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emporal 2014\"/>
    </mc:Choice>
  </mc:AlternateContent>
  <bookViews>
    <workbookView xWindow="0" yWindow="0" windowWidth="28800" windowHeight="12435"/>
  </bookViews>
  <sheets>
    <sheet name="Resumen Proceso" sheetId="1" r:id="rId1"/>
  </sheets>
  <externalReferences>
    <externalReference r:id="rId2"/>
  </externalReferences>
  <definedNames>
    <definedName name="_xlnm._FilterDatabase" localSheetId="0" hidden="1">'Resumen Proceso'!$B$6:$AJ$72</definedName>
    <definedName name="Clasificación">[1]Hoja1!$B$6:$B$10</definedName>
    <definedName name="Foco">[1]Hoja1!$F$6:$F$9</definedName>
    <definedName name="objetivosdecalidad">[1]Hoja1!$J$6:$J$11</definedName>
    <definedName name="objetivosestrategicos">[1]Hoja1!$H$6:$H$29</definedName>
    <definedName name="politicaadministrativa">[1]Hoja1!$N$6:$N$10</definedName>
    <definedName name="regionalizacion">[1]Hoja1!$L$6:$L$39</definedName>
    <definedName name="Tipo">[1]Hoja1!$D$6:$D$10</definedName>
    <definedName name="tipoindicador">[1]Hoja1!$D$6:$D$11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T7" i="1"/>
  <c r="AI7" i="1"/>
  <c r="AH7" i="1"/>
  <c r="N7" i="1"/>
  <c r="S7" i="1"/>
  <c r="O7" i="1"/>
  <c r="I8" i="1"/>
  <c r="I7" i="1"/>
  <c r="J7" i="1"/>
  <c r="R72" i="1" l="1"/>
  <c r="R71" i="1"/>
  <c r="S53" i="1"/>
  <c r="S34" i="1"/>
  <c r="R40" i="1"/>
  <c r="R39" i="1"/>
  <c r="R38" i="1"/>
  <c r="R37" i="1"/>
  <c r="R36" i="1"/>
  <c r="R35" i="1"/>
  <c r="AG72" i="1"/>
  <c r="AF72" i="1"/>
  <c r="AE72" i="1"/>
  <c r="AB72" i="1"/>
  <c r="W72" i="1"/>
  <c r="I72" i="1"/>
  <c r="J72" i="1" s="1"/>
  <c r="AG71" i="1"/>
  <c r="AF71" i="1"/>
  <c r="AE71" i="1"/>
  <c r="AB71" i="1"/>
  <c r="W71" i="1"/>
  <c r="M71" i="1"/>
  <c r="I71" i="1"/>
  <c r="J71" i="1" s="1"/>
  <c r="AF70" i="1"/>
  <c r="AG70" i="1" s="1"/>
  <c r="AE70" i="1"/>
  <c r="AB70" i="1"/>
  <c r="W70" i="1"/>
  <c r="R70" i="1"/>
  <c r="M70" i="1"/>
  <c r="J70" i="1"/>
  <c r="I70" i="1"/>
  <c r="AF69" i="1"/>
  <c r="AG69" i="1" s="1"/>
  <c r="AE69" i="1"/>
  <c r="AB69" i="1"/>
  <c r="W69" i="1"/>
  <c r="R69" i="1"/>
  <c r="M69" i="1"/>
  <c r="I69" i="1"/>
  <c r="J69" i="1" s="1"/>
  <c r="AF68" i="1"/>
  <c r="AG68" i="1" s="1"/>
  <c r="AE68" i="1"/>
  <c r="AB68" i="1"/>
  <c r="W68" i="1"/>
  <c r="R68" i="1"/>
  <c r="M68" i="1"/>
  <c r="I68" i="1"/>
  <c r="J68" i="1" s="1"/>
  <c r="AG67" i="1"/>
  <c r="AF67" i="1"/>
  <c r="AE67" i="1"/>
  <c r="AB67" i="1"/>
  <c r="W67" i="1"/>
  <c r="R67" i="1"/>
  <c r="M67" i="1"/>
  <c r="I67" i="1"/>
  <c r="J67" i="1" s="1"/>
  <c r="AF66" i="1"/>
  <c r="AG66" i="1" s="1"/>
  <c r="AE66" i="1"/>
  <c r="AB66" i="1"/>
  <c r="W66" i="1"/>
  <c r="R66" i="1"/>
  <c r="M66" i="1"/>
  <c r="N53" i="1" s="1"/>
  <c r="J66" i="1"/>
  <c r="I66" i="1"/>
  <c r="AF65" i="1"/>
  <c r="AG65" i="1" s="1"/>
  <c r="AE65" i="1"/>
  <c r="AB65" i="1"/>
  <c r="W65" i="1"/>
  <c r="R65" i="1"/>
  <c r="M65" i="1"/>
  <c r="I65" i="1"/>
  <c r="J65" i="1" s="1"/>
  <c r="AF64" i="1"/>
  <c r="AG64" i="1" s="1"/>
  <c r="AE64" i="1"/>
  <c r="AB64" i="1"/>
  <c r="W64" i="1"/>
  <c r="R64" i="1"/>
  <c r="M64" i="1"/>
  <c r="I64" i="1"/>
  <c r="J64" i="1" s="1"/>
  <c r="AG63" i="1"/>
  <c r="AF63" i="1"/>
  <c r="AE63" i="1"/>
  <c r="AB63" i="1"/>
  <c r="W63" i="1"/>
  <c r="R63" i="1"/>
  <c r="M63" i="1"/>
  <c r="I63" i="1"/>
  <c r="J63" i="1" s="1"/>
  <c r="AF62" i="1"/>
  <c r="AG62" i="1" s="1"/>
  <c r="AE62" i="1"/>
  <c r="AB62" i="1"/>
  <c r="W62" i="1"/>
  <c r="R62" i="1"/>
  <c r="M62" i="1"/>
  <c r="J62" i="1"/>
  <c r="I62" i="1"/>
  <c r="AF61" i="1"/>
  <c r="AG61" i="1" s="1"/>
  <c r="AE61" i="1"/>
  <c r="AB61" i="1"/>
  <c r="W61" i="1"/>
  <c r="R61" i="1"/>
  <c r="M61" i="1"/>
  <c r="I61" i="1"/>
  <c r="J61" i="1" s="1"/>
  <c r="AF60" i="1"/>
  <c r="AG60" i="1" s="1"/>
  <c r="AE60" i="1"/>
  <c r="AB60" i="1"/>
  <c r="W60" i="1"/>
  <c r="R60" i="1"/>
  <c r="M60" i="1"/>
  <c r="I60" i="1"/>
  <c r="J60" i="1" s="1"/>
  <c r="AG59" i="1"/>
  <c r="AF59" i="1"/>
  <c r="AE59" i="1"/>
  <c r="AB59" i="1"/>
  <c r="W59" i="1"/>
  <c r="R59" i="1"/>
  <c r="M59" i="1"/>
  <c r="I59" i="1"/>
  <c r="J59" i="1" s="1"/>
  <c r="AF58" i="1"/>
  <c r="AG58" i="1" s="1"/>
  <c r="AE58" i="1"/>
  <c r="AB58" i="1"/>
  <c r="W58" i="1"/>
  <c r="R58" i="1"/>
  <c r="M58" i="1"/>
  <c r="J58" i="1"/>
  <c r="I58" i="1"/>
  <c r="AF57" i="1"/>
  <c r="AG57" i="1" s="1"/>
  <c r="AE57" i="1"/>
  <c r="AB57" i="1"/>
  <c r="W57" i="1"/>
  <c r="R57" i="1"/>
  <c r="M57" i="1"/>
  <c r="I57" i="1"/>
  <c r="J57" i="1" s="1"/>
  <c r="AF56" i="1"/>
  <c r="AG56" i="1" s="1"/>
  <c r="AE56" i="1"/>
  <c r="AB56" i="1"/>
  <c r="W56" i="1"/>
  <c r="R56" i="1"/>
  <c r="M56" i="1"/>
  <c r="I56" i="1"/>
  <c r="J56" i="1" s="1"/>
  <c r="AG55" i="1"/>
  <c r="AF55" i="1"/>
  <c r="AE55" i="1"/>
  <c r="AB55" i="1"/>
  <c r="W55" i="1"/>
  <c r="R55" i="1"/>
  <c r="M55" i="1"/>
  <c r="I55" i="1"/>
  <c r="J55" i="1" s="1"/>
  <c r="AF54" i="1"/>
  <c r="AG54" i="1" s="1"/>
  <c r="AE54" i="1"/>
  <c r="AB54" i="1"/>
  <c r="W54" i="1"/>
  <c r="R54" i="1"/>
  <c r="M54" i="1"/>
  <c r="J54" i="1"/>
  <c r="I54" i="1"/>
  <c r="AF53" i="1"/>
  <c r="AG53" i="1" s="1"/>
  <c r="AH53" i="1" s="1"/>
  <c r="AE53" i="1"/>
  <c r="AB53" i="1"/>
  <c r="W53" i="1"/>
  <c r="R53" i="1"/>
  <c r="M53" i="1"/>
  <c r="J53" i="1"/>
  <c r="I53" i="1"/>
  <c r="AF52" i="1"/>
  <c r="AG52" i="1" s="1"/>
  <c r="AH52" i="1" s="1"/>
  <c r="AE52" i="1"/>
  <c r="AB52" i="1"/>
  <c r="W52" i="1"/>
  <c r="R52" i="1"/>
  <c r="S52" i="1" s="1"/>
  <c r="M52" i="1"/>
  <c r="N52" i="1" s="1"/>
  <c r="J52" i="1"/>
  <c r="Y52" i="1" s="1"/>
  <c r="I52" i="1"/>
  <c r="AF51" i="1"/>
  <c r="AG51" i="1" s="1"/>
  <c r="AE51" i="1"/>
  <c r="AB51" i="1"/>
  <c r="W51" i="1"/>
  <c r="R51" i="1"/>
  <c r="M51" i="1"/>
  <c r="I51" i="1"/>
  <c r="J51" i="1" s="1"/>
  <c r="AF50" i="1"/>
  <c r="AG50" i="1" s="1"/>
  <c r="AE50" i="1"/>
  <c r="AB50" i="1"/>
  <c r="W50" i="1"/>
  <c r="R50" i="1"/>
  <c r="M50" i="1"/>
  <c r="I50" i="1"/>
  <c r="J50" i="1" s="1"/>
  <c r="AG49" i="1"/>
  <c r="AF49" i="1"/>
  <c r="AE49" i="1"/>
  <c r="AB49" i="1"/>
  <c r="W49" i="1"/>
  <c r="R49" i="1"/>
  <c r="M49" i="1"/>
  <c r="I49" i="1"/>
  <c r="J49" i="1" s="1"/>
  <c r="AF48" i="1"/>
  <c r="AG48" i="1" s="1"/>
  <c r="AE48" i="1"/>
  <c r="AB48" i="1"/>
  <c r="W48" i="1"/>
  <c r="R48" i="1"/>
  <c r="I48" i="1"/>
  <c r="J48" i="1" s="1"/>
  <c r="AE47" i="1"/>
  <c r="AB47" i="1"/>
  <c r="W47" i="1"/>
  <c r="L47" i="1"/>
  <c r="AF47" i="1" s="1"/>
  <c r="I47" i="1"/>
  <c r="AF46" i="1"/>
  <c r="AE46" i="1"/>
  <c r="AB46" i="1"/>
  <c r="W46" i="1"/>
  <c r="M46" i="1"/>
  <c r="J46" i="1"/>
  <c r="I46" i="1"/>
  <c r="AF45" i="1"/>
  <c r="AG45" i="1" s="1"/>
  <c r="AE45" i="1"/>
  <c r="AB45" i="1"/>
  <c r="W45" i="1"/>
  <c r="R45" i="1"/>
  <c r="M45" i="1"/>
  <c r="I45" i="1"/>
  <c r="J45" i="1" s="1"/>
  <c r="AF44" i="1"/>
  <c r="AG44" i="1" s="1"/>
  <c r="AE44" i="1"/>
  <c r="AB44" i="1"/>
  <c r="W44" i="1"/>
  <c r="R44" i="1"/>
  <c r="M44" i="1"/>
  <c r="I44" i="1"/>
  <c r="J44" i="1" s="1"/>
  <c r="AG43" i="1"/>
  <c r="AF43" i="1"/>
  <c r="AE43" i="1"/>
  <c r="AB43" i="1"/>
  <c r="W43" i="1"/>
  <c r="R43" i="1"/>
  <c r="M43" i="1"/>
  <c r="I43" i="1"/>
  <c r="J43" i="1" s="1"/>
  <c r="AF42" i="1"/>
  <c r="AG42" i="1" s="1"/>
  <c r="AE42" i="1"/>
  <c r="AB42" i="1"/>
  <c r="W42" i="1"/>
  <c r="R42" i="1"/>
  <c r="M42" i="1"/>
  <c r="J42" i="1"/>
  <c r="I42" i="1"/>
  <c r="AF41" i="1"/>
  <c r="AG41" i="1" s="1"/>
  <c r="AE41" i="1"/>
  <c r="AB41" i="1"/>
  <c r="W41" i="1"/>
  <c r="R41" i="1"/>
  <c r="M41" i="1"/>
  <c r="I41" i="1"/>
  <c r="J41" i="1" s="1"/>
  <c r="AF40" i="1"/>
  <c r="AE40" i="1"/>
  <c r="AB40" i="1"/>
  <c r="W40" i="1"/>
  <c r="J40" i="1"/>
  <c r="I40" i="1"/>
  <c r="AF39" i="1"/>
  <c r="AG39" i="1" s="1"/>
  <c r="AE39" i="1"/>
  <c r="AB39" i="1"/>
  <c r="W39" i="1"/>
  <c r="M39" i="1"/>
  <c r="I39" i="1"/>
  <c r="J39" i="1" s="1"/>
  <c r="AF38" i="1"/>
  <c r="AG38" i="1" s="1"/>
  <c r="AE38" i="1"/>
  <c r="AB38" i="1"/>
  <c r="W38" i="1"/>
  <c r="I38" i="1"/>
  <c r="J38" i="1" s="1"/>
  <c r="AF37" i="1"/>
  <c r="AG37" i="1" s="1"/>
  <c r="AE37" i="1"/>
  <c r="AB37" i="1"/>
  <c r="W37" i="1"/>
  <c r="I37" i="1"/>
  <c r="J37" i="1" s="1"/>
  <c r="AF36" i="1"/>
  <c r="AE36" i="1"/>
  <c r="AB36" i="1"/>
  <c r="W36" i="1"/>
  <c r="J36" i="1"/>
  <c r="I36" i="1"/>
  <c r="AF35" i="1"/>
  <c r="AG35" i="1" s="1"/>
  <c r="AE35" i="1"/>
  <c r="AB35" i="1"/>
  <c r="W35" i="1"/>
  <c r="M35" i="1"/>
  <c r="N34" i="1" s="1"/>
  <c r="I35" i="1"/>
  <c r="J35" i="1" s="1"/>
  <c r="AG34" i="1"/>
  <c r="AF34" i="1"/>
  <c r="AE34" i="1"/>
  <c r="AB34" i="1"/>
  <c r="W34" i="1"/>
  <c r="R34" i="1"/>
  <c r="M34" i="1"/>
  <c r="I34" i="1"/>
  <c r="J34" i="1" s="1"/>
  <c r="AF33" i="1"/>
  <c r="AE33" i="1"/>
  <c r="AB33" i="1"/>
  <c r="W33" i="1"/>
  <c r="I33" i="1"/>
  <c r="AH32" i="1"/>
  <c r="AF32" i="1"/>
  <c r="AG32" i="1" s="1"/>
  <c r="AE32" i="1"/>
  <c r="AB32" i="1"/>
  <c r="W32" i="1"/>
  <c r="S32" i="1"/>
  <c r="R32" i="1"/>
  <c r="N32" i="1"/>
  <c r="M32" i="1"/>
  <c r="I32" i="1"/>
  <c r="J32" i="1" s="1"/>
  <c r="AG31" i="1"/>
  <c r="AH30" i="1" s="1"/>
  <c r="AF31" i="1"/>
  <c r="AE31" i="1"/>
  <c r="AB31" i="1"/>
  <c r="W31" i="1"/>
  <c r="R31" i="1"/>
  <c r="M31" i="1"/>
  <c r="I31" i="1"/>
  <c r="J31" i="1" s="1"/>
  <c r="AF30" i="1"/>
  <c r="AG30" i="1" s="1"/>
  <c r="AE30" i="1"/>
  <c r="AB30" i="1"/>
  <c r="W30" i="1"/>
  <c r="S30" i="1"/>
  <c r="R30" i="1"/>
  <c r="M30" i="1"/>
  <c r="N30" i="1" s="1"/>
  <c r="I30" i="1"/>
  <c r="J30" i="1" s="1"/>
  <c r="AF29" i="1"/>
  <c r="AG29" i="1" s="1"/>
  <c r="AE29" i="1"/>
  <c r="AB29" i="1"/>
  <c r="W29" i="1"/>
  <c r="R29" i="1"/>
  <c r="M29" i="1"/>
  <c r="J29" i="1"/>
  <c r="I29" i="1"/>
  <c r="AF28" i="1"/>
  <c r="AG28" i="1" s="1"/>
  <c r="AE28" i="1"/>
  <c r="AB28" i="1"/>
  <c r="W28" i="1"/>
  <c r="R28" i="1"/>
  <c r="S25" i="1" s="1"/>
  <c r="M28" i="1"/>
  <c r="I28" i="1"/>
  <c r="J28" i="1" s="1"/>
  <c r="AF27" i="1"/>
  <c r="AG27" i="1" s="1"/>
  <c r="AE27" i="1"/>
  <c r="AB27" i="1"/>
  <c r="W27" i="1"/>
  <c r="R27" i="1"/>
  <c r="M27" i="1"/>
  <c r="I27" i="1"/>
  <c r="J27" i="1" s="1"/>
  <c r="AG26" i="1"/>
  <c r="AF26" i="1"/>
  <c r="AE26" i="1"/>
  <c r="AB26" i="1"/>
  <c r="W26" i="1"/>
  <c r="R26" i="1"/>
  <c r="M26" i="1"/>
  <c r="I26" i="1"/>
  <c r="J26" i="1" s="1"/>
  <c r="AF25" i="1"/>
  <c r="AG25" i="1" s="1"/>
  <c r="AE25" i="1"/>
  <c r="AB25" i="1"/>
  <c r="W25" i="1"/>
  <c r="R25" i="1"/>
  <c r="M25" i="1"/>
  <c r="N25" i="1" s="1"/>
  <c r="I25" i="1"/>
  <c r="J25" i="1" s="1"/>
  <c r="AF24" i="1"/>
  <c r="AG24" i="1" s="1"/>
  <c r="AE24" i="1"/>
  <c r="AB24" i="1"/>
  <c r="W24" i="1"/>
  <c r="R24" i="1"/>
  <c r="M24" i="1"/>
  <c r="J24" i="1"/>
  <c r="I24" i="1"/>
  <c r="AF23" i="1"/>
  <c r="AG23" i="1" s="1"/>
  <c r="AH23" i="1" s="1"/>
  <c r="AE23" i="1"/>
  <c r="AB23" i="1"/>
  <c r="Y23" i="1"/>
  <c r="W23" i="1"/>
  <c r="R23" i="1"/>
  <c r="O23" i="1"/>
  <c r="M23" i="1"/>
  <c r="N23" i="1" s="1"/>
  <c r="J23" i="1"/>
  <c r="AD23" i="1" s="1"/>
  <c r="AG22" i="1"/>
  <c r="AF22" i="1"/>
  <c r="AE22" i="1"/>
  <c r="AB22" i="1"/>
  <c r="W22" i="1"/>
  <c r="R22" i="1"/>
  <c r="M22" i="1"/>
  <c r="I22" i="1"/>
  <c r="J22" i="1" s="1"/>
  <c r="AF21" i="1"/>
  <c r="AG21" i="1" s="1"/>
  <c r="AE21" i="1"/>
  <c r="AB21" i="1"/>
  <c r="W21" i="1"/>
  <c r="R21" i="1"/>
  <c r="M21" i="1"/>
  <c r="J21" i="1"/>
  <c r="I21" i="1"/>
  <c r="AF20" i="1"/>
  <c r="AG20" i="1" s="1"/>
  <c r="AE20" i="1"/>
  <c r="AB20" i="1"/>
  <c r="W20" i="1"/>
  <c r="R20" i="1"/>
  <c r="M20" i="1"/>
  <c r="I20" i="1"/>
  <c r="J20" i="1" s="1"/>
  <c r="AF19" i="1"/>
  <c r="AG19" i="1" s="1"/>
  <c r="AE19" i="1"/>
  <c r="AB19" i="1"/>
  <c r="W19" i="1"/>
  <c r="R19" i="1"/>
  <c r="M19" i="1"/>
  <c r="I19" i="1"/>
  <c r="J19" i="1" s="1"/>
  <c r="AG18" i="1"/>
  <c r="AF18" i="1"/>
  <c r="AE18" i="1"/>
  <c r="AB18" i="1"/>
  <c r="W18" i="1"/>
  <c r="R18" i="1"/>
  <c r="M18" i="1"/>
  <c r="I18" i="1"/>
  <c r="J18" i="1" s="1"/>
  <c r="AF17" i="1"/>
  <c r="AG17" i="1" s="1"/>
  <c r="AE17" i="1"/>
  <c r="AB17" i="1"/>
  <c r="W17" i="1"/>
  <c r="R17" i="1"/>
  <c r="M17" i="1"/>
  <c r="J17" i="1"/>
  <c r="I17" i="1"/>
  <c r="AF16" i="1"/>
  <c r="AG16" i="1" s="1"/>
  <c r="AE16" i="1"/>
  <c r="AB16" i="1"/>
  <c r="W16" i="1"/>
  <c r="R16" i="1"/>
  <c r="M16" i="1"/>
  <c r="I16" i="1"/>
  <c r="J16" i="1" s="1"/>
  <c r="AG15" i="1"/>
  <c r="AF15" i="1"/>
  <c r="AE15" i="1"/>
  <c r="AB15" i="1"/>
  <c r="W15" i="1"/>
  <c r="S15" i="1"/>
  <c r="R15" i="1"/>
  <c r="M15" i="1"/>
  <c r="N15" i="1" s="1"/>
  <c r="I15" i="1"/>
  <c r="J15" i="1" s="1"/>
  <c r="AG14" i="1"/>
  <c r="AH14" i="1" s="1"/>
  <c r="AF14" i="1"/>
  <c r="AE14" i="1"/>
  <c r="AB14" i="1"/>
  <c r="W14" i="1"/>
  <c r="S14" i="1"/>
  <c r="R14" i="1"/>
  <c r="M14" i="1"/>
  <c r="N14" i="1" s="1"/>
  <c r="I14" i="1"/>
  <c r="J14" i="1" s="1"/>
  <c r="AF13" i="1"/>
  <c r="AG13" i="1" s="1"/>
  <c r="AE13" i="1"/>
  <c r="AB13" i="1"/>
  <c r="W13" i="1"/>
  <c r="R13" i="1"/>
  <c r="M13" i="1"/>
  <c r="I13" i="1"/>
  <c r="J13" i="1" s="1"/>
  <c r="AG12" i="1"/>
  <c r="AF12" i="1"/>
  <c r="AE12" i="1"/>
  <c r="AB12" i="1"/>
  <c r="W12" i="1"/>
  <c r="R12" i="1"/>
  <c r="M12" i="1"/>
  <c r="I12" i="1"/>
  <c r="J12" i="1" s="1"/>
  <c r="AF11" i="1"/>
  <c r="AG11" i="1" s="1"/>
  <c r="AE11" i="1"/>
  <c r="AB11" i="1"/>
  <c r="W11" i="1"/>
  <c r="R11" i="1"/>
  <c r="M11" i="1"/>
  <c r="J11" i="1"/>
  <c r="I11" i="1"/>
  <c r="AF10" i="1"/>
  <c r="AG10" i="1" s="1"/>
  <c r="AE10" i="1"/>
  <c r="AB10" i="1"/>
  <c r="W10" i="1"/>
  <c r="R10" i="1"/>
  <c r="M10" i="1"/>
  <c r="I10" i="1"/>
  <c r="J10" i="1" s="1"/>
  <c r="AF9" i="1"/>
  <c r="AG9" i="1" s="1"/>
  <c r="AE9" i="1"/>
  <c r="AB9" i="1"/>
  <c r="W9" i="1"/>
  <c r="R9" i="1"/>
  <c r="M9" i="1"/>
  <c r="I9" i="1"/>
  <c r="J9" i="1" s="1"/>
  <c r="AG8" i="1"/>
  <c r="AF8" i="1"/>
  <c r="AE8" i="1"/>
  <c r="AB8" i="1"/>
  <c r="W8" i="1"/>
  <c r="R8" i="1"/>
  <c r="M8" i="1"/>
  <c r="J8" i="1"/>
  <c r="AF7" i="1"/>
  <c r="AG7" i="1" s="1"/>
  <c r="AE7" i="1"/>
  <c r="AB7" i="1"/>
  <c r="W7" i="1"/>
  <c r="M7" i="1"/>
  <c r="Y7" i="1" l="1"/>
  <c r="AD7" i="1"/>
  <c r="Y15" i="1"/>
  <c r="O15" i="1"/>
  <c r="AD15" i="1"/>
  <c r="T15" i="1"/>
  <c r="O30" i="1"/>
  <c r="AD30" i="1"/>
  <c r="T30" i="1"/>
  <c r="Y30" i="1"/>
  <c r="AD32" i="1"/>
  <c r="T32" i="1"/>
  <c r="Y32" i="1"/>
  <c r="O32" i="1"/>
  <c r="AH34" i="1"/>
  <c r="Y53" i="1"/>
  <c r="Y14" i="1"/>
  <c r="AD14" i="1"/>
  <c r="T14" i="1"/>
  <c r="AH15" i="1"/>
  <c r="O25" i="1"/>
  <c r="AD25" i="1"/>
  <c r="T25" i="1"/>
  <c r="Y25" i="1"/>
  <c r="AH25" i="1"/>
  <c r="Y34" i="1"/>
  <c r="O34" i="1"/>
  <c r="AD34" i="1"/>
  <c r="T34" i="1"/>
  <c r="T23" i="1"/>
  <c r="T52" i="1"/>
  <c r="AD52" i="1"/>
  <c r="T53" i="1"/>
  <c r="AD53" i="1"/>
  <c r="O52" i="1"/>
  <c r="O53" i="1"/>
</calcChain>
</file>

<file path=xl/sharedStrings.xml><?xml version="1.0" encoding="utf-8"?>
<sst xmlns="http://schemas.openxmlformats.org/spreadsheetml/2006/main" count="379" uniqueCount="204">
  <si>
    <t xml:space="preserve"> </t>
  </si>
  <si>
    <t>AGENCIA NACIONAL DE INFRAESTRUCTURA</t>
  </si>
  <si>
    <t>PLANEACIÓN ESTRATÉGICA AÑO 2017</t>
  </si>
  <si>
    <t>SEGUNDO TRIMESTRE</t>
  </si>
  <si>
    <t>RESUMEN POR PROCESOS (%)</t>
  </si>
  <si>
    <t>Foco</t>
  </si>
  <si>
    <t>Objetivo Estratégico</t>
  </si>
  <si>
    <t>Dependencia</t>
  </si>
  <si>
    <t>Proceso</t>
  </si>
  <si>
    <t>ACTIVIDAD</t>
  </si>
  <si>
    <t>UNIDAD DE MEDIDA</t>
  </si>
  <si>
    <t>META AÑO</t>
  </si>
  <si>
    <t>Avance Meta Año</t>
  </si>
  <si>
    <t>Resultado actividad Año (%)</t>
  </si>
  <si>
    <t>Meta Trim 1</t>
  </si>
  <si>
    <t>Avance Trim 1</t>
  </si>
  <si>
    <t>Resultado actividad trimestre 1 (%)</t>
  </si>
  <si>
    <t>Resultado Proceso Trimestre 1 (%)</t>
  </si>
  <si>
    <t>Resultado Proceso Acumulado (%)</t>
  </si>
  <si>
    <t>Meta Trim 2</t>
  </si>
  <si>
    <t>Avance Trim 2</t>
  </si>
  <si>
    <t>Resultado actividad trimestre 2 (%)</t>
  </si>
  <si>
    <t>Resultado Proceso  Trimestre 2 (%)</t>
  </si>
  <si>
    <t>Resultado Proceso  Acumulado (%)</t>
  </si>
  <si>
    <t>Meta Trim 3</t>
  </si>
  <si>
    <t>Avance Trim 3</t>
  </si>
  <si>
    <t>Resultado actividad trimestre 3 (%)</t>
  </si>
  <si>
    <t>Resultado Proceso Trimestre 3 (%)</t>
  </si>
  <si>
    <t>Meta Trim 4</t>
  </si>
  <si>
    <t>Avance Trim 4</t>
  </si>
  <si>
    <t>Resultado actividad trimestre 4 (%)</t>
  </si>
  <si>
    <t>Resultado Proceso Trimestre 4 (%)</t>
  </si>
  <si>
    <t>Meta Trimestre acumulado</t>
  </si>
  <si>
    <t>Avance Trimestre acumulado</t>
  </si>
  <si>
    <t>Resultado actividad Trimestre acumulado (%)</t>
  </si>
  <si>
    <t>Resultado Proceso Trimestre acumulado(%)</t>
  </si>
  <si>
    <t>Resultado-Promedio ANI</t>
  </si>
  <si>
    <t>1. Desarrollar infraestructura de transporte  generadora de conectividad, servicios de calidad, empleo y crecimiento sostenible, con responsabilidad social, mediante contratación de proyectos APP (Asociaciones Publico Privadas) en todos lo modos.</t>
  </si>
  <si>
    <t>1.1. Finalizar la Estructuración y adjudicación de los proyectos restantes del programa 4G de INICIATIVA PUBLICA.</t>
  </si>
  <si>
    <t>Vice
Estructuración</t>
  </si>
  <si>
    <t xml:space="preserve">Estructuración
de Proyectos de
Infraestructura
de Transporte
</t>
  </si>
  <si>
    <t>Adjudicar el Proyecto Cúcuta-Pamplona</t>
  </si>
  <si>
    <t>Número de Contratos suscritos</t>
  </si>
  <si>
    <t>1.2. Realizar la adjudicación de proyectos del programa de 4G de INICIATIVA PRIVADA.</t>
  </si>
  <si>
    <t>Adjudicar proyectos 4G de iniciativa privada</t>
  </si>
  <si>
    <t>Número de Contratos adjudicados</t>
  </si>
  <si>
    <t>1.3.  Articular Interinstitucionalmente, los principales MEGAPROYECTOS dirigidos a generar zonas de desarrollo económico y social, en los cuales el ancla principal es la infraestructura de transporte.</t>
  </si>
  <si>
    <t>Presentar los resultados de la consultoría para  los estudios y diseños a factibilidad del Dorado II</t>
  </si>
  <si>
    <t>Número de  Informes aprobados</t>
  </si>
  <si>
    <t>Vice
Estructuración / Vice Jurídica</t>
  </si>
  <si>
    <t>Evaluar técnica jurídica y financieramente las propuestas de proyectos de los diferentes modos</t>
  </si>
  <si>
    <t xml:space="preserve">Proyecto analizados y evaluados </t>
  </si>
  <si>
    <t>Estructurar bajo el esquema de Iniciativa Pública el REGIOTRAM</t>
  </si>
  <si>
    <t>1.6. Asesorar otros sectores y entes territoriales en la estructuración y contratación de proyectos de infraestructura</t>
  </si>
  <si>
    <t xml:space="preserve">Normalizar y socializar el procedimiento de apoyo a otras entidades en la estructuración de APP´S  </t>
  </si>
  <si>
    <t>Número de procedimientos aprobados</t>
  </si>
  <si>
    <t>Diseñar y difundir una estrategia para sensibilizar a los ciudadanos en cuanto a la estructuración de proyectos APP</t>
  </si>
  <si>
    <t>Número de reuniones de difusión</t>
  </si>
  <si>
    <t>2. Gestionar el desarrollo adecuado de los contratos de concesión en ejecución, facilitando la construcción y operación oportuna de la infraestructura, el desarrollo sostenible y el logro de los niveles de inversión propuestos en el PND</t>
  </si>
  <si>
    <t xml:space="preserve">2.6. Mantener la articulación de las interventorías a los fines esenciales de la Agencia Nacional de Infraestructura-ANI. 
</t>
  </si>
  <si>
    <t>Oficina de Control Interno</t>
  </si>
  <si>
    <t>Evaluación y 
Control 
Institucional</t>
  </si>
  <si>
    <t>Incrementar el número de participantes (interventorías) en el concurso de Premio Nacional de Interventorías</t>
  </si>
  <si>
    <t>Número de Participantes adicionales a los del periodo anterior</t>
  </si>
  <si>
    <t>2.3. Desarrollar e implementar herramientas, metodologías y sistemas para el  control y seguimiento integral  y eficiente de los proyectos.</t>
  </si>
  <si>
    <t>Vice Planeación</t>
  </si>
  <si>
    <t>Gestión de la
Información y
Comunicaciones</t>
  </si>
  <si>
    <t>Implementar mecanismos de formación en sistemas de información</t>
  </si>
  <si>
    <t>Número de vicepresidencias formadas</t>
  </si>
  <si>
    <t xml:space="preserve">3.  Generar confianza en los ciudadanos, Estado, inversionistas, y usuarios de la infraestructura, promoviendo transparencia y participación.
</t>
  </si>
  <si>
    <t>3.1. Fortalecer las estrategias y herramientas que garanticen transparencia y confiabilidad en todas las gestiones de la entidad.</t>
  </si>
  <si>
    <t>Automatizar el procedimiento de Atención al Ciudadano (PQR´S)</t>
  </si>
  <si>
    <t>Número de procedimientos automatizados</t>
  </si>
  <si>
    <t>4. Fortalecer la gestión y toma de decisiones oportunas, basados en el trabajo en equipo que permita la consolidación de una Agencia competitiva con solidez técnica y ética.</t>
  </si>
  <si>
    <t xml:space="preserve">4.2. Promover la administración digital de la Agencia Nacional de Infraestructura  
</t>
  </si>
  <si>
    <t>Crear los lineamientos de la Arquitectura Empresarial</t>
  </si>
  <si>
    <t>Número de documentos aprobados</t>
  </si>
  <si>
    <t>Fortalecer el manejo de los datos para la gestión de la información con inteligencia de negocios</t>
  </si>
  <si>
    <t>Número de informes de consultoría</t>
  </si>
  <si>
    <t>Adelantar una consultoría para la implementación de peajes electrónicos con base en las buenas prácticas internacionales</t>
  </si>
  <si>
    <t>Implementar el sistema de gestión de seguridad de la información</t>
  </si>
  <si>
    <t>Número de sistemas implementados</t>
  </si>
  <si>
    <t>4.5. Gestionar la consecución, ejecución y control de los recursos físicos y financieros de manera  oportuna y eficiente, que permita el adecuado funcionamiento de la Entidad y  desarrollo de los proyectos a su cargo.</t>
  </si>
  <si>
    <t xml:space="preserve">Automatizar el procedimiento de pago por fiducia para los Contratistas </t>
  </si>
  <si>
    <t>Optimizar el licenciamiento del Software de la Entidad</t>
  </si>
  <si>
    <t>Número de informes</t>
  </si>
  <si>
    <t xml:space="preserve">4.1. Desarrollar estrategias y mecanismos de trabajo en equipo </t>
  </si>
  <si>
    <t>Vice Administrativa y Financiera</t>
  </si>
  <si>
    <t>Gestión del
Talento Humano</t>
  </si>
  <si>
    <t>Definir y ejecutar el plan de Capacitación</t>
  </si>
  <si>
    <t>% de cumplimiento del plan</t>
  </si>
  <si>
    <t>Implementar el Sistema de Gestión de la Seguridad y Salud en el trabajo</t>
  </si>
  <si>
    <t>2.4. Estandarizar los criterios y mecanismos legales para la resolución de conflictos</t>
  </si>
  <si>
    <t>Vicepresidencia Jurídica</t>
  </si>
  <si>
    <t>Gestión Jurídica</t>
  </si>
  <si>
    <t xml:space="preserve">Formular dos (2)  Políticas de Prevención del Daño Antijurídico </t>
  </si>
  <si>
    <t>Número de Políticas Formuladas</t>
  </si>
  <si>
    <t>Adoptar e implementar los procedimientos necesarios para la ejecución del ciclo de defensa conforme con lo establecido por la Agencia Nacional de Defensa Jurídica del Estado</t>
  </si>
  <si>
    <t>Número de Procedimientos adoptados</t>
  </si>
  <si>
    <t>Disminuir la cantidad de demandas notificadas a la Agencia como resultado de la aplicación de las herramientas de prevención del daño antijurídico</t>
  </si>
  <si>
    <t>% de disminución</t>
  </si>
  <si>
    <t>Adoptar el protocolo de conciliación conforme a los lineamientos establecidos por la Agencia Nacional de Defensa Judicial</t>
  </si>
  <si>
    <t>Número de protocolos adoptados</t>
  </si>
  <si>
    <t>4.4. Implementar estrategias y herramientas de gestión del conocimiento para el fortalecer la toma de decisiones</t>
  </si>
  <si>
    <t>Vice Jurídica</t>
  </si>
  <si>
    <t>Implementar el Banco de Conceptos jurídicos de la Entidad como una herramienta de trabajo</t>
  </si>
  <si>
    <t>Número de banco de conceptos implementado</t>
  </si>
  <si>
    <t xml:space="preserve">3.4. Desarrollar herramientas para divulgación oportuna de información confiable y relevante.
</t>
  </si>
  <si>
    <t xml:space="preserve">Gestión
Administrativa y
Financiera
</t>
  </si>
  <si>
    <t>Realizar la Transición al nuevo Marco Conceptual Resolución 533 y 620 2015 de la Contaduría General de la Nación</t>
  </si>
  <si>
    <t>Número de modelos contables implementados</t>
  </si>
  <si>
    <t xml:space="preserve">Definir un procedimiento que garantice la destrucción segura y adecuada de los documentos físicos y electrónicos. </t>
  </si>
  <si>
    <t>Número de procedimientos estandarizados</t>
  </si>
  <si>
    <t>Transparencia,
Participación,
Servicio al
Ciudadano y
Comunicación</t>
  </si>
  <si>
    <t xml:space="preserve">Realizar el seguimiento y medición de la variación en la cantidad de tutelas por vulneración del derecho de petición </t>
  </si>
  <si>
    <t>Número de informes de seguimiento</t>
  </si>
  <si>
    <t>3.6. Adelantar acciones para generar reconocimiento, favorabilidad y seguimiento por formadores de opinión.</t>
  </si>
  <si>
    <t>Oficina de Comunicaciones</t>
  </si>
  <si>
    <t>Generar una estrategia de posicionamiento en los medios de comunicación y hacer su medición</t>
  </si>
  <si>
    <t>Número de estrategias implementadas</t>
  </si>
  <si>
    <t>1.5. Garantizar sinergia, aprendizaje y transición entre los proyectos existentes y los nuevos proyectos.</t>
  </si>
  <si>
    <t xml:space="preserve">Gestión
Contractual y
Seguimiento de
Proyectos de
Infraestructura
de Transporte </t>
  </si>
  <si>
    <t>Implementar mejoras en el contenido del  Apéndice Técnico Predial</t>
  </si>
  <si>
    <t xml:space="preserve">2.1. Gestionar adecuadamente la etapa de pre-construcción de los proyectos para su terminación oportuna, garantizando el uso eficiente de recursos. </t>
  </si>
  <si>
    <t>Vice Gestión Contractual y Ejecutiva</t>
  </si>
  <si>
    <t xml:space="preserve">Suscribir actas de inicio de proyectos 4G </t>
  </si>
  <si>
    <t>Número de actas de inicio suscritas</t>
  </si>
  <si>
    <t>Gestionar el desarrollo de procesos de consultas previas en los proyectos 4G</t>
  </si>
  <si>
    <t>Número de Actas de acompañamiento</t>
  </si>
  <si>
    <t>2.2 Terminar en tiempo y calidad  las obras y planes de inversión programados</t>
  </si>
  <si>
    <t>Construir nuevas calzadas en vías concesionadas</t>
  </si>
  <si>
    <t>Número de Km de nueva calzada</t>
  </si>
  <si>
    <t>Kilómetros de Mejoramiento en vías concesionadas</t>
  </si>
  <si>
    <t>Número de Km Mejorados</t>
  </si>
  <si>
    <t xml:space="preserve">Intervenir kilómetros bajo el esquema APP </t>
  </si>
  <si>
    <t>Número de Km Intervenidos</t>
  </si>
  <si>
    <t>Construcción de Puentes Vehiculares</t>
  </si>
  <si>
    <t>Número de Puentes Vehiculares construidos</t>
  </si>
  <si>
    <t>Construcción de Puentes Peatonales</t>
  </si>
  <si>
    <t>Número de Puentes Peatonales Construidos</t>
  </si>
  <si>
    <t>Optimizar los resultados en los procesos de expropiación judicial a cargo de la ANI</t>
  </si>
  <si>
    <t>Vice Gestión Contractual</t>
  </si>
  <si>
    <t>Suscribir un nuevo contrato de operación y mantenimiento para los corredores férreos Bogotá – Belencito y Dorada - Chiriguaná</t>
  </si>
  <si>
    <t xml:space="preserve"> Seguimiento a la formulación de planes de Reasentamiento</t>
  </si>
  <si>
    <t>Número de Planes Implementados</t>
  </si>
  <si>
    <t xml:space="preserve">Hacer un informe semestral sobre el  cumplimiento e impacto del Plan de Inversiones en las diferentes concesiones portuarias </t>
  </si>
  <si>
    <t>Número de informes aprobados</t>
  </si>
  <si>
    <t>Elaborar un informe sobre las obras de modernización en los proyectos de concesión aeroportuaria y las perspectivas en el mediano plazo</t>
  </si>
  <si>
    <t>Implementar acciones de socialización y relacionamiento con comunidades, instituciones y actores sociales representativos en los proyectos a cargo de la Entidad</t>
  </si>
  <si>
    <t>Número de eventos para la implementación de acciones</t>
  </si>
  <si>
    <t>3.3. Mantener una comunicación, interacción y gestión efectiva con las demás Entidades Públicas</t>
  </si>
  <si>
    <t>Participar de las reuniones Interinstitucionales (ANLA, Vicepresidencia, MT, MADS, Corporaciones, entre otras), para seguimiento de las concesiones y gestión en las mesas de trabajo relacionadas con el componente ambiental</t>
  </si>
  <si>
    <t>Número de reuniones celebradas con entidades interinstitucionales</t>
  </si>
  <si>
    <t xml:space="preserve">3.5. Desarrollar procesos efectivos para la gestión predial, social y ambiental.
</t>
  </si>
  <si>
    <t>Establecer los criterios y parámetros mínimos relacionados con el ruido y las vibraciones para la elaboración de Estudios de Impacto Ambiental  para el modo férreo</t>
  </si>
  <si>
    <t xml:space="preserve">Número de documentos </t>
  </si>
  <si>
    <t>Formular la Política de Responsabilidad Social  Empresarial a manejar en los proyectos de concesión</t>
  </si>
  <si>
    <t>Número de políticas formuladas</t>
  </si>
  <si>
    <t>Formular e implementar la estrategia de participación y la metodología para el acompañamiento por parte de la ANI en proyectos sostenibles</t>
  </si>
  <si>
    <t xml:space="preserve">Gestión de la
Contratación
Pública
</t>
  </si>
  <si>
    <t>Definir e implementar la ficha de evaluación para los procesos de contratación misionales</t>
  </si>
  <si>
    <t>Número de fichas implementadas</t>
  </si>
  <si>
    <t>1.4. Desarrollar e implementar el PMT en sus diferentes componentes, articulando a este los proyectos de la Entidad.</t>
  </si>
  <si>
    <t>Presidencia</t>
  </si>
  <si>
    <t xml:space="preserve">Sistema
Estratégico de
Planeación y
Gestión </t>
  </si>
  <si>
    <t>Presentar un informe relacionado con el papel de la ANI dentro de la segunda parte del PMT</t>
  </si>
  <si>
    <t>Estandarizar las reuniones de seguimiento de los proyectos</t>
  </si>
  <si>
    <t>Número de Equipos Estandarizados</t>
  </si>
  <si>
    <t>1.7. Generar nuevas fuentes de recursos propios para el desarrollo de los proyectos y operación de la ANI.</t>
  </si>
  <si>
    <t>Definir una primera versión de la metodología para la implementación del cobro por concepto de valorización </t>
  </si>
  <si>
    <t>Número de documentos creados y revisados</t>
  </si>
  <si>
    <t>2.5. Fortalecer estrategias y herramientas que garanticen una adecuada gestión de riesgos de la entidad.</t>
  </si>
  <si>
    <t xml:space="preserve">Definir lineamientos metodológicos para las valoraciones de riesgos. </t>
  </si>
  <si>
    <t>Número de documentos definidos</t>
  </si>
  <si>
    <t>Iniciar proyecto para la modelación de trafico que tiene como fin el seguimiento  del riesgo comercial en los contratos de concesiones viales a cargo de la Agencia.</t>
  </si>
  <si>
    <t>Número de documentos con propuesta de modelación</t>
  </si>
  <si>
    <t>Disminuir el déficit en los planes de aportes al fondo de pasivos contingentes</t>
  </si>
  <si>
    <t>Actualizar el Código de Ética de la Entidad</t>
  </si>
  <si>
    <t>Número de documentos actualizados</t>
  </si>
  <si>
    <t xml:space="preserve">Divulgar e implementar el Código de Ética de la Entidad
</t>
  </si>
  <si>
    <t>Número de sensibilizaciones</t>
  </si>
  <si>
    <t>Permear en toda la Entidad los temas de transparencia a través de un equipo interdisciplinario</t>
  </si>
  <si>
    <t>Número de informes presentados</t>
  </si>
  <si>
    <t>3.2. Implementar mecanismos periódicos y participativos de rendición de cuentas.</t>
  </si>
  <si>
    <t>Difundir la gestión de la Entidad a través de sesiones presenciales en diferentes ámbitos (estudiantiles, empresariales, gremiales)</t>
  </si>
  <si>
    <t>Número de eventos realizados</t>
  </si>
  <si>
    <t>Realizar eventos de Rendición de Cuentas de la Entidad (mínimo 2 eventos)</t>
  </si>
  <si>
    <t>Institucionalizar la participación de los funcionarios de la Entidad en los eventos de Rendición de Cuentas</t>
  </si>
  <si>
    <t>Número de informes en donde se certifique la asistencia de los funcionarios</t>
  </si>
  <si>
    <t>Establecer un protocolo de trabajo entre Mintransporte, Minhacienda, DNP y la ANI para la gestión presupuestal del 2017</t>
  </si>
  <si>
    <t>Número de protocolos establecidos</t>
  </si>
  <si>
    <t>Desarrollar reportes de información Institucional en diferentes escenarios para la divulgación oportuna de la información</t>
  </si>
  <si>
    <t>Número de reportes presentados</t>
  </si>
  <si>
    <t xml:space="preserve">4.3. Fortalecer y mantener el Sistema Integrado de Gestión </t>
  </si>
  <si>
    <t>Realizar análisis y plan de acción para la transición del sistema a la norma NTC-ISO 9001:2015</t>
  </si>
  <si>
    <t>Número de informes de avance</t>
  </si>
  <si>
    <t>Evaluar la viabilidad de implementar la metodología de medición de impacto de acuerdo con el estudio del Corredor Santana - Puerto Salgar -DNP</t>
  </si>
  <si>
    <t>Elaborar un documento que reúna la experiencia generada en el desarrollo de los proyectos de cuarta generación</t>
  </si>
  <si>
    <t>Elaborar documento de buenas practicas de supervisión.</t>
  </si>
  <si>
    <t>Documento elaborado</t>
  </si>
  <si>
    <t>Elaborar boletín de tráfico en las casetas de peaje</t>
  </si>
  <si>
    <t>Número de boletines de tráfico validados</t>
  </si>
  <si>
    <t>Gestionar ante las entidades competentes la asignación de recursos para la financiación de los proyectos de la Agencia</t>
  </si>
  <si>
    <t>Número de documentos de gestión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</si>
</sst>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Arial Narrow"/>
      <family val="2"/>
    </font>
    <font>
      <b/>
      <sz val="16"/>
      <name val="Arial Narrow"/>
      <family val="2"/>
    </font>
    <font>
      <sz val="10"/>
      <color theme="1"/>
      <name val="Arial Narrow"/>
      <family val="2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9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left" vertical="top" wrapText="1"/>
    </xf>
    <xf numFmtId="0" fontId="7" fillId="9" borderId="13" xfId="0" applyFont="1" applyFill="1" applyBorder="1" applyAlignment="1">
      <alignment horizontal="justify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37" fontId="7" fillId="0" borderId="15" xfId="0" applyNumberFormat="1" applyFont="1" applyFill="1" applyBorder="1" applyAlignment="1">
      <alignment horizontal="center" vertical="center"/>
    </xf>
    <xf numFmtId="4" fontId="4" fillId="0" borderId="16" xfId="1" applyNumberFormat="1" applyFont="1" applyFill="1" applyBorder="1" applyAlignment="1">
      <alignment horizontal="center" vertical="center"/>
    </xf>
    <xf numFmtId="37" fontId="7" fillId="0" borderId="17" xfId="0" applyNumberFormat="1" applyFont="1" applyFill="1" applyBorder="1" applyAlignment="1">
      <alignment horizontal="center" vertical="center"/>
    </xf>
    <xf numFmtId="37" fontId="7" fillId="10" borderId="13" xfId="0" applyNumberFormat="1" applyFont="1" applyFill="1" applyBorder="1" applyAlignment="1">
      <alignment horizontal="center" vertical="center"/>
    </xf>
    <xf numFmtId="4" fontId="4" fillId="0" borderId="13" xfId="1" applyNumberFormat="1" applyFont="1" applyFill="1" applyBorder="1" applyAlignment="1">
      <alignment horizontal="center" vertical="center"/>
    </xf>
    <xf numFmtId="4" fontId="4" fillId="0" borderId="4" xfId="1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center" vertical="center" wrapText="1"/>
    </xf>
    <xf numFmtId="37" fontId="7" fillId="0" borderId="12" xfId="0" applyNumberFormat="1" applyFont="1" applyFill="1" applyBorder="1" applyAlignment="1">
      <alignment horizontal="center" vertical="center"/>
    </xf>
    <xf numFmtId="4" fontId="8" fillId="0" borderId="13" xfId="1" applyNumberFormat="1" applyFont="1" applyFill="1" applyBorder="1" applyAlignment="1">
      <alignment horizontal="center" vertical="center"/>
    </xf>
    <xf numFmtId="37" fontId="7" fillId="0" borderId="13" xfId="0" applyNumberFormat="1" applyFont="1" applyFill="1" applyBorder="1" applyAlignment="1">
      <alignment horizontal="center" vertical="center"/>
    </xf>
    <xf numFmtId="37" fontId="7" fillId="0" borderId="4" xfId="0" applyNumberFormat="1" applyFont="1" applyFill="1" applyBorder="1" applyAlignment="1">
      <alignment horizontal="center" vertical="center"/>
    </xf>
    <xf numFmtId="4" fontId="4" fillId="0" borderId="18" xfId="1" applyNumberFormat="1" applyFont="1" applyFill="1" applyBorder="1" applyAlignment="1">
      <alignment horizontal="center" vertical="center" wrapText="1"/>
    </xf>
    <xf numFmtId="4" fontId="4" fillId="0" borderId="19" xfId="1" applyNumberFormat="1" applyFont="1" applyFill="1" applyBorder="1" applyAlignment="1">
      <alignment horizontal="center" vertical="center"/>
    </xf>
    <xf numFmtId="3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9" borderId="20" xfId="0" applyFont="1" applyFill="1" applyBorder="1" applyAlignment="1">
      <alignment horizontal="left" vertical="top" wrapText="1"/>
    </xf>
    <xf numFmtId="0" fontId="7" fillId="9" borderId="21" xfId="0" applyFont="1" applyFill="1" applyBorder="1" applyAlignment="1">
      <alignment horizontal="justify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9" borderId="21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4" fontId="4" fillId="0" borderId="15" xfId="1" applyNumberFormat="1" applyFont="1" applyFill="1" applyBorder="1" applyAlignment="1">
      <alignment horizontal="center" vertical="center"/>
    </xf>
    <xf numFmtId="37" fontId="7" fillId="0" borderId="23" xfId="0" applyNumberFormat="1" applyFont="1" applyFill="1" applyBorder="1" applyAlignment="1">
      <alignment horizontal="center" vertical="center"/>
    </xf>
    <xf numFmtId="37" fontId="7" fillId="10" borderId="21" xfId="0" applyNumberFormat="1" applyFont="1" applyFill="1" applyBorder="1" applyAlignment="1">
      <alignment horizontal="center" vertical="center"/>
    </xf>
    <xf numFmtId="4" fontId="4" fillId="0" borderId="21" xfId="1" applyNumberFormat="1" applyFont="1" applyFill="1" applyBorder="1" applyAlignment="1">
      <alignment horizontal="center" vertical="center"/>
    </xf>
    <xf numFmtId="4" fontId="4" fillId="0" borderId="6" xfId="1" applyNumberFormat="1" applyFont="1" applyFill="1" applyBorder="1" applyAlignment="1">
      <alignment horizontal="center" vertical="center"/>
    </xf>
    <xf numFmtId="4" fontId="4" fillId="0" borderId="7" xfId="1" applyNumberFormat="1" applyFont="1" applyFill="1" applyBorder="1" applyAlignment="1">
      <alignment horizontal="center" vertical="center" wrapText="1"/>
    </xf>
    <xf numFmtId="37" fontId="7" fillId="0" borderId="20" xfId="0" applyNumberFormat="1" applyFont="1" applyFill="1" applyBorder="1" applyAlignment="1">
      <alignment horizontal="center" vertical="center"/>
    </xf>
    <xf numFmtId="4" fontId="4" fillId="0" borderId="24" xfId="1" applyNumberFormat="1" applyFont="1" applyFill="1" applyBorder="1" applyAlignment="1">
      <alignment horizontal="center" vertical="center"/>
    </xf>
    <xf numFmtId="37" fontId="7" fillId="0" borderId="21" xfId="0" applyNumberFormat="1" applyFont="1" applyFill="1" applyBorder="1" applyAlignment="1">
      <alignment horizontal="center" vertical="center"/>
    </xf>
    <xf numFmtId="37" fontId="7" fillId="0" borderId="6" xfId="0" applyNumberFormat="1" applyFont="1" applyFill="1" applyBorder="1" applyAlignment="1">
      <alignment horizontal="center" vertical="center"/>
    </xf>
    <xf numFmtId="4" fontId="4" fillId="0" borderId="25" xfId="1" applyNumberFormat="1" applyFont="1" applyFill="1" applyBorder="1" applyAlignment="1">
      <alignment horizontal="center" vertical="center" wrapText="1"/>
    </xf>
    <xf numFmtId="4" fontId="4" fillId="0" borderId="26" xfId="1" applyNumberFormat="1" applyFont="1" applyFill="1" applyBorder="1" applyAlignment="1">
      <alignment horizontal="center" vertical="center"/>
    </xf>
    <xf numFmtId="37" fontId="7" fillId="11" borderId="21" xfId="0" applyNumberFormat="1" applyFont="1" applyFill="1" applyBorder="1" applyAlignment="1">
      <alignment horizontal="center" vertical="center"/>
    </xf>
    <xf numFmtId="4" fontId="9" fillId="0" borderId="21" xfId="1" applyNumberFormat="1" applyFont="1" applyFill="1" applyBorder="1" applyAlignment="1">
      <alignment horizontal="center" vertical="center"/>
    </xf>
    <xf numFmtId="4" fontId="9" fillId="0" borderId="24" xfId="1" applyNumberFormat="1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horizontal="left" vertical="center" wrapText="1"/>
    </xf>
    <xf numFmtId="0" fontId="7" fillId="9" borderId="27" xfId="0" applyFont="1" applyFill="1" applyBorder="1" applyAlignment="1">
      <alignment horizontal="left" vertical="top" wrapText="1"/>
    </xf>
    <xf numFmtId="0" fontId="7" fillId="9" borderId="28" xfId="0" applyFont="1" applyFill="1" applyBorder="1" applyAlignment="1">
      <alignment horizontal="left" vertical="center" wrapText="1"/>
    </xf>
    <xf numFmtId="0" fontId="7" fillId="9" borderId="28" xfId="0" applyFont="1" applyFill="1" applyBorder="1" applyAlignment="1">
      <alignment horizontal="justify" vertical="center" wrapText="1"/>
    </xf>
    <xf numFmtId="0" fontId="7" fillId="9" borderId="29" xfId="0" applyFont="1" applyFill="1" applyBorder="1" applyAlignment="1">
      <alignment horizontal="center" vertical="center" wrapText="1"/>
    </xf>
    <xf numFmtId="0" fontId="7" fillId="9" borderId="28" xfId="0" applyFont="1" applyFill="1" applyBorder="1" applyAlignment="1">
      <alignment horizontal="center" vertical="center" wrapText="1"/>
    </xf>
    <xf numFmtId="0" fontId="7" fillId="9" borderId="30" xfId="0" applyFont="1" applyFill="1" applyBorder="1" applyAlignment="1">
      <alignment horizontal="center" vertical="center" wrapText="1"/>
    </xf>
    <xf numFmtId="37" fontId="7" fillId="0" borderId="31" xfId="0" applyNumberFormat="1" applyFont="1" applyFill="1" applyBorder="1" applyAlignment="1">
      <alignment horizontal="center" vertical="center"/>
    </xf>
    <xf numFmtId="4" fontId="4" fillId="0" borderId="32" xfId="1" applyNumberFormat="1" applyFont="1" applyFill="1" applyBorder="1" applyAlignment="1">
      <alignment horizontal="center" vertical="center"/>
    </xf>
    <xf numFmtId="37" fontId="7" fillId="0" borderId="33" xfId="0" applyNumberFormat="1" applyFont="1" applyFill="1" applyBorder="1" applyAlignment="1">
      <alignment horizontal="center" vertical="center"/>
    </xf>
    <xf numFmtId="37" fontId="7" fillId="11" borderId="28" xfId="0" applyNumberFormat="1" applyFont="1" applyFill="1" applyBorder="1" applyAlignment="1">
      <alignment horizontal="center" vertical="center"/>
    </xf>
    <xf numFmtId="4" fontId="9" fillId="0" borderId="28" xfId="1" applyNumberFormat="1" applyFont="1" applyFill="1" applyBorder="1" applyAlignment="1">
      <alignment horizontal="center" vertical="center"/>
    </xf>
    <xf numFmtId="4" fontId="4" fillId="0" borderId="29" xfId="1" applyNumberFormat="1" applyFont="1" applyFill="1" applyBorder="1" applyAlignment="1">
      <alignment horizontal="center" vertical="center"/>
    </xf>
    <xf numFmtId="4" fontId="4" fillId="0" borderId="34" xfId="1" applyNumberFormat="1" applyFont="1" applyFill="1" applyBorder="1" applyAlignment="1">
      <alignment horizontal="center" vertical="center" wrapText="1"/>
    </xf>
    <xf numFmtId="37" fontId="7" fillId="0" borderId="27" xfId="0" applyNumberFormat="1" applyFont="1" applyFill="1" applyBorder="1" applyAlignment="1">
      <alignment horizontal="center" vertical="center"/>
    </xf>
    <xf numFmtId="4" fontId="9" fillId="0" borderId="29" xfId="1" applyNumberFormat="1" applyFont="1" applyFill="1" applyBorder="1" applyAlignment="1">
      <alignment horizontal="center" vertical="center"/>
    </xf>
    <xf numFmtId="37" fontId="7" fillId="0" borderId="28" xfId="0" applyNumberFormat="1" applyFont="1" applyFill="1" applyBorder="1" applyAlignment="1">
      <alignment horizontal="center" vertical="center"/>
    </xf>
    <xf numFmtId="4" fontId="4" fillId="0" borderId="29" xfId="1" applyNumberFormat="1" applyFont="1" applyFill="1" applyBorder="1" applyAlignment="1">
      <alignment horizontal="center" vertical="center"/>
    </xf>
    <xf numFmtId="37" fontId="7" fillId="0" borderId="29" xfId="0" applyNumberFormat="1" applyFont="1" applyFill="1" applyBorder="1" applyAlignment="1">
      <alignment horizontal="center" vertical="center"/>
    </xf>
    <xf numFmtId="4" fontId="4" fillId="0" borderId="35" xfId="1" applyNumberFormat="1" applyFont="1" applyFill="1" applyBorder="1" applyAlignment="1">
      <alignment horizontal="center" vertical="center" wrapText="1"/>
    </xf>
    <xf numFmtId="4" fontId="4" fillId="0" borderId="36" xfId="1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justify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37" fontId="7" fillId="0" borderId="38" xfId="0" applyNumberFormat="1" applyFont="1" applyFill="1" applyBorder="1" applyAlignment="1">
      <alignment horizontal="center" vertical="center"/>
    </xf>
    <xf numFmtId="4" fontId="4" fillId="0" borderId="38" xfId="1" applyNumberFormat="1" applyFont="1" applyFill="1" applyBorder="1" applyAlignment="1">
      <alignment horizontal="center" vertical="center"/>
    </xf>
    <xf numFmtId="37" fontId="7" fillId="0" borderId="39" xfId="0" applyNumberFormat="1" applyFont="1" applyFill="1" applyBorder="1" applyAlignment="1">
      <alignment horizontal="center" vertical="center"/>
    </xf>
    <xf numFmtId="37" fontId="7" fillId="11" borderId="10" xfId="0" applyNumberFormat="1" applyFont="1" applyFill="1" applyBorder="1" applyAlignment="1">
      <alignment horizontal="center" vertical="center"/>
    </xf>
    <xf numFmtId="4" fontId="9" fillId="0" borderId="10" xfId="1" applyNumberFormat="1" applyFont="1" applyFill="1" applyBorder="1" applyAlignment="1">
      <alignment horizontal="center" vertical="center"/>
    </xf>
    <xf numFmtId="4" fontId="4" fillId="0" borderId="11" xfId="1" applyNumberFormat="1" applyFont="1" applyFill="1" applyBorder="1" applyAlignment="1">
      <alignment horizontal="center" vertical="center"/>
    </xf>
    <xf numFmtId="37" fontId="7" fillId="0" borderId="9" xfId="0" applyNumberFormat="1" applyFont="1" applyFill="1" applyBorder="1" applyAlignment="1">
      <alignment horizontal="center" vertical="center"/>
    </xf>
    <xf numFmtId="37" fontId="10" fillId="0" borderId="39" xfId="0" applyNumberFormat="1" applyFont="1" applyFill="1" applyBorder="1" applyAlignment="1">
      <alignment horizontal="center" vertical="center"/>
    </xf>
    <xf numFmtId="37" fontId="7" fillId="0" borderId="10" xfId="0" applyNumberFormat="1" applyFont="1" applyFill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37" xfId="1" applyNumberFormat="1" applyFont="1" applyFill="1" applyBorder="1" applyAlignment="1">
      <alignment horizontal="center" vertical="center"/>
    </xf>
    <xf numFmtId="37" fontId="10" fillId="0" borderId="3" xfId="0" applyNumberFormat="1" applyFont="1" applyFill="1" applyBorder="1" applyAlignment="1">
      <alignment horizontal="center" vertical="center"/>
    </xf>
    <xf numFmtId="37" fontId="7" fillId="0" borderId="40" xfId="0" applyNumberFormat="1" applyFont="1" applyFill="1" applyBorder="1" applyAlignment="1">
      <alignment horizontal="center" vertical="center"/>
    </xf>
    <xf numFmtId="37" fontId="7" fillId="11" borderId="13" xfId="0" applyNumberFormat="1" applyFont="1" applyFill="1" applyBorder="1" applyAlignment="1">
      <alignment horizontal="center" vertical="center"/>
    </xf>
    <xf numFmtId="4" fontId="9" fillId="0" borderId="13" xfId="1" applyNumberFormat="1" applyFont="1" applyFill="1" applyBorder="1" applyAlignment="1">
      <alignment horizontal="center" vertical="center"/>
    </xf>
    <xf numFmtId="4" fontId="9" fillId="0" borderId="4" xfId="1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center" vertical="center"/>
    </xf>
    <xf numFmtId="4" fontId="4" fillId="0" borderId="18" xfId="1" applyNumberFormat="1" applyFont="1" applyFill="1" applyBorder="1" applyAlignment="1">
      <alignment horizontal="center" vertical="center"/>
    </xf>
    <xf numFmtId="4" fontId="7" fillId="9" borderId="21" xfId="0" applyNumberFormat="1" applyFont="1" applyFill="1" applyBorder="1" applyAlignment="1">
      <alignment horizontal="justify" vertical="center" wrapText="1"/>
    </xf>
    <xf numFmtId="0" fontId="7" fillId="9" borderId="21" xfId="0" applyFont="1" applyFill="1" applyBorder="1" applyAlignment="1">
      <alignment vertical="center" wrapText="1"/>
    </xf>
    <xf numFmtId="4" fontId="9" fillId="0" borderId="6" xfId="1" applyNumberFormat="1" applyFont="1" applyFill="1" applyBorder="1" applyAlignment="1">
      <alignment horizontal="center" vertical="center"/>
    </xf>
    <xf numFmtId="4" fontId="4" fillId="0" borderId="7" xfId="1" applyNumberFormat="1" applyFont="1" applyFill="1" applyBorder="1" applyAlignment="1">
      <alignment horizontal="center" vertical="center"/>
    </xf>
    <xf numFmtId="4" fontId="4" fillId="0" borderId="25" xfId="1" applyNumberFormat="1" applyFont="1" applyFill="1" applyBorder="1" applyAlignment="1">
      <alignment horizontal="center" vertical="center"/>
    </xf>
    <xf numFmtId="0" fontId="7" fillId="9" borderId="22" xfId="1" applyNumberFormat="1" applyFont="1" applyFill="1" applyBorder="1" applyAlignment="1">
      <alignment horizontal="center" vertical="center"/>
    </xf>
    <xf numFmtId="0" fontId="7" fillId="9" borderId="28" xfId="0" applyFont="1" applyFill="1" applyBorder="1" applyAlignment="1">
      <alignment vertical="center" wrapText="1"/>
    </xf>
    <xf numFmtId="0" fontId="7" fillId="9" borderId="30" xfId="1" applyNumberFormat="1" applyFont="1" applyFill="1" applyBorder="1" applyAlignment="1">
      <alignment horizontal="center" vertical="center"/>
    </xf>
    <xf numFmtId="4" fontId="9" fillId="0" borderId="29" xfId="1" applyNumberFormat="1" applyFont="1" applyFill="1" applyBorder="1" applyAlignment="1">
      <alignment horizontal="center" vertical="center"/>
    </xf>
    <xf numFmtId="4" fontId="4" fillId="0" borderId="34" xfId="1" applyNumberFormat="1" applyFont="1" applyFill="1" applyBorder="1" applyAlignment="1">
      <alignment horizontal="center" vertical="center"/>
    </xf>
    <xf numFmtId="4" fontId="4" fillId="0" borderId="35" xfId="1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justify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9" fontId="7" fillId="0" borderId="14" xfId="1" applyFont="1" applyFill="1" applyBorder="1" applyAlignment="1">
      <alignment horizontal="center" vertical="center" wrapText="1"/>
    </xf>
    <xf numFmtId="37" fontId="7" fillId="0" borderId="16" xfId="0" applyNumberFormat="1" applyFont="1" applyFill="1" applyBorder="1" applyAlignment="1">
      <alignment horizontal="center" vertical="center"/>
    </xf>
    <xf numFmtId="9" fontId="7" fillId="0" borderId="17" xfId="1" applyFont="1" applyFill="1" applyBorder="1" applyAlignment="1">
      <alignment horizontal="center" vertical="center"/>
    </xf>
    <xf numFmtId="9" fontId="7" fillId="12" borderId="13" xfId="1" applyFont="1" applyFill="1" applyBorder="1" applyAlignment="1">
      <alignment horizontal="center" vertical="center"/>
    </xf>
    <xf numFmtId="9" fontId="7" fillId="0" borderId="12" xfId="1" applyFont="1" applyFill="1" applyBorder="1" applyAlignment="1">
      <alignment horizontal="center" vertical="center"/>
    </xf>
    <xf numFmtId="9" fontId="7" fillId="0" borderId="13" xfId="1" applyFont="1" applyFill="1" applyBorder="1" applyAlignment="1">
      <alignment horizontal="center" vertical="center"/>
    </xf>
    <xf numFmtId="9" fontId="7" fillId="0" borderId="4" xfId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top" wrapText="1"/>
    </xf>
    <xf numFmtId="0" fontId="7" fillId="0" borderId="28" xfId="0" applyFont="1" applyFill="1" applyBorder="1" applyAlignment="1">
      <alignment horizontal="justify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0" xfId="1" applyNumberFormat="1" applyFont="1" applyFill="1" applyBorder="1" applyAlignment="1">
      <alignment horizontal="center" vertical="center" wrapText="1"/>
    </xf>
    <xf numFmtId="37" fontId="7" fillId="0" borderId="32" xfId="0" applyNumberFormat="1" applyFont="1" applyFill="1" applyBorder="1" applyAlignment="1">
      <alignment horizontal="center" vertical="center"/>
    </xf>
    <xf numFmtId="9" fontId="7" fillId="0" borderId="29" xfId="1" applyFont="1" applyFill="1" applyBorder="1" applyAlignment="1">
      <alignment horizontal="center" vertical="center"/>
    </xf>
    <xf numFmtId="4" fontId="4" fillId="0" borderId="28" xfId="1" applyNumberFormat="1" applyFont="1" applyFill="1" applyBorder="1" applyAlignment="1">
      <alignment horizontal="center" vertical="center"/>
    </xf>
    <xf numFmtId="0" fontId="7" fillId="9" borderId="30" xfId="0" applyNumberFormat="1" applyFont="1" applyFill="1" applyBorder="1" applyAlignment="1">
      <alignment horizontal="center" vertical="center" wrapText="1"/>
    </xf>
    <xf numFmtId="0" fontId="7" fillId="0" borderId="33" xfId="0" applyNumberFormat="1" applyFont="1" applyFill="1" applyBorder="1" applyAlignment="1">
      <alignment horizontal="center" vertical="center" wrapText="1"/>
    </xf>
    <xf numFmtId="0" fontId="7" fillId="11" borderId="28" xfId="0" applyNumberFormat="1" applyFont="1" applyFill="1" applyBorder="1" applyAlignment="1">
      <alignment horizontal="center" vertical="center" wrapText="1"/>
    </xf>
    <xf numFmtId="0" fontId="7" fillId="0" borderId="27" xfId="0" applyNumberFormat="1" applyFont="1" applyBorder="1" applyAlignment="1">
      <alignment horizontal="center" vertical="center" wrapText="1"/>
    </xf>
    <xf numFmtId="0" fontId="7" fillId="0" borderId="33" xfId="0" applyNumberFormat="1" applyFont="1" applyBorder="1" applyAlignment="1">
      <alignment horizontal="center" vertical="center" wrapText="1"/>
    </xf>
    <xf numFmtId="0" fontId="7" fillId="0" borderId="28" xfId="0" applyNumberFormat="1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9" borderId="30" xfId="0" applyNumberFormat="1" applyFont="1" applyFill="1" applyBorder="1" applyAlignment="1">
      <alignment horizontal="center" vertical="center"/>
    </xf>
    <xf numFmtId="37" fontId="7" fillId="12" borderId="28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left" vertical="top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37" fontId="7" fillId="12" borderId="21" xfId="0" applyNumberFormat="1" applyFont="1" applyFill="1" applyBorder="1" applyAlignment="1">
      <alignment horizontal="center" vertical="center"/>
    </xf>
    <xf numFmtId="39" fontId="7" fillId="12" borderId="21" xfId="0" applyNumberFormat="1" applyFont="1" applyFill="1" applyBorder="1" applyAlignment="1">
      <alignment horizontal="center" vertical="center"/>
    </xf>
    <xf numFmtId="4" fontId="8" fillId="0" borderId="24" xfId="1" applyNumberFormat="1" applyFont="1" applyFill="1" applyBorder="1" applyAlignment="1">
      <alignment horizontal="center" vertical="center"/>
    </xf>
    <xf numFmtId="4" fontId="7" fillId="0" borderId="21" xfId="0" applyNumberFormat="1" applyFont="1" applyFill="1" applyBorder="1" applyAlignment="1">
      <alignment horizontal="justify" vertical="center" wrapText="1"/>
    </xf>
    <xf numFmtId="0" fontId="7" fillId="0" borderId="21" xfId="0" applyFont="1" applyFill="1" applyBorder="1" applyAlignment="1">
      <alignment vertical="center" wrapText="1"/>
    </xf>
    <xf numFmtId="0" fontId="7" fillId="0" borderId="22" xfId="1" applyNumberFormat="1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left" vertical="top" wrapText="1"/>
    </xf>
    <xf numFmtId="4" fontId="7" fillId="9" borderId="10" xfId="0" applyNumberFormat="1" applyFont="1" applyFill="1" applyBorder="1" applyAlignment="1">
      <alignment horizontal="justify" vertical="center" wrapText="1"/>
    </xf>
    <xf numFmtId="0" fontId="7" fillId="9" borderId="10" xfId="0" applyFont="1" applyFill="1" applyBorder="1" applyAlignment="1">
      <alignment horizontal="left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vertical="center" wrapText="1"/>
    </xf>
    <xf numFmtId="0" fontId="7" fillId="9" borderId="10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11" borderId="10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3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left" vertical="top" wrapText="1"/>
    </xf>
    <xf numFmtId="4" fontId="7" fillId="0" borderId="24" xfId="0" applyNumberFormat="1" applyFont="1" applyFill="1" applyBorder="1" applyAlignment="1">
      <alignment horizontal="justify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37" fontId="7" fillId="0" borderId="43" xfId="0" applyNumberFormat="1" applyFont="1" applyFill="1" applyBorder="1" applyAlignment="1">
      <alignment horizontal="center" vertical="center"/>
    </xf>
    <xf numFmtId="37" fontId="7" fillId="11" borderId="2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9" fontId="7" fillId="0" borderId="22" xfId="1" applyFont="1" applyFill="1" applyBorder="1" applyAlignment="1">
      <alignment horizontal="center" vertical="center" wrapText="1"/>
    </xf>
    <xf numFmtId="39" fontId="7" fillId="0" borderId="20" xfId="0" applyNumberFormat="1" applyFont="1" applyFill="1" applyBorder="1" applyAlignment="1">
      <alignment horizontal="center" vertical="center"/>
    </xf>
    <xf numFmtId="4" fontId="7" fillId="0" borderId="21" xfId="0" applyNumberFormat="1" applyFont="1" applyFill="1" applyBorder="1" applyAlignment="1">
      <alignment vertical="center" wrapText="1"/>
    </xf>
    <xf numFmtId="4" fontId="7" fillId="0" borderId="29" xfId="0" applyNumberFormat="1" applyFont="1" applyFill="1" applyBorder="1" applyAlignment="1">
      <alignment horizontal="center" vertical="center" wrapText="1"/>
    </xf>
    <xf numFmtId="0" fontId="7" fillId="0" borderId="30" xfId="1" applyNumberFormat="1" applyFont="1" applyFill="1" applyBorder="1" applyAlignment="1">
      <alignment horizontal="center" vertical="center"/>
    </xf>
    <xf numFmtId="37" fontId="7" fillId="0" borderId="2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8" borderId="45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04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_operativo_2017%20%200908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operativo"/>
      <sheetName val="Hoja1"/>
      <sheetName val=" Resumen Focos-objetivos"/>
      <sheetName val="Resumen Proceso"/>
    </sheetNames>
    <sheetDataSet>
      <sheetData sheetId="0" refreshError="1"/>
      <sheetData sheetId="1">
        <row r="6">
          <cell r="B6" t="str">
            <v>Impacto</v>
          </cell>
          <cell r="D6" t="str">
            <v>Ambiental</v>
          </cell>
          <cell r="F6" t="str">
            <v xml:space="preserve">1. Desarrollar infraestructura de transporte  generadora de conectividad, servicios de calidad, empleo y crecimiento sostenible, con responsabilidad social, mediante contratación de proyectos APP (Asociaciones Publico Privadas) en todos lo modos.
</v>
          </cell>
          <cell r="H6" t="str">
            <v xml:space="preserve">1.1. Finalizar la Estructuración y adjudicación de los proyectos restantes del programa 4G de INICIATIVA PUBLICA.
</v>
          </cell>
          <cell r="J6" t="str">
            <v>1. Desarrollar la infraestructura propiciando la vinculación de capital privado en los
diferentes modos de transporte, para fortalecer la conectividad y competitividad del
país, contribuyendo así al mejoramiento y calidad de vida de la población.</v>
          </cell>
          <cell r="L6" t="str">
            <v>Amazonas</v>
          </cell>
          <cell r="N6" t="str">
            <v xml:space="preserve">Gestión Misional y de Gobierno
</v>
          </cell>
        </row>
        <row r="7">
          <cell r="B7" t="str">
            <v>Insumo</v>
          </cell>
          <cell r="D7" t="str">
            <v>Economia</v>
          </cell>
          <cell r="F7" t="str">
            <v xml:space="preserve">2. Gestionar el desarrollo adecuado de los contratos de concesión en ejecución, facilitando la construcción y operación oportuna de la infraestructura, el desarrollo sostenible y el logro de los niveles de inversión propuestos en el PND
</v>
          </cell>
          <cell r="H7" t="str">
            <v xml:space="preserve">1.2. Realizar adjudicación de proyectos del programa de 4G de INICIATIVA PRIVADA.
</v>
          </cell>
          <cell r="J7" t="str">
            <v xml:space="preserve">2. Generar compromiso desde la Alta Dirección para la implementación de la política
de calidad al interior de la Entidad, promoviendo la participación activa del talento
humano, su formación y capacitación. </v>
          </cell>
          <cell r="L7" t="str">
            <v>Antioquia</v>
          </cell>
          <cell r="N7" t="str">
            <v xml:space="preserve">Transparencia, Participación y servicio al Ciudadano
</v>
          </cell>
        </row>
        <row r="8">
          <cell r="B8" t="str">
            <v>Proceso</v>
          </cell>
          <cell r="D8" t="str">
            <v>Efectividad</v>
          </cell>
          <cell r="F8" t="str">
            <v xml:space="preserve">3.  Generar confianza en los ciudadanos, Estado, inversionistas, y usuarios de la infraestructura, promoviendo transparencia y participación.
</v>
          </cell>
          <cell r="H8" t="str">
            <v xml:space="preserve">1.3. Articular Interinstitucionalmente, los principales MEGAPROYECTOS dirigidos a generar zonas de desarrollo económico y social, en los cuales el ancla principal es la infraestructura de transporte
</v>
          </cell>
          <cell r="J8" t="str">
            <v xml:space="preserve">3. Aplicar el marco normativo, jurídico y técnico para el desarrollo de los proyectos de
concesión de APP
</v>
          </cell>
          <cell r="L8" t="str">
            <v>Arauca</v>
          </cell>
          <cell r="N8" t="str">
            <v xml:space="preserve">Gestión del talento Humano
</v>
          </cell>
        </row>
        <row r="9">
          <cell r="B9" t="str">
            <v>Producto</v>
          </cell>
          <cell r="D9" t="str">
            <v>Eficacia</v>
          </cell>
          <cell r="F9" t="str">
            <v xml:space="preserve">4. Fortalecer la gestión y toma de decisiones oportunas, basados en el trabajo en equipo que permita la consolidación de una Agencia competitiva con solidez técnica y ética.
</v>
          </cell>
          <cell r="H9" t="str">
            <v xml:space="preserve">1.4. Desarrollar e implementar el Plan Maestro de Transporte en sus diferentes componentes, articulando a este los proyectos de la entidad. 
</v>
          </cell>
          <cell r="J9" t="str">
            <v>4. Hacer buen uso de los recursos físicos, tecnológicos y financieros</v>
          </cell>
          <cell r="L9" t="str">
            <v>Atlántico</v>
          </cell>
          <cell r="N9" t="str">
            <v xml:space="preserve">Eficiencia Administrativa
</v>
          </cell>
        </row>
        <row r="10">
          <cell r="B10" t="str">
            <v>Resultado</v>
          </cell>
          <cell r="D10" t="str">
            <v>Eficiencia</v>
          </cell>
          <cell r="H10" t="str">
            <v xml:space="preserve">1.5. Garantizar sinergia, aprendizaje y transición entre los proyectos existentes y los nuevos proyectos.
</v>
          </cell>
          <cell r="J10" t="str">
            <v>5. Promover la toma de decisiones ágil, oportuna y acertada mediante la definición de los
procedimientos definidos para la Entidad.</v>
          </cell>
          <cell r="L10" t="str">
            <v>Bolívar</v>
          </cell>
          <cell r="N10" t="str">
            <v xml:space="preserve">Gestión Financiera
</v>
          </cell>
        </row>
        <row r="11">
          <cell r="D11" t="str">
            <v>Equidad</v>
          </cell>
          <cell r="H11" t="str">
            <v xml:space="preserve">1.6. Asesorar otros sectores y entes territoriales en la estructuración y contratación de proyectos de infraestructura.
</v>
          </cell>
          <cell r="J11" t="str">
            <v>6. Atender oportunamente las Peticiones, Quejas y Reclamos (PQR) presentadas a la entidad.</v>
          </cell>
          <cell r="L11" t="str">
            <v>Boyacá</v>
          </cell>
        </row>
        <row r="12">
          <cell r="H12" t="str">
            <v xml:space="preserve">1.7. Generar nuevas fuentes de recursos propios para el desarrollo de los proyectos y operación de la ANI.
</v>
          </cell>
          <cell r="L12" t="str">
            <v>Caldas</v>
          </cell>
        </row>
        <row r="13">
          <cell r="H13" t="str">
            <v xml:space="preserve">2.1. Gestionar adecuadamente la etapa de pre-construcción de los proyectos para su terminación oportuna, garantizando el uso eficiente de recursos. 
</v>
          </cell>
          <cell r="L13" t="str">
            <v>Caquetá</v>
          </cell>
        </row>
        <row r="14">
          <cell r="H14" t="str">
            <v xml:space="preserve">2.2. Terminar en tiempo y calidad  las obras y planes de inversión programados, logrando el cumplimiento de las  metas del PND.
</v>
          </cell>
          <cell r="L14" t="str">
            <v>Casanare</v>
          </cell>
        </row>
        <row r="15">
          <cell r="H15" t="str">
            <v xml:space="preserve">2.3. Desarrollar e implementar herramientas, metodologías y sistemas para el  control y seguimiento integral  y eficiente de los proyectos.
</v>
          </cell>
          <cell r="L15" t="str">
            <v>Cauca</v>
          </cell>
        </row>
        <row r="16">
          <cell r="H16" t="str">
            <v xml:space="preserve">2.4. Estandarizar los criterios y mecanismos legales para la resolución de conflictos,  optimizando la defensa de los intereses del Estado.
</v>
          </cell>
          <cell r="L16" t="str">
            <v>Cesar</v>
          </cell>
        </row>
        <row r="17">
          <cell r="H17" t="str">
            <v xml:space="preserve">2.5. Fortalecer estrategias y herramientas que garanticen una adecuada gestión de riesgos de la entidad.
</v>
          </cell>
          <cell r="L17" t="str">
            <v>Chocó</v>
          </cell>
        </row>
        <row r="18">
          <cell r="H18" t="str">
            <v xml:space="preserve">2.6. Mantener la articulación de las interventorías a los fines esenciales de la Agencia Nacional de Infraestructura-ANI. 
</v>
          </cell>
          <cell r="L18" t="str">
            <v>Córdoba</v>
          </cell>
        </row>
        <row r="19">
          <cell r="H19" t="str">
            <v xml:space="preserve">3.1. Fortalecer las estrategias y herramientas que garanticen transparencia y confiabilidad en todas las gestiones de la entidad.
</v>
          </cell>
          <cell r="L19" t="str">
            <v>Cundinamarca</v>
          </cell>
        </row>
        <row r="20">
          <cell r="H20" t="str">
            <v xml:space="preserve">3.2. Implementar mecanismos periódicos y participativos de rendición de cuentas.
</v>
          </cell>
          <cell r="L20" t="str">
            <v>Guainía</v>
          </cell>
        </row>
        <row r="21">
          <cell r="H21" t="str">
            <v xml:space="preserve">3.3. Mantener una comunicación, interacción y gestión efectiva con las demás Entidades Públicas.
</v>
          </cell>
          <cell r="L21" t="str">
            <v>Guaviare</v>
          </cell>
        </row>
        <row r="22">
          <cell r="H22" t="str">
            <v xml:space="preserve">3.4. Desarrollar herramientas para la divulgación oportuna de información confiable y relevante.
</v>
          </cell>
          <cell r="L22" t="str">
            <v>Huila</v>
          </cell>
        </row>
        <row r="23">
          <cell r="H23" t="str">
            <v xml:space="preserve">3.5. Desarrollar procesos efectivos para la gestión predial, social y ambiental.
</v>
          </cell>
          <cell r="L23" t="str">
            <v>La Guajira</v>
          </cell>
        </row>
        <row r="24">
          <cell r="H24" t="str">
            <v xml:space="preserve">3.6. Adelantar acciones para generar reconocimiento, favorabilidad y seguimiento por formadores de opinión.
</v>
          </cell>
          <cell r="L24" t="str">
            <v>Magdalena</v>
          </cell>
        </row>
        <row r="25">
          <cell r="H25" t="str">
            <v xml:space="preserve">4.1. Desarrollar estrategias y mecanismos de trabajo en equipo que fortalezcan el Talento Humano y  promuevan un clima organizacional motivado y armónico.
</v>
          </cell>
          <cell r="L25" t="str">
            <v>Meta</v>
          </cell>
        </row>
        <row r="26">
          <cell r="H26" t="str">
            <v xml:space="preserve">4.2. Promover la administración digital de la Agencia Nacional de Infraestructura  
</v>
          </cell>
          <cell r="L26" t="str">
            <v>Nariño</v>
          </cell>
        </row>
        <row r="27">
          <cell r="H27" t="str">
            <v xml:space="preserve">4.3. Fortalecer y mantener el Sistema Integrado de Gestión que optimice los procesos basados en el mejoramiento continuo,  articulando la gestión de los equipos a la planeación estratégica.
</v>
          </cell>
          <cell r="L27" t="str">
            <v>Norte de Santander</v>
          </cell>
        </row>
        <row r="28">
          <cell r="H28" t="str">
            <v xml:space="preserve">4.4. Implementar estrategias y herramientas de gestión del conocimiento para fortalecer la toma de decisiones.
</v>
          </cell>
          <cell r="L28" t="str">
            <v>Putumayo</v>
          </cell>
        </row>
        <row r="29">
          <cell r="H29" t="str">
            <v xml:space="preserve">4.5. Gestionar la consecución, ejecución y control de los recursos físicos y financieros de manera  oportuna y eficiente, que permita el adecuado funcionamiento de la Entidad y  desarrollo de los proyectos a su cargo.
</v>
          </cell>
          <cell r="L29" t="str">
            <v>Quindío</v>
          </cell>
        </row>
        <row r="30">
          <cell r="L30" t="str">
            <v>Risaralda</v>
          </cell>
        </row>
        <row r="31">
          <cell r="L31" t="str">
            <v>San Andrés y Providencia</v>
          </cell>
        </row>
        <row r="32">
          <cell r="L32" t="str">
            <v>Santander</v>
          </cell>
        </row>
        <row r="33">
          <cell r="L33" t="str">
            <v>Sucre</v>
          </cell>
        </row>
        <row r="34">
          <cell r="L34" t="str">
            <v>Tolima</v>
          </cell>
        </row>
        <row r="35">
          <cell r="L35" t="str">
            <v>Valle del Cauca</v>
          </cell>
        </row>
        <row r="36">
          <cell r="L36" t="str">
            <v>Vaupés</v>
          </cell>
        </row>
        <row r="37">
          <cell r="L37" t="str">
            <v>Vichada</v>
          </cell>
        </row>
        <row r="38">
          <cell r="L38" t="str">
            <v>Vichada</v>
          </cell>
        </row>
        <row r="39">
          <cell r="L39" t="str">
            <v>Nación.</v>
          </cell>
        </row>
      </sheetData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73"/>
  <sheetViews>
    <sheetView showGridLines="0" tabSelected="1" topLeftCell="F7" zoomScaleNormal="100" workbookViewId="0">
      <selection activeCell="O15" sqref="O15:O22"/>
    </sheetView>
  </sheetViews>
  <sheetFormatPr baseColWidth="10" defaultRowHeight="13.5" x14ac:dyDescent="0.25"/>
  <cols>
    <col min="1" max="1" width="2.7109375" style="1" customWidth="1"/>
    <col min="2" max="2" width="23.28515625" style="1" customWidth="1"/>
    <col min="3" max="3" width="56.7109375" style="1" customWidth="1"/>
    <col min="4" max="5" width="22.5703125" style="1" customWidth="1"/>
    <col min="6" max="6" width="65.28515625" style="1" customWidth="1"/>
    <col min="7" max="7" width="23.140625" style="2" customWidth="1"/>
    <col min="8" max="8" width="15.140625" style="1" customWidth="1"/>
    <col min="9" max="10" width="18.140625" style="1" customWidth="1"/>
    <col min="11" max="11" width="13" style="1" customWidth="1"/>
    <col min="12" max="12" width="12.42578125" style="1" customWidth="1"/>
    <col min="13" max="13" width="21.42578125" style="1" customWidth="1"/>
    <col min="14" max="14" width="24.5703125" style="1" customWidth="1"/>
    <col min="15" max="15" width="21.42578125" style="1" customWidth="1"/>
    <col min="16" max="17" width="13.42578125" style="1" customWidth="1"/>
    <col min="18" max="20" width="21.5703125" style="1" customWidth="1"/>
    <col min="21" max="22" width="13.140625" style="1" hidden="1" customWidth="1"/>
    <col min="23" max="25" width="21.5703125" style="1" hidden="1" customWidth="1"/>
    <col min="26" max="27" width="13.28515625" style="1" hidden="1" customWidth="1"/>
    <col min="28" max="30" width="21.140625" style="1" hidden="1" customWidth="1"/>
    <col min="31" max="32" width="17.140625" style="1" customWidth="1"/>
    <col min="33" max="33" width="23.7109375" style="1" customWidth="1"/>
    <col min="34" max="34" width="27" style="1" customWidth="1"/>
    <col min="35" max="35" width="33.140625" style="1" customWidth="1"/>
    <col min="36" max="16384" width="11.42578125" style="1"/>
  </cols>
  <sheetData>
    <row r="1" spans="2:36" ht="14.25" thickBot="1" x14ac:dyDescent="0.3">
      <c r="F1" s="1" t="s">
        <v>0</v>
      </c>
    </row>
    <row r="2" spans="2:36" ht="46.5" customHeight="1" thickBot="1" x14ac:dyDescent="0.3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5"/>
    </row>
    <row r="3" spans="2:36" ht="46.5" customHeight="1" thickBot="1" x14ac:dyDescent="0.3">
      <c r="B3" s="3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5"/>
    </row>
    <row r="4" spans="2:36" ht="46.5" customHeight="1" thickBot="1" x14ac:dyDescent="0.3">
      <c r="B4" s="3" t="s">
        <v>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5"/>
    </row>
    <row r="5" spans="2:36" ht="46.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5"/>
    </row>
    <row r="6" spans="2:36" ht="85.5" customHeight="1" thickBot="1" x14ac:dyDescent="0.3">
      <c r="B6" s="180" t="s">
        <v>5</v>
      </c>
      <c r="C6" s="181" t="s">
        <v>6</v>
      </c>
      <c r="D6" s="182" t="s">
        <v>7</v>
      </c>
      <c r="E6" s="182" t="s">
        <v>8</v>
      </c>
      <c r="F6" s="181" t="s">
        <v>9</v>
      </c>
      <c r="G6" s="182" t="s">
        <v>10</v>
      </c>
      <c r="H6" s="183" t="s">
        <v>11</v>
      </c>
      <c r="I6" s="184" t="s">
        <v>12</v>
      </c>
      <c r="J6" s="184" t="s">
        <v>13</v>
      </c>
      <c r="K6" s="185" t="s">
        <v>14</v>
      </c>
      <c r="L6" s="185" t="s">
        <v>15</v>
      </c>
      <c r="M6" s="185" t="s">
        <v>16</v>
      </c>
      <c r="N6" s="186" t="s">
        <v>17</v>
      </c>
      <c r="O6" s="187" t="s">
        <v>18</v>
      </c>
      <c r="P6" s="6" t="s">
        <v>19</v>
      </c>
      <c r="Q6" s="6" t="s">
        <v>20</v>
      </c>
      <c r="R6" s="6" t="s">
        <v>21</v>
      </c>
      <c r="S6" s="7" t="s">
        <v>22</v>
      </c>
      <c r="T6" s="8" t="s">
        <v>23</v>
      </c>
      <c r="U6" s="9" t="s">
        <v>24</v>
      </c>
      <c r="V6" s="9" t="s">
        <v>25</v>
      </c>
      <c r="W6" s="9" t="s">
        <v>26</v>
      </c>
      <c r="X6" s="10" t="s">
        <v>27</v>
      </c>
      <c r="Y6" s="11" t="s">
        <v>18</v>
      </c>
      <c r="Z6" s="12" t="s">
        <v>28</v>
      </c>
      <c r="AA6" s="12" t="s">
        <v>29</v>
      </c>
      <c r="AB6" s="12" t="s">
        <v>30</v>
      </c>
      <c r="AC6" s="13" t="s">
        <v>31</v>
      </c>
      <c r="AD6" s="14" t="s">
        <v>18</v>
      </c>
      <c r="AE6" s="188" t="s">
        <v>32</v>
      </c>
      <c r="AF6" s="189" t="s">
        <v>33</v>
      </c>
      <c r="AG6" s="189" t="s">
        <v>34</v>
      </c>
      <c r="AH6" s="190" t="s">
        <v>35</v>
      </c>
      <c r="AI6" s="190" t="s">
        <v>36</v>
      </c>
    </row>
    <row r="7" spans="2:36" s="34" customFormat="1" ht="36" customHeight="1" x14ac:dyDescent="0.25">
      <c r="B7" s="15" t="s">
        <v>37</v>
      </c>
      <c r="C7" s="16" t="s">
        <v>38</v>
      </c>
      <c r="D7" s="16" t="s">
        <v>39</v>
      </c>
      <c r="E7" s="17" t="s">
        <v>40</v>
      </c>
      <c r="F7" s="16" t="s">
        <v>41</v>
      </c>
      <c r="G7" s="18" t="s">
        <v>42</v>
      </c>
      <c r="H7" s="19">
        <v>1</v>
      </c>
      <c r="I7" s="20">
        <f>L7+Q7</f>
        <v>1</v>
      </c>
      <c r="J7" s="21">
        <f>I7*100/H7</f>
        <v>100</v>
      </c>
      <c r="K7" s="22">
        <v>1</v>
      </c>
      <c r="L7" s="23">
        <v>0</v>
      </c>
      <c r="M7" s="24">
        <f>L7*100/K7</f>
        <v>0</v>
      </c>
      <c r="N7" s="25">
        <f>AVERAGE(M7:M8)</f>
        <v>0</v>
      </c>
      <c r="O7" s="26">
        <f>AVERAGE($J7:$J13)</f>
        <v>32.142857142857146</v>
      </c>
      <c r="P7" s="27">
        <v>0</v>
      </c>
      <c r="Q7" s="22">
        <v>1</v>
      </c>
      <c r="R7" s="28">
        <v>120</v>
      </c>
      <c r="S7" s="26">
        <f>AVERAGE(R8,R9,R10,R12,R7)</f>
        <v>64</v>
      </c>
      <c r="T7" s="26">
        <f>AVERAGE($J7:$J13)</f>
        <v>32.142857142857146</v>
      </c>
      <c r="U7" s="27">
        <v>0</v>
      </c>
      <c r="V7" s="29"/>
      <c r="W7" s="24" t="e">
        <f>V7*100/U7</f>
        <v>#DIV/0!</v>
      </c>
      <c r="X7" s="30"/>
      <c r="Y7" s="26">
        <f>AVERAGE($J7:$J13)</f>
        <v>32.142857142857146</v>
      </c>
      <c r="Z7" s="27">
        <v>0</v>
      </c>
      <c r="AA7" s="29"/>
      <c r="AB7" s="24" t="e">
        <f>AA7*100/Z7</f>
        <v>#DIV/0!</v>
      </c>
      <c r="AC7" s="30"/>
      <c r="AD7" s="31">
        <f>AVERAGE($J7:$J13)</f>
        <v>32.142857142857146</v>
      </c>
      <c r="AE7" s="27">
        <f>K7+P7</f>
        <v>1</v>
      </c>
      <c r="AF7" s="29">
        <f>L7+Q7</f>
        <v>1</v>
      </c>
      <c r="AG7" s="24">
        <f>AF7*100/AE7</f>
        <v>100</v>
      </c>
      <c r="AH7" s="26">
        <f>AVERAGE(AG8,AG9,AG10,AG12,AG7)</f>
        <v>60</v>
      </c>
      <c r="AI7" s="32">
        <f>AVERAGE(AH7,AH15,AH23,AH25,AH30,AH32,AH34,AH52,AH53)</f>
        <v>71.442439822449742</v>
      </c>
      <c r="AJ7" s="33"/>
    </row>
    <row r="8" spans="2:36" s="34" customFormat="1" ht="36" customHeight="1" x14ac:dyDescent="0.25">
      <c r="B8" s="35" t="s">
        <v>37</v>
      </c>
      <c r="C8" s="36" t="s">
        <v>43</v>
      </c>
      <c r="D8" s="36" t="s">
        <v>39</v>
      </c>
      <c r="E8" s="37"/>
      <c r="F8" s="36" t="s">
        <v>44</v>
      </c>
      <c r="G8" s="38" t="s">
        <v>45</v>
      </c>
      <c r="H8" s="39">
        <v>4</v>
      </c>
      <c r="I8" s="20">
        <f>L8+Q8</f>
        <v>0</v>
      </c>
      <c r="J8" s="40">
        <f>I8*100/H8</f>
        <v>0</v>
      </c>
      <c r="K8" s="41">
        <v>1</v>
      </c>
      <c r="L8" s="42">
        <v>0</v>
      </c>
      <c r="M8" s="43">
        <f>L8*100/K8</f>
        <v>0</v>
      </c>
      <c r="N8" s="44"/>
      <c r="O8" s="45"/>
      <c r="P8" s="46">
        <v>1</v>
      </c>
      <c r="Q8" s="41">
        <v>0</v>
      </c>
      <c r="R8" s="47">
        <f>Q8*100/P8</f>
        <v>0</v>
      </c>
      <c r="S8" s="45"/>
      <c r="T8" s="45"/>
      <c r="U8" s="46">
        <v>1</v>
      </c>
      <c r="V8" s="48"/>
      <c r="W8" s="47">
        <f>V8*100/U8</f>
        <v>0</v>
      </c>
      <c r="X8" s="49"/>
      <c r="Y8" s="45"/>
      <c r="Z8" s="46">
        <v>1</v>
      </c>
      <c r="AA8" s="48"/>
      <c r="AB8" s="47">
        <f>AA8*100/Z8</f>
        <v>0</v>
      </c>
      <c r="AC8" s="49"/>
      <c r="AD8" s="50"/>
      <c r="AE8" s="46">
        <f t="shared" ref="AE8:AF71" si="0">K8+P8</f>
        <v>2</v>
      </c>
      <c r="AF8" s="48">
        <f t="shared" si="0"/>
        <v>0</v>
      </c>
      <c r="AG8" s="43">
        <f>AF8*100/AE8</f>
        <v>0</v>
      </c>
      <c r="AH8" s="45"/>
      <c r="AI8" s="51"/>
      <c r="AJ8" s="33"/>
    </row>
    <row r="9" spans="2:36" ht="55.5" customHeight="1" x14ac:dyDescent="0.25">
      <c r="B9" s="35" t="s">
        <v>37</v>
      </c>
      <c r="C9" s="36" t="s">
        <v>46</v>
      </c>
      <c r="D9" s="36" t="s">
        <v>39</v>
      </c>
      <c r="E9" s="37"/>
      <c r="F9" s="36" t="s">
        <v>47</v>
      </c>
      <c r="G9" s="38" t="s">
        <v>48</v>
      </c>
      <c r="H9" s="39">
        <v>4</v>
      </c>
      <c r="I9" s="20">
        <f>L9+Q9</f>
        <v>1</v>
      </c>
      <c r="J9" s="40">
        <f>I9*100/H9</f>
        <v>25</v>
      </c>
      <c r="K9" s="41">
        <v>0</v>
      </c>
      <c r="L9" s="52">
        <v>0</v>
      </c>
      <c r="M9" s="53" t="e">
        <f>L9*100/K9</f>
        <v>#DIV/0!</v>
      </c>
      <c r="N9" s="44"/>
      <c r="O9" s="45"/>
      <c r="P9" s="46">
        <v>1</v>
      </c>
      <c r="Q9" s="41">
        <v>1</v>
      </c>
      <c r="R9" s="47">
        <f>Q9*100/P9</f>
        <v>100</v>
      </c>
      <c r="S9" s="45"/>
      <c r="T9" s="45"/>
      <c r="U9" s="46">
        <v>0</v>
      </c>
      <c r="V9" s="48"/>
      <c r="W9" s="47" t="e">
        <f t="shared" ref="W9:W72" si="1">V9*100/U9</f>
        <v>#DIV/0!</v>
      </c>
      <c r="X9" s="49"/>
      <c r="Y9" s="45"/>
      <c r="Z9" s="46">
        <v>3</v>
      </c>
      <c r="AA9" s="48"/>
      <c r="AB9" s="47">
        <f t="shared" ref="AB9:AB72" si="2">AA9*100/Z9</f>
        <v>0</v>
      </c>
      <c r="AC9" s="49"/>
      <c r="AD9" s="50"/>
      <c r="AE9" s="46">
        <f t="shared" si="0"/>
        <v>1</v>
      </c>
      <c r="AF9" s="48">
        <f t="shared" si="0"/>
        <v>1</v>
      </c>
      <c r="AG9" s="43">
        <f t="shared" ref="AG9:AG72" si="3">AF9*100/AE9</f>
        <v>100</v>
      </c>
      <c r="AH9" s="45"/>
      <c r="AI9" s="51"/>
    </row>
    <row r="10" spans="2:36" ht="36" customHeight="1" x14ac:dyDescent="0.25">
      <c r="B10" s="35" t="s">
        <v>37</v>
      </c>
      <c r="C10" s="36" t="s">
        <v>46</v>
      </c>
      <c r="D10" s="36" t="s">
        <v>49</v>
      </c>
      <c r="E10" s="37"/>
      <c r="F10" s="36" t="s">
        <v>50</v>
      </c>
      <c r="G10" s="38" t="s">
        <v>51</v>
      </c>
      <c r="H10" s="39">
        <v>5</v>
      </c>
      <c r="I10" s="20">
        <f t="shared" ref="I10:I73" si="4">L10+Q10</f>
        <v>0</v>
      </c>
      <c r="J10" s="40">
        <f t="shared" ref="J10:J72" si="5">I10*100/H10</f>
        <v>0</v>
      </c>
      <c r="K10" s="41">
        <v>0</v>
      </c>
      <c r="L10" s="52">
        <v>0</v>
      </c>
      <c r="M10" s="53" t="e">
        <f t="shared" ref="M10:M33" si="6">L10*100/K10</f>
        <v>#DIV/0!</v>
      </c>
      <c r="N10" s="44"/>
      <c r="O10" s="45"/>
      <c r="P10" s="46">
        <v>1</v>
      </c>
      <c r="Q10" s="41">
        <v>0</v>
      </c>
      <c r="R10" s="47">
        <f t="shared" ref="R10:R72" si="7">Q10*100/P10</f>
        <v>0</v>
      </c>
      <c r="S10" s="45"/>
      <c r="T10" s="45"/>
      <c r="U10" s="46">
        <v>1</v>
      </c>
      <c r="V10" s="48"/>
      <c r="W10" s="47">
        <f t="shared" si="1"/>
        <v>0</v>
      </c>
      <c r="X10" s="49"/>
      <c r="Y10" s="45"/>
      <c r="Z10" s="46">
        <v>3</v>
      </c>
      <c r="AA10" s="48"/>
      <c r="AB10" s="47">
        <f t="shared" si="2"/>
        <v>0</v>
      </c>
      <c r="AC10" s="49"/>
      <c r="AD10" s="50"/>
      <c r="AE10" s="46">
        <f t="shared" si="0"/>
        <v>1</v>
      </c>
      <c r="AF10" s="48">
        <f t="shared" si="0"/>
        <v>0</v>
      </c>
      <c r="AG10" s="43">
        <f t="shared" si="3"/>
        <v>0</v>
      </c>
      <c r="AH10" s="45"/>
      <c r="AI10" s="51"/>
    </row>
    <row r="11" spans="2:36" s="34" customFormat="1" ht="36" customHeight="1" x14ac:dyDescent="0.25">
      <c r="B11" s="35" t="s">
        <v>37</v>
      </c>
      <c r="C11" s="36" t="s">
        <v>46</v>
      </c>
      <c r="D11" s="36" t="s">
        <v>39</v>
      </c>
      <c r="E11" s="37"/>
      <c r="F11" s="36" t="s">
        <v>52</v>
      </c>
      <c r="G11" s="38" t="s">
        <v>42</v>
      </c>
      <c r="H11" s="39">
        <v>1</v>
      </c>
      <c r="I11" s="20">
        <f>L11+Q11</f>
        <v>0</v>
      </c>
      <c r="J11" s="40">
        <f t="shared" si="5"/>
        <v>0</v>
      </c>
      <c r="K11" s="41">
        <v>0</v>
      </c>
      <c r="L11" s="52">
        <v>0</v>
      </c>
      <c r="M11" s="53" t="e">
        <f t="shared" si="6"/>
        <v>#DIV/0!</v>
      </c>
      <c r="N11" s="44"/>
      <c r="O11" s="45"/>
      <c r="P11" s="46">
        <v>0</v>
      </c>
      <c r="Q11" s="41">
        <v>0</v>
      </c>
      <c r="R11" s="54" t="e">
        <f>Q11*100/P11</f>
        <v>#DIV/0!</v>
      </c>
      <c r="S11" s="45"/>
      <c r="T11" s="45"/>
      <c r="U11" s="46">
        <v>1</v>
      </c>
      <c r="V11" s="48"/>
      <c r="W11" s="47">
        <f t="shared" si="1"/>
        <v>0</v>
      </c>
      <c r="X11" s="49"/>
      <c r="Y11" s="45"/>
      <c r="Z11" s="46">
        <v>0</v>
      </c>
      <c r="AA11" s="48"/>
      <c r="AB11" s="47" t="e">
        <f t="shared" si="2"/>
        <v>#DIV/0!</v>
      </c>
      <c r="AC11" s="49"/>
      <c r="AD11" s="50"/>
      <c r="AE11" s="46">
        <f t="shared" si="0"/>
        <v>0</v>
      </c>
      <c r="AF11" s="48">
        <f t="shared" si="0"/>
        <v>0</v>
      </c>
      <c r="AG11" s="53" t="e">
        <f t="shared" si="3"/>
        <v>#DIV/0!</v>
      </c>
      <c r="AH11" s="45"/>
      <c r="AI11" s="51"/>
    </row>
    <row r="12" spans="2:36" s="34" customFormat="1" ht="36" customHeight="1" x14ac:dyDescent="0.25">
      <c r="B12" s="35" t="s">
        <v>37</v>
      </c>
      <c r="C12" s="55" t="s">
        <v>53</v>
      </c>
      <c r="D12" s="36" t="s">
        <v>39</v>
      </c>
      <c r="E12" s="37"/>
      <c r="F12" s="36" t="s">
        <v>54</v>
      </c>
      <c r="G12" s="38" t="s">
        <v>55</v>
      </c>
      <c r="H12" s="39">
        <v>1</v>
      </c>
      <c r="I12" s="20">
        <f t="shared" si="4"/>
        <v>1</v>
      </c>
      <c r="J12" s="40">
        <f>I12*100/H12</f>
        <v>100</v>
      </c>
      <c r="K12" s="41">
        <v>0</v>
      </c>
      <c r="L12" s="52">
        <v>0</v>
      </c>
      <c r="M12" s="53" t="e">
        <f t="shared" si="6"/>
        <v>#DIV/0!</v>
      </c>
      <c r="N12" s="44"/>
      <c r="O12" s="45"/>
      <c r="P12" s="46">
        <v>1</v>
      </c>
      <c r="Q12" s="41">
        <v>1</v>
      </c>
      <c r="R12" s="47">
        <f t="shared" si="7"/>
        <v>100</v>
      </c>
      <c r="S12" s="45"/>
      <c r="T12" s="45"/>
      <c r="U12" s="46">
        <v>0</v>
      </c>
      <c r="V12" s="48"/>
      <c r="W12" s="47" t="e">
        <f t="shared" si="1"/>
        <v>#DIV/0!</v>
      </c>
      <c r="X12" s="49"/>
      <c r="Y12" s="45"/>
      <c r="Z12" s="46">
        <v>0</v>
      </c>
      <c r="AA12" s="48"/>
      <c r="AB12" s="47" t="e">
        <f t="shared" si="2"/>
        <v>#DIV/0!</v>
      </c>
      <c r="AC12" s="49"/>
      <c r="AD12" s="50"/>
      <c r="AE12" s="46">
        <f t="shared" si="0"/>
        <v>1</v>
      </c>
      <c r="AF12" s="48">
        <f t="shared" si="0"/>
        <v>1</v>
      </c>
      <c r="AG12" s="43">
        <f t="shared" si="3"/>
        <v>100</v>
      </c>
      <c r="AH12" s="45"/>
      <c r="AI12" s="51"/>
    </row>
    <row r="13" spans="2:36" s="34" customFormat="1" ht="36" customHeight="1" thickBot="1" x14ac:dyDescent="0.3">
      <c r="B13" s="56" t="s">
        <v>37</v>
      </c>
      <c r="C13" s="57" t="s">
        <v>53</v>
      </c>
      <c r="D13" s="58" t="s">
        <v>39</v>
      </c>
      <c r="E13" s="59"/>
      <c r="F13" s="58" t="s">
        <v>56</v>
      </c>
      <c r="G13" s="60" t="s">
        <v>57</v>
      </c>
      <c r="H13" s="61">
        <v>2</v>
      </c>
      <c r="I13" s="62">
        <f>L13+Q13</f>
        <v>0</v>
      </c>
      <c r="J13" s="63">
        <f t="shared" si="5"/>
        <v>0</v>
      </c>
      <c r="K13" s="64">
        <v>0</v>
      </c>
      <c r="L13" s="65">
        <v>0</v>
      </c>
      <c r="M13" s="66" t="e">
        <f t="shared" si="6"/>
        <v>#DIV/0!</v>
      </c>
      <c r="N13" s="67"/>
      <c r="O13" s="68"/>
      <c r="P13" s="69">
        <v>0</v>
      </c>
      <c r="Q13" s="64">
        <v>0</v>
      </c>
      <c r="R13" s="70" t="e">
        <f>Q13*100/P13</f>
        <v>#DIV/0!</v>
      </c>
      <c r="S13" s="68"/>
      <c r="T13" s="68"/>
      <c r="U13" s="69">
        <v>1</v>
      </c>
      <c r="V13" s="71"/>
      <c r="W13" s="72">
        <f t="shared" si="1"/>
        <v>0</v>
      </c>
      <c r="X13" s="73"/>
      <c r="Y13" s="68"/>
      <c r="Z13" s="69">
        <v>1</v>
      </c>
      <c r="AA13" s="71"/>
      <c r="AB13" s="72">
        <f t="shared" si="2"/>
        <v>0</v>
      </c>
      <c r="AC13" s="73"/>
      <c r="AD13" s="74"/>
      <c r="AE13" s="69">
        <f t="shared" si="0"/>
        <v>0</v>
      </c>
      <c r="AF13" s="71">
        <f t="shared" si="0"/>
        <v>0</v>
      </c>
      <c r="AG13" s="66" t="e">
        <f t="shared" si="3"/>
        <v>#DIV/0!</v>
      </c>
      <c r="AH13" s="68"/>
      <c r="AI13" s="75"/>
    </row>
    <row r="14" spans="2:36" ht="56.25" customHeight="1" thickBot="1" x14ac:dyDescent="0.3">
      <c r="B14" s="76" t="s">
        <v>58</v>
      </c>
      <c r="C14" s="77" t="s">
        <v>59</v>
      </c>
      <c r="D14" s="77" t="s">
        <v>60</v>
      </c>
      <c r="E14" s="78" t="s">
        <v>61</v>
      </c>
      <c r="F14" s="77" t="s">
        <v>62</v>
      </c>
      <c r="G14" s="78" t="s">
        <v>63</v>
      </c>
      <c r="H14" s="79">
        <v>1</v>
      </c>
      <c r="I14" s="80">
        <f>L14+Q14</f>
        <v>0</v>
      </c>
      <c r="J14" s="81">
        <f t="shared" si="5"/>
        <v>0</v>
      </c>
      <c r="K14" s="82">
        <v>0</v>
      </c>
      <c r="L14" s="83">
        <v>0</v>
      </c>
      <c r="M14" s="84" t="e">
        <f t="shared" si="6"/>
        <v>#DIV/0!</v>
      </c>
      <c r="N14" s="84" t="e">
        <f>AVERAGE(M14)</f>
        <v>#DIV/0!</v>
      </c>
      <c r="O14" s="85">
        <f>AVERAGE($J14)</f>
        <v>0</v>
      </c>
      <c r="P14" s="86">
        <v>0</v>
      </c>
      <c r="Q14" s="82">
        <v>0</v>
      </c>
      <c r="R14" s="84" t="e">
        <f t="shared" si="7"/>
        <v>#DIV/0!</v>
      </c>
      <c r="S14" s="87" t="e">
        <f>AVERAGE(R14)</f>
        <v>#DIV/0!</v>
      </c>
      <c r="T14" s="85">
        <f>AVERAGE($J14)</f>
        <v>0</v>
      </c>
      <c r="U14" s="86">
        <v>1</v>
      </c>
      <c r="V14" s="88"/>
      <c r="W14" s="89">
        <f t="shared" si="1"/>
        <v>0</v>
      </c>
      <c r="X14" s="82"/>
      <c r="Y14" s="85">
        <f>AVERAGE($J14)</f>
        <v>0</v>
      </c>
      <c r="Z14" s="86">
        <v>0</v>
      </c>
      <c r="AA14" s="88"/>
      <c r="AB14" s="89" t="e">
        <f t="shared" si="2"/>
        <v>#DIV/0!</v>
      </c>
      <c r="AC14" s="82"/>
      <c r="AD14" s="90">
        <f>AVERAGE($J14)</f>
        <v>0</v>
      </c>
      <c r="AE14" s="86">
        <f t="shared" si="0"/>
        <v>0</v>
      </c>
      <c r="AF14" s="88">
        <f t="shared" si="0"/>
        <v>0</v>
      </c>
      <c r="AG14" s="84" t="e">
        <f t="shared" si="3"/>
        <v>#DIV/0!</v>
      </c>
      <c r="AH14" s="91" t="e">
        <f>AVERAGE(AG14)</f>
        <v>#DIV/0!</v>
      </c>
    </row>
    <row r="15" spans="2:36" ht="32.25" customHeight="1" x14ac:dyDescent="0.25">
      <c r="B15" s="15" t="s">
        <v>58</v>
      </c>
      <c r="C15" s="16" t="s">
        <v>64</v>
      </c>
      <c r="D15" s="16" t="s">
        <v>65</v>
      </c>
      <c r="E15" s="17" t="s">
        <v>66</v>
      </c>
      <c r="F15" s="16" t="s">
        <v>67</v>
      </c>
      <c r="G15" s="18" t="s">
        <v>68</v>
      </c>
      <c r="H15" s="19">
        <v>3</v>
      </c>
      <c r="I15" s="92">
        <f>L15+Q15</f>
        <v>0</v>
      </c>
      <c r="J15" s="21">
        <f t="shared" si="5"/>
        <v>0</v>
      </c>
      <c r="K15" s="22">
        <v>0</v>
      </c>
      <c r="L15" s="93">
        <v>0</v>
      </c>
      <c r="M15" s="94" t="e">
        <f t="shared" si="6"/>
        <v>#DIV/0!</v>
      </c>
      <c r="N15" s="95" t="e">
        <f>AVERAGE(M15:M22)</f>
        <v>#DIV/0!</v>
      </c>
      <c r="O15" s="96">
        <f>AVERAGE($J15:$J22)</f>
        <v>0</v>
      </c>
      <c r="P15" s="27">
        <v>0</v>
      </c>
      <c r="Q15" s="22">
        <v>0</v>
      </c>
      <c r="R15" s="94" t="e">
        <f t="shared" si="7"/>
        <v>#DIV/0!</v>
      </c>
      <c r="S15" s="96">
        <f>AVERAGE(R17,R19)</f>
        <v>0</v>
      </c>
      <c r="T15" s="96">
        <f>AVERAGE($J15:$J22)</f>
        <v>0</v>
      </c>
      <c r="U15" s="27">
        <v>0</v>
      </c>
      <c r="V15" s="29"/>
      <c r="W15" s="24" t="e">
        <f t="shared" si="1"/>
        <v>#DIV/0!</v>
      </c>
      <c r="X15" s="30"/>
      <c r="Y15" s="96">
        <f>AVERAGE($J15:$J22)</f>
        <v>0</v>
      </c>
      <c r="Z15" s="27">
        <v>3</v>
      </c>
      <c r="AA15" s="29"/>
      <c r="AB15" s="24">
        <f t="shared" si="2"/>
        <v>0</v>
      </c>
      <c r="AC15" s="30"/>
      <c r="AD15" s="97">
        <f>AVERAGE($J15:$J22)</f>
        <v>0</v>
      </c>
      <c r="AE15" s="27">
        <f t="shared" si="0"/>
        <v>0</v>
      </c>
      <c r="AF15" s="29">
        <f t="shared" si="0"/>
        <v>0</v>
      </c>
      <c r="AG15" s="94" t="e">
        <f t="shared" si="3"/>
        <v>#DIV/0!</v>
      </c>
      <c r="AH15" s="96">
        <f>AVERAGE(AG17,AG19)</f>
        <v>0</v>
      </c>
    </row>
    <row r="16" spans="2:36" ht="30.75" customHeight="1" x14ac:dyDescent="0.25">
      <c r="B16" s="35" t="s">
        <v>69</v>
      </c>
      <c r="C16" s="98" t="s">
        <v>70</v>
      </c>
      <c r="D16" s="36" t="s">
        <v>65</v>
      </c>
      <c r="E16" s="37"/>
      <c r="F16" s="99" t="s">
        <v>71</v>
      </c>
      <c r="G16" s="38" t="s">
        <v>72</v>
      </c>
      <c r="H16" s="39">
        <v>1</v>
      </c>
      <c r="I16" s="20">
        <f t="shared" si="4"/>
        <v>0</v>
      </c>
      <c r="J16" s="40">
        <f t="shared" si="5"/>
        <v>0</v>
      </c>
      <c r="K16" s="41">
        <v>0</v>
      </c>
      <c r="L16" s="52">
        <v>0</v>
      </c>
      <c r="M16" s="53" t="e">
        <f t="shared" si="6"/>
        <v>#DIV/0!</v>
      </c>
      <c r="N16" s="100"/>
      <c r="O16" s="101"/>
      <c r="P16" s="46">
        <v>0</v>
      </c>
      <c r="Q16" s="41">
        <v>0</v>
      </c>
      <c r="R16" s="54" t="e">
        <f t="shared" si="7"/>
        <v>#DIV/0!</v>
      </c>
      <c r="S16" s="101"/>
      <c r="T16" s="101"/>
      <c r="U16" s="46">
        <v>1</v>
      </c>
      <c r="V16" s="48"/>
      <c r="W16" s="47">
        <f t="shared" si="1"/>
        <v>0</v>
      </c>
      <c r="X16" s="49"/>
      <c r="Y16" s="101"/>
      <c r="Z16" s="46">
        <v>0</v>
      </c>
      <c r="AA16" s="48"/>
      <c r="AB16" s="47" t="e">
        <f t="shared" si="2"/>
        <v>#DIV/0!</v>
      </c>
      <c r="AC16" s="49"/>
      <c r="AD16" s="102"/>
      <c r="AE16" s="46">
        <f t="shared" si="0"/>
        <v>0</v>
      </c>
      <c r="AF16" s="48">
        <f t="shared" si="0"/>
        <v>0</v>
      </c>
      <c r="AG16" s="53" t="e">
        <f t="shared" si="3"/>
        <v>#DIV/0!</v>
      </c>
      <c r="AH16" s="101"/>
    </row>
    <row r="17" spans="2:34" ht="33.75" customHeight="1" x14ac:dyDescent="0.25">
      <c r="B17" s="35" t="s">
        <v>73</v>
      </c>
      <c r="C17" s="36" t="s">
        <v>74</v>
      </c>
      <c r="D17" s="36" t="s">
        <v>65</v>
      </c>
      <c r="E17" s="37"/>
      <c r="F17" s="99" t="s">
        <v>75</v>
      </c>
      <c r="G17" s="38" t="s">
        <v>76</v>
      </c>
      <c r="H17" s="39">
        <v>1</v>
      </c>
      <c r="I17" s="20">
        <f>L17+Q17</f>
        <v>0</v>
      </c>
      <c r="J17" s="40">
        <f t="shared" si="5"/>
        <v>0</v>
      </c>
      <c r="K17" s="41">
        <v>0</v>
      </c>
      <c r="L17" s="52">
        <v>0</v>
      </c>
      <c r="M17" s="53" t="e">
        <f t="shared" si="6"/>
        <v>#DIV/0!</v>
      </c>
      <c r="N17" s="100"/>
      <c r="O17" s="101"/>
      <c r="P17" s="46">
        <v>1</v>
      </c>
      <c r="Q17" s="41">
        <v>0</v>
      </c>
      <c r="R17" s="47">
        <f t="shared" si="7"/>
        <v>0</v>
      </c>
      <c r="S17" s="101"/>
      <c r="T17" s="101"/>
      <c r="U17" s="46">
        <v>0</v>
      </c>
      <c r="V17" s="48"/>
      <c r="W17" s="47" t="e">
        <f t="shared" si="1"/>
        <v>#DIV/0!</v>
      </c>
      <c r="X17" s="49"/>
      <c r="Y17" s="101"/>
      <c r="Z17" s="46">
        <v>0</v>
      </c>
      <c r="AA17" s="48"/>
      <c r="AB17" s="47" t="e">
        <f t="shared" si="2"/>
        <v>#DIV/0!</v>
      </c>
      <c r="AC17" s="49"/>
      <c r="AD17" s="102"/>
      <c r="AE17" s="46">
        <f t="shared" si="0"/>
        <v>1</v>
      </c>
      <c r="AF17" s="48">
        <f t="shared" si="0"/>
        <v>0</v>
      </c>
      <c r="AG17" s="43">
        <f t="shared" si="3"/>
        <v>0</v>
      </c>
      <c r="AH17" s="101"/>
    </row>
    <row r="18" spans="2:34" ht="33.75" customHeight="1" x14ac:dyDescent="0.25">
      <c r="B18" s="35" t="s">
        <v>73</v>
      </c>
      <c r="C18" s="36" t="s">
        <v>74</v>
      </c>
      <c r="D18" s="36" t="s">
        <v>65</v>
      </c>
      <c r="E18" s="37"/>
      <c r="F18" s="99" t="s">
        <v>77</v>
      </c>
      <c r="G18" s="38" t="s">
        <v>78</v>
      </c>
      <c r="H18" s="39">
        <v>1</v>
      </c>
      <c r="I18" s="20">
        <f t="shared" si="4"/>
        <v>0</v>
      </c>
      <c r="J18" s="40">
        <f t="shared" si="5"/>
        <v>0</v>
      </c>
      <c r="K18" s="41">
        <v>0</v>
      </c>
      <c r="L18" s="52">
        <v>0</v>
      </c>
      <c r="M18" s="53" t="e">
        <f t="shared" si="6"/>
        <v>#DIV/0!</v>
      </c>
      <c r="N18" s="100"/>
      <c r="O18" s="101"/>
      <c r="P18" s="46">
        <v>0</v>
      </c>
      <c r="Q18" s="41">
        <v>0</v>
      </c>
      <c r="R18" s="54" t="e">
        <f t="shared" si="7"/>
        <v>#DIV/0!</v>
      </c>
      <c r="S18" s="101"/>
      <c r="T18" s="101"/>
      <c r="U18" s="46">
        <v>1</v>
      </c>
      <c r="V18" s="48"/>
      <c r="W18" s="47">
        <f t="shared" si="1"/>
        <v>0</v>
      </c>
      <c r="X18" s="49"/>
      <c r="Y18" s="101"/>
      <c r="Z18" s="46">
        <v>0</v>
      </c>
      <c r="AA18" s="48"/>
      <c r="AB18" s="47" t="e">
        <f t="shared" si="2"/>
        <v>#DIV/0!</v>
      </c>
      <c r="AC18" s="49"/>
      <c r="AD18" s="102"/>
      <c r="AE18" s="46">
        <f t="shared" si="0"/>
        <v>0</v>
      </c>
      <c r="AF18" s="48">
        <f t="shared" si="0"/>
        <v>0</v>
      </c>
      <c r="AG18" s="53" t="e">
        <f t="shared" si="3"/>
        <v>#DIV/0!</v>
      </c>
      <c r="AH18" s="101"/>
    </row>
    <row r="19" spans="2:34" ht="33.75" customHeight="1" x14ac:dyDescent="0.25">
      <c r="B19" s="35" t="s">
        <v>73</v>
      </c>
      <c r="C19" s="36" t="s">
        <v>74</v>
      </c>
      <c r="D19" s="36" t="s">
        <v>65</v>
      </c>
      <c r="E19" s="37"/>
      <c r="F19" s="99" t="s">
        <v>79</v>
      </c>
      <c r="G19" s="38" t="s">
        <v>78</v>
      </c>
      <c r="H19" s="39">
        <v>2</v>
      </c>
      <c r="I19" s="20">
        <f>L19+Q19</f>
        <v>0</v>
      </c>
      <c r="J19" s="40">
        <f t="shared" si="5"/>
        <v>0</v>
      </c>
      <c r="K19" s="41">
        <v>0</v>
      </c>
      <c r="L19" s="52">
        <v>0</v>
      </c>
      <c r="M19" s="53" t="e">
        <f t="shared" si="6"/>
        <v>#DIV/0!</v>
      </c>
      <c r="N19" s="100"/>
      <c r="O19" s="101"/>
      <c r="P19" s="46">
        <v>1</v>
      </c>
      <c r="Q19" s="41">
        <v>0</v>
      </c>
      <c r="R19" s="47">
        <f t="shared" si="7"/>
        <v>0</v>
      </c>
      <c r="S19" s="101"/>
      <c r="T19" s="101"/>
      <c r="U19" s="46">
        <v>0</v>
      </c>
      <c r="V19" s="48"/>
      <c r="W19" s="47" t="e">
        <f t="shared" si="1"/>
        <v>#DIV/0!</v>
      </c>
      <c r="X19" s="49"/>
      <c r="Y19" s="101"/>
      <c r="Z19" s="46">
        <v>1</v>
      </c>
      <c r="AA19" s="48"/>
      <c r="AB19" s="47">
        <f t="shared" si="2"/>
        <v>0</v>
      </c>
      <c r="AC19" s="49"/>
      <c r="AD19" s="102"/>
      <c r="AE19" s="46">
        <f t="shared" si="0"/>
        <v>1</v>
      </c>
      <c r="AF19" s="48">
        <f t="shared" si="0"/>
        <v>0</v>
      </c>
      <c r="AG19" s="43">
        <f t="shared" si="3"/>
        <v>0</v>
      </c>
      <c r="AH19" s="101"/>
    </row>
    <row r="20" spans="2:34" ht="33.75" customHeight="1" x14ac:dyDescent="0.25">
      <c r="B20" s="35" t="s">
        <v>73</v>
      </c>
      <c r="C20" s="36" t="s">
        <v>74</v>
      </c>
      <c r="D20" s="36" t="s">
        <v>65</v>
      </c>
      <c r="E20" s="37"/>
      <c r="F20" s="99" t="s">
        <v>80</v>
      </c>
      <c r="G20" s="38" t="s">
        <v>81</v>
      </c>
      <c r="H20" s="103">
        <v>1</v>
      </c>
      <c r="I20" s="20">
        <f>L20+Q20</f>
        <v>0</v>
      </c>
      <c r="J20" s="40">
        <f t="shared" si="5"/>
        <v>0</v>
      </c>
      <c r="K20" s="41">
        <v>0</v>
      </c>
      <c r="L20" s="52">
        <v>0</v>
      </c>
      <c r="M20" s="53" t="e">
        <f t="shared" si="6"/>
        <v>#DIV/0!</v>
      </c>
      <c r="N20" s="100"/>
      <c r="O20" s="101"/>
      <c r="P20" s="46">
        <v>0</v>
      </c>
      <c r="Q20" s="41">
        <v>0</v>
      </c>
      <c r="R20" s="54" t="e">
        <f t="shared" si="7"/>
        <v>#DIV/0!</v>
      </c>
      <c r="S20" s="101"/>
      <c r="T20" s="101"/>
      <c r="U20" s="46">
        <v>1</v>
      </c>
      <c r="V20" s="48"/>
      <c r="W20" s="47">
        <f t="shared" si="1"/>
        <v>0</v>
      </c>
      <c r="X20" s="49"/>
      <c r="Y20" s="101"/>
      <c r="Z20" s="46">
        <v>0</v>
      </c>
      <c r="AA20" s="48"/>
      <c r="AB20" s="47" t="e">
        <f t="shared" si="2"/>
        <v>#DIV/0!</v>
      </c>
      <c r="AC20" s="49"/>
      <c r="AD20" s="102"/>
      <c r="AE20" s="46">
        <f t="shared" si="0"/>
        <v>0</v>
      </c>
      <c r="AF20" s="48">
        <f t="shared" si="0"/>
        <v>0</v>
      </c>
      <c r="AG20" s="53" t="e">
        <f t="shared" si="3"/>
        <v>#DIV/0!</v>
      </c>
      <c r="AH20" s="101"/>
    </row>
    <row r="21" spans="2:34" ht="39.75" customHeight="1" x14ac:dyDescent="0.25">
      <c r="B21" s="35" t="s">
        <v>73</v>
      </c>
      <c r="C21" s="36" t="s">
        <v>82</v>
      </c>
      <c r="D21" s="36" t="s">
        <v>65</v>
      </c>
      <c r="E21" s="37"/>
      <c r="F21" s="99" t="s">
        <v>83</v>
      </c>
      <c r="G21" s="38" t="s">
        <v>72</v>
      </c>
      <c r="H21" s="103">
        <v>1</v>
      </c>
      <c r="I21" s="20">
        <f>L21+Q21</f>
        <v>0</v>
      </c>
      <c r="J21" s="40">
        <f t="shared" si="5"/>
        <v>0</v>
      </c>
      <c r="K21" s="41">
        <v>0</v>
      </c>
      <c r="L21" s="52">
        <v>0</v>
      </c>
      <c r="M21" s="53" t="e">
        <f t="shared" si="6"/>
        <v>#DIV/0!</v>
      </c>
      <c r="N21" s="100"/>
      <c r="O21" s="101"/>
      <c r="P21" s="46">
        <v>0</v>
      </c>
      <c r="Q21" s="41">
        <v>0</v>
      </c>
      <c r="R21" s="54" t="e">
        <f t="shared" si="7"/>
        <v>#DIV/0!</v>
      </c>
      <c r="S21" s="101"/>
      <c r="T21" s="101"/>
      <c r="U21" s="46">
        <v>1</v>
      </c>
      <c r="V21" s="48"/>
      <c r="W21" s="47">
        <f t="shared" si="1"/>
        <v>0</v>
      </c>
      <c r="X21" s="49"/>
      <c r="Y21" s="101"/>
      <c r="Z21" s="46">
        <v>0</v>
      </c>
      <c r="AA21" s="48"/>
      <c r="AB21" s="47" t="e">
        <f t="shared" si="2"/>
        <v>#DIV/0!</v>
      </c>
      <c r="AC21" s="49"/>
      <c r="AD21" s="102"/>
      <c r="AE21" s="46">
        <f t="shared" si="0"/>
        <v>0</v>
      </c>
      <c r="AF21" s="48">
        <f t="shared" si="0"/>
        <v>0</v>
      </c>
      <c r="AG21" s="53" t="e">
        <f t="shared" si="3"/>
        <v>#DIV/0!</v>
      </c>
      <c r="AH21" s="101"/>
    </row>
    <row r="22" spans="2:34" ht="44.25" customHeight="1" thickBot="1" x14ac:dyDescent="0.3">
      <c r="B22" s="56" t="s">
        <v>73</v>
      </c>
      <c r="C22" s="58" t="s">
        <v>82</v>
      </c>
      <c r="D22" s="58" t="s">
        <v>65</v>
      </c>
      <c r="E22" s="59"/>
      <c r="F22" s="104" t="s">
        <v>84</v>
      </c>
      <c r="G22" s="60" t="s">
        <v>85</v>
      </c>
      <c r="H22" s="105">
        <v>1</v>
      </c>
      <c r="I22" s="62">
        <f t="shared" si="4"/>
        <v>0</v>
      </c>
      <c r="J22" s="63">
        <f t="shared" si="5"/>
        <v>0</v>
      </c>
      <c r="K22" s="64">
        <v>0</v>
      </c>
      <c r="L22" s="65">
        <v>0</v>
      </c>
      <c r="M22" s="66" t="e">
        <f t="shared" si="6"/>
        <v>#DIV/0!</v>
      </c>
      <c r="N22" s="106"/>
      <c r="O22" s="107"/>
      <c r="P22" s="69">
        <v>0</v>
      </c>
      <c r="Q22" s="64">
        <v>0</v>
      </c>
      <c r="R22" s="70" t="e">
        <f t="shared" si="7"/>
        <v>#DIV/0!</v>
      </c>
      <c r="S22" s="107"/>
      <c r="T22" s="107"/>
      <c r="U22" s="69">
        <v>1</v>
      </c>
      <c r="V22" s="71"/>
      <c r="W22" s="72">
        <f t="shared" si="1"/>
        <v>0</v>
      </c>
      <c r="X22" s="73"/>
      <c r="Y22" s="107"/>
      <c r="Z22" s="69">
        <v>0</v>
      </c>
      <c r="AA22" s="71"/>
      <c r="AB22" s="72" t="e">
        <f t="shared" si="2"/>
        <v>#DIV/0!</v>
      </c>
      <c r="AC22" s="73"/>
      <c r="AD22" s="108"/>
      <c r="AE22" s="69">
        <f t="shared" si="0"/>
        <v>0</v>
      </c>
      <c r="AF22" s="71">
        <f t="shared" si="0"/>
        <v>0</v>
      </c>
      <c r="AG22" s="66" t="e">
        <f t="shared" si="3"/>
        <v>#DIV/0!</v>
      </c>
      <c r="AH22" s="107"/>
    </row>
    <row r="23" spans="2:34" ht="33.75" customHeight="1" x14ac:dyDescent="0.25">
      <c r="B23" s="109" t="s">
        <v>73</v>
      </c>
      <c r="C23" s="110" t="s">
        <v>86</v>
      </c>
      <c r="D23" s="111" t="s">
        <v>87</v>
      </c>
      <c r="E23" s="112" t="s">
        <v>88</v>
      </c>
      <c r="F23" s="113" t="s">
        <v>89</v>
      </c>
      <c r="G23" s="114" t="s">
        <v>90</v>
      </c>
      <c r="H23" s="115">
        <v>1</v>
      </c>
      <c r="I23" s="116">
        <v>1</v>
      </c>
      <c r="J23" s="21">
        <f>I23*100/H23</f>
        <v>100</v>
      </c>
      <c r="K23" s="117">
        <v>1</v>
      </c>
      <c r="L23" s="118">
        <v>1</v>
      </c>
      <c r="M23" s="24">
        <f>L23*100/K23</f>
        <v>100</v>
      </c>
      <c r="N23" s="25">
        <f>AVERAGE(M23)</f>
        <v>100</v>
      </c>
      <c r="O23" s="96">
        <f>AVERAGE($J23:$J24)</f>
        <v>75</v>
      </c>
      <c r="P23" s="119">
        <v>1</v>
      </c>
      <c r="Q23" s="117">
        <v>1</v>
      </c>
      <c r="R23" s="24">
        <f t="shared" si="7"/>
        <v>100</v>
      </c>
      <c r="S23" s="25">
        <v>100</v>
      </c>
      <c r="T23" s="96">
        <f>AVERAGE($J23:$J24)</f>
        <v>75</v>
      </c>
      <c r="U23" s="119">
        <v>1</v>
      </c>
      <c r="V23" s="120"/>
      <c r="W23" s="24">
        <f t="shared" si="1"/>
        <v>0</v>
      </c>
      <c r="X23" s="121"/>
      <c r="Y23" s="96">
        <f>AVERAGE($J23:$J24)</f>
        <v>75</v>
      </c>
      <c r="Z23" s="119">
        <v>1</v>
      </c>
      <c r="AA23" s="29"/>
      <c r="AB23" s="24">
        <f t="shared" si="2"/>
        <v>0</v>
      </c>
      <c r="AC23" s="121"/>
      <c r="AD23" s="97">
        <f>AVERAGE($J23:$J24)</f>
        <v>75</v>
      </c>
      <c r="AE23" s="27">
        <f t="shared" si="0"/>
        <v>2</v>
      </c>
      <c r="AF23" s="29">
        <f t="shared" si="0"/>
        <v>2</v>
      </c>
      <c r="AG23" s="24">
        <f t="shared" si="3"/>
        <v>100</v>
      </c>
      <c r="AH23" s="96">
        <f>AVERAGE(AG23,AG24)</f>
        <v>100</v>
      </c>
    </row>
    <row r="24" spans="2:34" ht="42.75" customHeight="1" thickBot="1" x14ac:dyDescent="0.3">
      <c r="B24" s="122" t="s">
        <v>73</v>
      </c>
      <c r="C24" s="123" t="s">
        <v>86</v>
      </c>
      <c r="D24" s="124" t="s">
        <v>87</v>
      </c>
      <c r="E24" s="125"/>
      <c r="F24" s="126" t="s">
        <v>91</v>
      </c>
      <c r="G24" s="127" t="s">
        <v>81</v>
      </c>
      <c r="H24" s="128">
        <v>2</v>
      </c>
      <c r="I24" s="129">
        <f t="shared" si="4"/>
        <v>1</v>
      </c>
      <c r="J24" s="63">
        <f t="shared" si="5"/>
        <v>50</v>
      </c>
      <c r="K24" s="64">
        <v>0</v>
      </c>
      <c r="L24" s="65">
        <v>0</v>
      </c>
      <c r="M24" s="66" t="e">
        <f t="shared" si="6"/>
        <v>#DIV/0!</v>
      </c>
      <c r="N24" s="67"/>
      <c r="O24" s="107"/>
      <c r="P24" s="69">
        <v>1</v>
      </c>
      <c r="Q24" s="64">
        <v>1</v>
      </c>
      <c r="R24" s="72">
        <f t="shared" si="7"/>
        <v>100</v>
      </c>
      <c r="S24" s="67"/>
      <c r="T24" s="107"/>
      <c r="U24" s="69">
        <v>0</v>
      </c>
      <c r="V24" s="71"/>
      <c r="W24" s="72" t="e">
        <f t="shared" si="1"/>
        <v>#DIV/0!</v>
      </c>
      <c r="X24" s="130"/>
      <c r="Y24" s="107"/>
      <c r="Z24" s="69">
        <v>1</v>
      </c>
      <c r="AA24" s="71"/>
      <c r="AB24" s="72">
        <f t="shared" si="2"/>
        <v>0</v>
      </c>
      <c r="AC24" s="130"/>
      <c r="AD24" s="108"/>
      <c r="AE24" s="69">
        <f t="shared" si="0"/>
        <v>1</v>
      </c>
      <c r="AF24" s="71">
        <f t="shared" si="0"/>
        <v>1</v>
      </c>
      <c r="AG24" s="131">
        <f t="shared" si="3"/>
        <v>100</v>
      </c>
      <c r="AH24" s="107"/>
    </row>
    <row r="25" spans="2:34" ht="32.25" customHeight="1" x14ac:dyDescent="0.25">
      <c r="B25" s="15" t="s">
        <v>58</v>
      </c>
      <c r="C25" s="16" t="s">
        <v>92</v>
      </c>
      <c r="D25" s="16" t="s">
        <v>93</v>
      </c>
      <c r="E25" s="17" t="s">
        <v>94</v>
      </c>
      <c r="F25" s="16" t="s">
        <v>95</v>
      </c>
      <c r="G25" s="18" t="s">
        <v>96</v>
      </c>
      <c r="H25" s="19">
        <v>2</v>
      </c>
      <c r="I25" s="92">
        <f t="shared" si="4"/>
        <v>1</v>
      </c>
      <c r="J25" s="21">
        <f t="shared" si="5"/>
        <v>50</v>
      </c>
      <c r="K25" s="22">
        <v>0</v>
      </c>
      <c r="L25" s="93">
        <v>0</v>
      </c>
      <c r="M25" s="94" t="e">
        <f t="shared" si="6"/>
        <v>#DIV/0!</v>
      </c>
      <c r="N25" s="95" t="e">
        <f>AVERAGE(M25:M29)</f>
        <v>#DIV/0!</v>
      </c>
      <c r="O25" s="96">
        <f>AVERAGE($J25:$J29)</f>
        <v>10</v>
      </c>
      <c r="P25" s="27">
        <v>1</v>
      </c>
      <c r="Q25" s="22">
        <v>1</v>
      </c>
      <c r="R25" s="24">
        <f t="shared" si="7"/>
        <v>100</v>
      </c>
      <c r="S25" s="96">
        <f>AVERAGE(R28,R25)</f>
        <v>50</v>
      </c>
      <c r="T25" s="96">
        <f>AVERAGE($J25:$J29)</f>
        <v>10</v>
      </c>
      <c r="U25" s="27">
        <v>0</v>
      </c>
      <c r="V25" s="29"/>
      <c r="W25" s="24" t="e">
        <f t="shared" si="1"/>
        <v>#DIV/0!</v>
      </c>
      <c r="X25" s="30"/>
      <c r="Y25" s="96">
        <f>AVERAGE($J25:$J29)</f>
        <v>10</v>
      </c>
      <c r="Z25" s="27">
        <v>1</v>
      </c>
      <c r="AA25" s="29"/>
      <c r="AB25" s="24">
        <f t="shared" si="2"/>
        <v>0</v>
      </c>
      <c r="AC25" s="30"/>
      <c r="AD25" s="97">
        <f>AVERAGE($J25:$J29)</f>
        <v>10</v>
      </c>
      <c r="AE25" s="27">
        <f t="shared" si="0"/>
        <v>1</v>
      </c>
      <c r="AF25" s="29">
        <f t="shared" si="0"/>
        <v>1</v>
      </c>
      <c r="AG25" s="24">
        <f t="shared" si="3"/>
        <v>100</v>
      </c>
      <c r="AH25" s="96">
        <f>AVERAGE(AG28,AG25)</f>
        <v>50</v>
      </c>
    </row>
    <row r="26" spans="2:34" ht="32.25" customHeight="1" x14ac:dyDescent="0.25">
      <c r="B26" s="35" t="s">
        <v>58</v>
      </c>
      <c r="C26" s="36" t="s">
        <v>92</v>
      </c>
      <c r="D26" s="36" t="s">
        <v>93</v>
      </c>
      <c r="E26" s="37"/>
      <c r="F26" s="36" t="s">
        <v>97</v>
      </c>
      <c r="G26" s="38" t="s">
        <v>98</v>
      </c>
      <c r="H26" s="39">
        <v>6</v>
      </c>
      <c r="I26" s="20">
        <f t="shared" si="4"/>
        <v>0</v>
      </c>
      <c r="J26" s="40">
        <f t="shared" si="5"/>
        <v>0</v>
      </c>
      <c r="K26" s="41">
        <v>0</v>
      </c>
      <c r="L26" s="52">
        <v>0</v>
      </c>
      <c r="M26" s="53" t="e">
        <f t="shared" si="6"/>
        <v>#DIV/0!</v>
      </c>
      <c r="N26" s="100"/>
      <c r="O26" s="101"/>
      <c r="P26" s="46">
        <v>0</v>
      </c>
      <c r="Q26" s="41">
        <v>0</v>
      </c>
      <c r="R26" s="54" t="e">
        <f t="shared" si="7"/>
        <v>#DIV/0!</v>
      </c>
      <c r="S26" s="101"/>
      <c r="T26" s="101"/>
      <c r="U26" s="46">
        <v>6</v>
      </c>
      <c r="V26" s="48"/>
      <c r="W26" s="47">
        <f t="shared" si="1"/>
        <v>0</v>
      </c>
      <c r="X26" s="49"/>
      <c r="Y26" s="101"/>
      <c r="Z26" s="46">
        <v>0</v>
      </c>
      <c r="AA26" s="48"/>
      <c r="AB26" s="47" t="e">
        <f t="shared" si="2"/>
        <v>#DIV/0!</v>
      </c>
      <c r="AC26" s="49"/>
      <c r="AD26" s="102"/>
      <c r="AE26" s="46">
        <f t="shared" si="0"/>
        <v>0</v>
      </c>
      <c r="AF26" s="48">
        <f t="shared" si="0"/>
        <v>0</v>
      </c>
      <c r="AG26" s="53" t="e">
        <f t="shared" si="3"/>
        <v>#DIV/0!</v>
      </c>
      <c r="AH26" s="101"/>
    </row>
    <row r="27" spans="2:34" ht="32.25" customHeight="1" x14ac:dyDescent="0.25">
      <c r="B27" s="35" t="s">
        <v>58</v>
      </c>
      <c r="C27" s="36" t="s">
        <v>92</v>
      </c>
      <c r="D27" s="36" t="s">
        <v>93</v>
      </c>
      <c r="E27" s="37"/>
      <c r="F27" s="36" t="s">
        <v>99</v>
      </c>
      <c r="G27" s="38" t="s">
        <v>100</v>
      </c>
      <c r="H27" s="39">
        <v>1</v>
      </c>
      <c r="I27" s="20">
        <f t="shared" si="4"/>
        <v>0</v>
      </c>
      <c r="J27" s="40">
        <f t="shared" si="5"/>
        <v>0</v>
      </c>
      <c r="K27" s="41">
        <v>0</v>
      </c>
      <c r="L27" s="52">
        <v>0</v>
      </c>
      <c r="M27" s="53" t="e">
        <f t="shared" si="6"/>
        <v>#DIV/0!</v>
      </c>
      <c r="N27" s="100"/>
      <c r="O27" s="101"/>
      <c r="P27" s="46">
        <v>0</v>
      </c>
      <c r="Q27" s="41">
        <v>0</v>
      </c>
      <c r="R27" s="54" t="e">
        <f t="shared" si="7"/>
        <v>#DIV/0!</v>
      </c>
      <c r="S27" s="101"/>
      <c r="T27" s="101"/>
      <c r="U27" s="46">
        <v>0</v>
      </c>
      <c r="V27" s="48"/>
      <c r="W27" s="47" t="e">
        <f t="shared" si="1"/>
        <v>#DIV/0!</v>
      </c>
      <c r="X27" s="49"/>
      <c r="Y27" s="101"/>
      <c r="Z27" s="46">
        <v>1</v>
      </c>
      <c r="AA27" s="48"/>
      <c r="AB27" s="47">
        <f t="shared" si="2"/>
        <v>0</v>
      </c>
      <c r="AC27" s="49"/>
      <c r="AD27" s="102"/>
      <c r="AE27" s="46">
        <f t="shared" si="0"/>
        <v>0</v>
      </c>
      <c r="AF27" s="48">
        <f t="shared" si="0"/>
        <v>0</v>
      </c>
      <c r="AG27" s="53" t="e">
        <f t="shared" si="3"/>
        <v>#DIV/0!</v>
      </c>
      <c r="AH27" s="101"/>
    </row>
    <row r="28" spans="2:34" ht="32.25" customHeight="1" x14ac:dyDescent="0.25">
      <c r="B28" s="35" t="s">
        <v>58</v>
      </c>
      <c r="C28" s="36" t="s">
        <v>92</v>
      </c>
      <c r="D28" s="36" t="s">
        <v>93</v>
      </c>
      <c r="E28" s="37"/>
      <c r="F28" s="36" t="s">
        <v>101</v>
      </c>
      <c r="G28" s="38" t="s">
        <v>102</v>
      </c>
      <c r="H28" s="39">
        <v>1</v>
      </c>
      <c r="I28" s="20">
        <f t="shared" si="4"/>
        <v>0</v>
      </c>
      <c r="J28" s="40">
        <f t="shared" si="5"/>
        <v>0</v>
      </c>
      <c r="K28" s="41">
        <v>0</v>
      </c>
      <c r="L28" s="52">
        <v>0</v>
      </c>
      <c r="M28" s="53" t="e">
        <f t="shared" si="6"/>
        <v>#DIV/0!</v>
      </c>
      <c r="N28" s="100"/>
      <c r="O28" s="101"/>
      <c r="P28" s="46">
        <v>1</v>
      </c>
      <c r="Q28" s="41">
        <v>0</v>
      </c>
      <c r="R28" s="47">
        <f t="shared" si="7"/>
        <v>0</v>
      </c>
      <c r="S28" s="101"/>
      <c r="T28" s="101"/>
      <c r="U28" s="46">
        <v>0</v>
      </c>
      <c r="V28" s="48"/>
      <c r="W28" s="47" t="e">
        <f t="shared" si="1"/>
        <v>#DIV/0!</v>
      </c>
      <c r="X28" s="49"/>
      <c r="Y28" s="101"/>
      <c r="Z28" s="46">
        <v>0</v>
      </c>
      <c r="AA28" s="48"/>
      <c r="AB28" s="47" t="e">
        <f t="shared" si="2"/>
        <v>#DIV/0!</v>
      </c>
      <c r="AC28" s="49"/>
      <c r="AD28" s="102"/>
      <c r="AE28" s="46">
        <f t="shared" si="0"/>
        <v>1</v>
      </c>
      <c r="AF28" s="48">
        <f t="shared" si="0"/>
        <v>0</v>
      </c>
      <c r="AG28" s="43">
        <f t="shared" si="3"/>
        <v>0</v>
      </c>
      <c r="AH28" s="101"/>
    </row>
    <row r="29" spans="2:34" ht="33.75" customHeight="1" thickBot="1" x14ac:dyDescent="0.3">
      <c r="B29" s="56" t="s">
        <v>73</v>
      </c>
      <c r="C29" s="58" t="s">
        <v>103</v>
      </c>
      <c r="D29" s="57" t="s">
        <v>104</v>
      </c>
      <c r="E29" s="59"/>
      <c r="F29" s="104" t="s">
        <v>105</v>
      </c>
      <c r="G29" s="60" t="s">
        <v>106</v>
      </c>
      <c r="H29" s="132">
        <v>1</v>
      </c>
      <c r="I29" s="62">
        <f t="shared" si="4"/>
        <v>0</v>
      </c>
      <c r="J29" s="63">
        <f t="shared" si="5"/>
        <v>0</v>
      </c>
      <c r="K29" s="133">
        <v>0</v>
      </c>
      <c r="L29" s="134">
        <v>0</v>
      </c>
      <c r="M29" s="66" t="e">
        <f t="shared" si="6"/>
        <v>#DIV/0!</v>
      </c>
      <c r="N29" s="106"/>
      <c r="O29" s="107"/>
      <c r="P29" s="135">
        <v>0</v>
      </c>
      <c r="Q29" s="136">
        <v>0</v>
      </c>
      <c r="R29" s="70" t="e">
        <f t="shared" si="7"/>
        <v>#DIV/0!</v>
      </c>
      <c r="S29" s="107"/>
      <c r="T29" s="107"/>
      <c r="U29" s="135">
        <v>1</v>
      </c>
      <c r="V29" s="137"/>
      <c r="W29" s="72">
        <f t="shared" si="1"/>
        <v>0</v>
      </c>
      <c r="X29" s="73"/>
      <c r="Y29" s="107"/>
      <c r="Z29" s="135">
        <v>0</v>
      </c>
      <c r="AA29" s="71"/>
      <c r="AB29" s="72" t="e">
        <f t="shared" si="2"/>
        <v>#DIV/0!</v>
      </c>
      <c r="AC29" s="73"/>
      <c r="AD29" s="108"/>
      <c r="AE29" s="69">
        <f t="shared" si="0"/>
        <v>0</v>
      </c>
      <c r="AF29" s="71">
        <f t="shared" si="0"/>
        <v>0</v>
      </c>
      <c r="AG29" s="66" t="e">
        <f t="shared" si="3"/>
        <v>#DIV/0!</v>
      </c>
      <c r="AH29" s="107"/>
    </row>
    <row r="30" spans="2:34" ht="45.75" customHeight="1" x14ac:dyDescent="0.25">
      <c r="B30" s="109" t="s">
        <v>69</v>
      </c>
      <c r="C30" s="110" t="s">
        <v>107</v>
      </c>
      <c r="D30" s="111" t="s">
        <v>87</v>
      </c>
      <c r="E30" s="112" t="s">
        <v>108</v>
      </c>
      <c r="F30" s="113" t="s">
        <v>109</v>
      </c>
      <c r="G30" s="114" t="s">
        <v>110</v>
      </c>
      <c r="H30" s="138">
        <v>1</v>
      </c>
      <c r="I30" s="116">
        <f t="shared" si="4"/>
        <v>0</v>
      </c>
      <c r="J30" s="21">
        <f t="shared" si="5"/>
        <v>0</v>
      </c>
      <c r="K30" s="22">
        <v>0</v>
      </c>
      <c r="L30" s="93">
        <v>0</v>
      </c>
      <c r="M30" s="94" t="e">
        <f t="shared" si="6"/>
        <v>#DIV/0!</v>
      </c>
      <c r="N30" s="95" t="e">
        <f>AVERAGE(M30:M31)</f>
        <v>#DIV/0!</v>
      </c>
      <c r="O30" s="96">
        <f>AVERAGE($J30:$J31)</f>
        <v>50</v>
      </c>
      <c r="P30" s="27">
        <v>0</v>
      </c>
      <c r="Q30" s="22">
        <v>0</v>
      </c>
      <c r="R30" s="94" t="e">
        <f t="shared" si="7"/>
        <v>#DIV/0!</v>
      </c>
      <c r="S30" s="96">
        <f>AVERAGE(R31)</f>
        <v>100</v>
      </c>
      <c r="T30" s="96">
        <f>AVERAGE($J30:$J31)</f>
        <v>50</v>
      </c>
      <c r="U30" s="27">
        <v>0</v>
      </c>
      <c r="V30" s="29"/>
      <c r="W30" s="24" t="e">
        <f t="shared" si="1"/>
        <v>#DIV/0!</v>
      </c>
      <c r="X30" s="30"/>
      <c r="Y30" s="96">
        <f>AVERAGE($J30:$J31)</f>
        <v>50</v>
      </c>
      <c r="Z30" s="27">
        <v>1</v>
      </c>
      <c r="AA30" s="29"/>
      <c r="AB30" s="24">
        <f t="shared" si="2"/>
        <v>0</v>
      </c>
      <c r="AC30" s="30"/>
      <c r="AD30" s="97">
        <f>AVERAGE($J30:$J31)</f>
        <v>50</v>
      </c>
      <c r="AE30" s="27">
        <f t="shared" si="0"/>
        <v>0</v>
      </c>
      <c r="AF30" s="29">
        <f t="shared" si="0"/>
        <v>0</v>
      </c>
      <c r="AG30" s="94" t="e">
        <f t="shared" si="3"/>
        <v>#DIV/0!</v>
      </c>
      <c r="AH30" s="96">
        <f>AVERAGE(AG31)</f>
        <v>100</v>
      </c>
    </row>
    <row r="31" spans="2:34" ht="33.75" customHeight="1" thickBot="1" x14ac:dyDescent="0.3">
      <c r="B31" s="122" t="s">
        <v>73</v>
      </c>
      <c r="C31" s="123" t="s">
        <v>74</v>
      </c>
      <c r="D31" s="124" t="s">
        <v>87</v>
      </c>
      <c r="E31" s="125"/>
      <c r="F31" s="126" t="s">
        <v>111</v>
      </c>
      <c r="G31" s="127" t="s">
        <v>112</v>
      </c>
      <c r="H31" s="139">
        <v>1</v>
      </c>
      <c r="I31" s="129">
        <f t="shared" si="4"/>
        <v>1</v>
      </c>
      <c r="J31" s="63">
        <f t="shared" si="5"/>
        <v>100</v>
      </c>
      <c r="K31" s="64">
        <v>0</v>
      </c>
      <c r="L31" s="65">
        <v>0</v>
      </c>
      <c r="M31" s="66" t="e">
        <f t="shared" si="6"/>
        <v>#DIV/0!</v>
      </c>
      <c r="N31" s="106"/>
      <c r="O31" s="107"/>
      <c r="P31" s="69">
        <v>1</v>
      </c>
      <c r="Q31" s="64">
        <v>1</v>
      </c>
      <c r="R31" s="72">
        <f t="shared" si="7"/>
        <v>100</v>
      </c>
      <c r="S31" s="107"/>
      <c r="T31" s="107"/>
      <c r="U31" s="69">
        <v>0</v>
      </c>
      <c r="V31" s="71"/>
      <c r="W31" s="72" t="e">
        <f t="shared" si="1"/>
        <v>#DIV/0!</v>
      </c>
      <c r="X31" s="73"/>
      <c r="Y31" s="107"/>
      <c r="Z31" s="69">
        <v>0</v>
      </c>
      <c r="AA31" s="71"/>
      <c r="AB31" s="72" t="e">
        <f t="shared" si="2"/>
        <v>#DIV/0!</v>
      </c>
      <c r="AC31" s="73"/>
      <c r="AD31" s="108"/>
      <c r="AE31" s="69">
        <f t="shared" si="0"/>
        <v>1</v>
      </c>
      <c r="AF31" s="71">
        <f t="shared" si="0"/>
        <v>1</v>
      </c>
      <c r="AG31" s="131">
        <f t="shared" si="3"/>
        <v>100</v>
      </c>
      <c r="AH31" s="107"/>
    </row>
    <row r="32" spans="2:34" ht="47.25" customHeight="1" x14ac:dyDescent="0.25">
      <c r="B32" s="15" t="s">
        <v>58</v>
      </c>
      <c r="C32" s="16" t="s">
        <v>92</v>
      </c>
      <c r="D32" s="16" t="s">
        <v>93</v>
      </c>
      <c r="E32" s="17" t="s">
        <v>113</v>
      </c>
      <c r="F32" s="16" t="s">
        <v>114</v>
      </c>
      <c r="G32" s="18" t="s">
        <v>115</v>
      </c>
      <c r="H32" s="19">
        <v>2</v>
      </c>
      <c r="I32" s="92">
        <f t="shared" si="4"/>
        <v>0</v>
      </c>
      <c r="J32" s="21">
        <f t="shared" si="5"/>
        <v>0</v>
      </c>
      <c r="K32" s="22">
        <v>0</v>
      </c>
      <c r="L32" s="93">
        <v>0</v>
      </c>
      <c r="M32" s="94" t="e">
        <f t="shared" si="6"/>
        <v>#DIV/0!</v>
      </c>
      <c r="N32" s="25">
        <f>AVERAGE(M33)</f>
        <v>120</v>
      </c>
      <c r="O32" s="96">
        <f>AVERAGE($J32:$J33)</f>
        <v>60</v>
      </c>
      <c r="P32" s="27">
        <v>0</v>
      </c>
      <c r="Q32" s="22">
        <v>0</v>
      </c>
      <c r="R32" s="94" t="e">
        <f t="shared" si="7"/>
        <v>#DIV/0!</v>
      </c>
      <c r="S32" s="96">
        <f>AVERAGE(R33)</f>
        <v>120</v>
      </c>
      <c r="T32" s="96">
        <f>AVERAGE($J32:$J33)</f>
        <v>60</v>
      </c>
      <c r="U32" s="27">
        <v>1</v>
      </c>
      <c r="V32" s="29"/>
      <c r="W32" s="24">
        <f t="shared" si="1"/>
        <v>0</v>
      </c>
      <c r="X32" s="30"/>
      <c r="Y32" s="96">
        <f>AVERAGE($J32:$J33)</f>
        <v>60</v>
      </c>
      <c r="Z32" s="27">
        <v>1</v>
      </c>
      <c r="AA32" s="29"/>
      <c r="AB32" s="24">
        <f t="shared" si="2"/>
        <v>0</v>
      </c>
      <c r="AC32" s="30"/>
      <c r="AD32" s="97">
        <f>AVERAGE($J32:$J33)</f>
        <v>60</v>
      </c>
      <c r="AE32" s="27">
        <f t="shared" si="0"/>
        <v>0</v>
      </c>
      <c r="AF32" s="29">
        <f t="shared" si="0"/>
        <v>0</v>
      </c>
      <c r="AG32" s="94" t="e">
        <f t="shared" si="3"/>
        <v>#DIV/0!</v>
      </c>
      <c r="AH32" s="96">
        <f>AVERAGE(AG33)</f>
        <v>120</v>
      </c>
    </row>
    <row r="33" spans="2:34" ht="51.75" customHeight="1" thickBot="1" x14ac:dyDescent="0.3">
      <c r="B33" s="56" t="s">
        <v>69</v>
      </c>
      <c r="C33" s="58" t="s">
        <v>116</v>
      </c>
      <c r="D33" s="57" t="s">
        <v>117</v>
      </c>
      <c r="E33" s="59"/>
      <c r="F33" s="104" t="s">
        <v>118</v>
      </c>
      <c r="G33" s="60" t="s">
        <v>119</v>
      </c>
      <c r="H33" s="140">
        <v>3</v>
      </c>
      <c r="I33" s="129">
        <f>L33+Q33</f>
        <v>4</v>
      </c>
      <c r="J33" s="63">
        <v>120</v>
      </c>
      <c r="K33" s="64">
        <v>0</v>
      </c>
      <c r="L33" s="141">
        <v>1</v>
      </c>
      <c r="M33" s="131">
        <v>120</v>
      </c>
      <c r="N33" s="67"/>
      <c r="O33" s="107"/>
      <c r="P33" s="69">
        <v>1</v>
      </c>
      <c r="Q33" s="64">
        <v>3</v>
      </c>
      <c r="R33" s="72">
        <v>120</v>
      </c>
      <c r="S33" s="107"/>
      <c r="T33" s="107"/>
      <c r="U33" s="69">
        <v>1</v>
      </c>
      <c r="V33" s="71"/>
      <c r="W33" s="72">
        <f t="shared" si="1"/>
        <v>0</v>
      </c>
      <c r="X33" s="73"/>
      <c r="Y33" s="107"/>
      <c r="Z33" s="69">
        <v>1</v>
      </c>
      <c r="AA33" s="71"/>
      <c r="AB33" s="72">
        <f t="shared" si="2"/>
        <v>0</v>
      </c>
      <c r="AC33" s="73"/>
      <c r="AD33" s="108"/>
      <c r="AE33" s="69">
        <f t="shared" si="0"/>
        <v>1</v>
      </c>
      <c r="AF33" s="71">
        <f t="shared" si="0"/>
        <v>4</v>
      </c>
      <c r="AG33" s="131">
        <v>120</v>
      </c>
      <c r="AH33" s="107"/>
    </row>
    <row r="34" spans="2:34" ht="36" customHeight="1" x14ac:dyDescent="0.25">
      <c r="B34" s="109" t="s">
        <v>37</v>
      </c>
      <c r="C34" s="110" t="s">
        <v>120</v>
      </c>
      <c r="D34" s="110" t="s">
        <v>65</v>
      </c>
      <c r="E34" s="112" t="s">
        <v>121</v>
      </c>
      <c r="F34" s="110" t="s">
        <v>122</v>
      </c>
      <c r="G34" s="114" t="s">
        <v>48</v>
      </c>
      <c r="H34" s="138">
        <v>1</v>
      </c>
      <c r="I34" s="92">
        <f t="shared" si="4"/>
        <v>0</v>
      </c>
      <c r="J34" s="21">
        <f t="shared" si="5"/>
        <v>0</v>
      </c>
      <c r="K34" s="22">
        <v>0</v>
      </c>
      <c r="L34" s="93">
        <v>0</v>
      </c>
      <c r="M34" s="94" t="e">
        <f>L34*100/K34</f>
        <v>#DIV/0!</v>
      </c>
      <c r="N34" s="25">
        <f>AVERAGE(M35:M41,M44,M47,M48)</f>
        <v>102</v>
      </c>
      <c r="O34" s="96">
        <f>AVERAGE($J34:$J51)</f>
        <v>29.467690644183865</v>
      </c>
      <c r="P34" s="27">
        <v>0</v>
      </c>
      <c r="Q34" s="22">
        <v>0</v>
      </c>
      <c r="R34" s="94" t="e">
        <f t="shared" si="7"/>
        <v>#DIV/0!</v>
      </c>
      <c r="S34" s="96">
        <f>AVERAGE(R35,R36,R37,R38,R39,R40,R41,R42,R43,R47,R48,R49,R50,R51,R46)</f>
        <v>31.155640713706408</v>
      </c>
      <c r="T34" s="96">
        <f>AVERAGE($J34:$J51)</f>
        <v>29.467690644183865</v>
      </c>
      <c r="U34" s="27">
        <v>0</v>
      </c>
      <c r="V34" s="29"/>
      <c r="W34" s="24" t="e">
        <f t="shared" si="1"/>
        <v>#DIV/0!</v>
      </c>
      <c r="X34" s="30"/>
      <c r="Y34" s="96">
        <f>AVERAGE($J34:$J51)</f>
        <v>29.467690644183865</v>
      </c>
      <c r="Z34" s="27">
        <v>1</v>
      </c>
      <c r="AA34" s="29"/>
      <c r="AB34" s="24">
        <f t="shared" si="2"/>
        <v>0</v>
      </c>
      <c r="AC34" s="30"/>
      <c r="AD34" s="97">
        <f>AVERAGE($J34:$J51)</f>
        <v>29.467690644183865</v>
      </c>
      <c r="AE34" s="27">
        <f t="shared" si="0"/>
        <v>0</v>
      </c>
      <c r="AF34" s="29">
        <f t="shared" si="0"/>
        <v>0</v>
      </c>
      <c r="AG34" s="94" t="e">
        <f t="shared" si="3"/>
        <v>#DIV/0!</v>
      </c>
      <c r="AH34" s="96">
        <f>AVERAGE(AG35,AG36,AG37,AG38,AG39,AG40,AG41,AG42,AG43,AG47,AG48,AG49,AG50,AG51,AG46,AG44)</f>
        <v>57.258052678141965</v>
      </c>
    </row>
    <row r="35" spans="2:34" ht="32.25" customHeight="1" x14ac:dyDescent="0.25">
      <c r="B35" s="142" t="s">
        <v>58</v>
      </c>
      <c r="C35" s="143" t="s">
        <v>123</v>
      </c>
      <c r="D35" s="144" t="s">
        <v>124</v>
      </c>
      <c r="E35" s="145"/>
      <c r="F35" s="144" t="s">
        <v>125</v>
      </c>
      <c r="G35" s="146" t="s">
        <v>126</v>
      </c>
      <c r="H35" s="147">
        <v>6</v>
      </c>
      <c r="I35" s="20">
        <f t="shared" si="4"/>
        <v>0</v>
      </c>
      <c r="J35" s="40">
        <f t="shared" si="5"/>
        <v>0</v>
      </c>
      <c r="K35" s="41">
        <v>1</v>
      </c>
      <c r="L35" s="42">
        <v>0</v>
      </c>
      <c r="M35" s="43">
        <f>L35*100/K35</f>
        <v>0</v>
      </c>
      <c r="N35" s="44"/>
      <c r="O35" s="101"/>
      <c r="P35" s="46">
        <v>3</v>
      </c>
      <c r="Q35" s="41">
        <v>0</v>
      </c>
      <c r="R35" s="47">
        <f>Q35*100/P35</f>
        <v>0</v>
      </c>
      <c r="S35" s="101"/>
      <c r="T35" s="101"/>
      <c r="U35" s="46">
        <v>1</v>
      </c>
      <c r="V35" s="48"/>
      <c r="W35" s="47">
        <f t="shared" si="1"/>
        <v>0</v>
      </c>
      <c r="X35" s="49"/>
      <c r="Y35" s="101"/>
      <c r="Z35" s="46">
        <v>1</v>
      </c>
      <c r="AA35" s="48"/>
      <c r="AB35" s="47">
        <f t="shared" si="2"/>
        <v>0</v>
      </c>
      <c r="AC35" s="49"/>
      <c r="AD35" s="102"/>
      <c r="AE35" s="46">
        <f t="shared" si="0"/>
        <v>4</v>
      </c>
      <c r="AF35" s="48">
        <f t="shared" si="0"/>
        <v>0</v>
      </c>
      <c r="AG35" s="43">
        <f t="shared" si="3"/>
        <v>0</v>
      </c>
      <c r="AH35" s="101"/>
    </row>
    <row r="36" spans="2:34" ht="32.25" customHeight="1" x14ac:dyDescent="0.25">
      <c r="B36" s="142" t="s">
        <v>58</v>
      </c>
      <c r="C36" s="143" t="s">
        <v>123</v>
      </c>
      <c r="D36" s="144" t="s">
        <v>65</v>
      </c>
      <c r="E36" s="145"/>
      <c r="F36" s="144" t="s">
        <v>127</v>
      </c>
      <c r="G36" s="146" t="s">
        <v>128</v>
      </c>
      <c r="H36" s="147">
        <v>26</v>
      </c>
      <c r="I36" s="20">
        <f t="shared" si="4"/>
        <v>22</v>
      </c>
      <c r="J36" s="40">
        <f t="shared" si="5"/>
        <v>84.615384615384613</v>
      </c>
      <c r="K36" s="41">
        <v>7</v>
      </c>
      <c r="L36" s="148">
        <v>22</v>
      </c>
      <c r="M36" s="43">
        <v>120</v>
      </c>
      <c r="N36" s="44"/>
      <c r="O36" s="101"/>
      <c r="P36" s="46">
        <v>7</v>
      </c>
      <c r="Q36" s="41">
        <v>0</v>
      </c>
      <c r="R36" s="47">
        <f>Q36*100/P36</f>
        <v>0</v>
      </c>
      <c r="S36" s="101"/>
      <c r="T36" s="101"/>
      <c r="U36" s="46">
        <v>6</v>
      </c>
      <c r="V36" s="48"/>
      <c r="W36" s="47">
        <f t="shared" si="1"/>
        <v>0</v>
      </c>
      <c r="X36" s="49"/>
      <c r="Y36" s="101"/>
      <c r="Z36" s="46">
        <v>6</v>
      </c>
      <c r="AA36" s="48"/>
      <c r="AB36" s="47">
        <f t="shared" si="2"/>
        <v>0</v>
      </c>
      <c r="AC36" s="49"/>
      <c r="AD36" s="102"/>
      <c r="AE36" s="46">
        <f t="shared" si="0"/>
        <v>14</v>
      </c>
      <c r="AF36" s="48">
        <f t="shared" si="0"/>
        <v>22</v>
      </c>
      <c r="AG36" s="43">
        <v>120</v>
      </c>
      <c r="AH36" s="101"/>
    </row>
    <row r="37" spans="2:34" ht="32.25" customHeight="1" x14ac:dyDescent="0.25">
      <c r="B37" s="142" t="s">
        <v>58</v>
      </c>
      <c r="C37" s="144" t="s">
        <v>129</v>
      </c>
      <c r="D37" s="144" t="s">
        <v>124</v>
      </c>
      <c r="E37" s="145"/>
      <c r="F37" s="144" t="s">
        <v>130</v>
      </c>
      <c r="G37" s="146" t="s">
        <v>131</v>
      </c>
      <c r="H37" s="147">
        <v>280</v>
      </c>
      <c r="I37" s="20">
        <f t="shared" si="4"/>
        <v>51.01</v>
      </c>
      <c r="J37" s="40">
        <f t="shared" si="5"/>
        <v>18.217857142857142</v>
      </c>
      <c r="K37" s="41">
        <v>20</v>
      </c>
      <c r="L37" s="149">
        <v>40.299999999999997</v>
      </c>
      <c r="M37" s="43">
        <v>120</v>
      </c>
      <c r="N37" s="44"/>
      <c r="O37" s="101"/>
      <c r="P37" s="46">
        <v>40</v>
      </c>
      <c r="Q37" s="41">
        <v>10.71</v>
      </c>
      <c r="R37" s="47">
        <f>Q37*100/P37</f>
        <v>26.774999999999999</v>
      </c>
      <c r="S37" s="101"/>
      <c r="T37" s="101"/>
      <c r="U37" s="46">
        <v>127</v>
      </c>
      <c r="V37" s="48"/>
      <c r="W37" s="47">
        <f t="shared" si="1"/>
        <v>0</v>
      </c>
      <c r="X37" s="49"/>
      <c r="Y37" s="101"/>
      <c r="Z37" s="46">
        <v>92</v>
      </c>
      <c r="AA37" s="48"/>
      <c r="AB37" s="47">
        <f t="shared" si="2"/>
        <v>0</v>
      </c>
      <c r="AC37" s="49"/>
      <c r="AD37" s="102"/>
      <c r="AE37" s="46">
        <f t="shared" si="0"/>
        <v>60</v>
      </c>
      <c r="AF37" s="48">
        <f t="shared" si="0"/>
        <v>51.01</v>
      </c>
      <c r="AG37" s="43">
        <f t="shared" si="3"/>
        <v>85.016666666666666</v>
      </c>
      <c r="AH37" s="101"/>
    </row>
    <row r="38" spans="2:34" ht="32.25" customHeight="1" x14ac:dyDescent="0.25">
      <c r="B38" s="142" t="s">
        <v>58</v>
      </c>
      <c r="C38" s="144" t="s">
        <v>129</v>
      </c>
      <c r="D38" s="144" t="s">
        <v>124</v>
      </c>
      <c r="E38" s="145"/>
      <c r="F38" s="144" t="s">
        <v>132</v>
      </c>
      <c r="G38" s="146" t="s">
        <v>133</v>
      </c>
      <c r="H38" s="147">
        <v>566.54</v>
      </c>
      <c r="I38" s="20">
        <f t="shared" si="4"/>
        <v>98.990000000000009</v>
      </c>
      <c r="J38" s="40">
        <f t="shared" si="5"/>
        <v>17.472729198291383</v>
      </c>
      <c r="K38" s="41">
        <v>17</v>
      </c>
      <c r="L38" s="149">
        <v>47.99</v>
      </c>
      <c r="M38" s="43">
        <v>120</v>
      </c>
      <c r="N38" s="44"/>
      <c r="O38" s="101"/>
      <c r="P38" s="46">
        <v>137</v>
      </c>
      <c r="Q38" s="41">
        <v>51</v>
      </c>
      <c r="R38" s="47">
        <f>Q38*100/P38</f>
        <v>37.226277372262771</v>
      </c>
      <c r="S38" s="101"/>
      <c r="T38" s="101"/>
      <c r="U38" s="46">
        <v>125</v>
      </c>
      <c r="V38" s="48"/>
      <c r="W38" s="47">
        <f t="shared" si="1"/>
        <v>0</v>
      </c>
      <c r="X38" s="49"/>
      <c r="Y38" s="101"/>
      <c r="Z38" s="46">
        <v>286</v>
      </c>
      <c r="AA38" s="48"/>
      <c r="AB38" s="47">
        <f t="shared" si="2"/>
        <v>0</v>
      </c>
      <c r="AC38" s="49"/>
      <c r="AD38" s="102"/>
      <c r="AE38" s="46">
        <f t="shared" si="0"/>
        <v>154</v>
      </c>
      <c r="AF38" s="48">
        <f t="shared" si="0"/>
        <v>98.990000000000009</v>
      </c>
      <c r="AG38" s="43">
        <f t="shared" si="3"/>
        <v>64.279220779220779</v>
      </c>
      <c r="AH38" s="101"/>
    </row>
    <row r="39" spans="2:34" ht="32.25" customHeight="1" x14ac:dyDescent="0.25">
      <c r="B39" s="142" t="s">
        <v>58</v>
      </c>
      <c r="C39" s="144" t="s">
        <v>129</v>
      </c>
      <c r="D39" s="144" t="s">
        <v>124</v>
      </c>
      <c r="E39" s="145"/>
      <c r="F39" s="144" t="s">
        <v>134</v>
      </c>
      <c r="G39" s="146" t="s">
        <v>135</v>
      </c>
      <c r="H39" s="147">
        <v>585</v>
      </c>
      <c r="I39" s="20">
        <f t="shared" si="4"/>
        <v>53</v>
      </c>
      <c r="J39" s="40">
        <f t="shared" si="5"/>
        <v>9.0598290598290596</v>
      </c>
      <c r="K39" s="41">
        <v>53</v>
      </c>
      <c r="L39" s="149">
        <v>53</v>
      </c>
      <c r="M39" s="43">
        <f>L39*100/K39</f>
        <v>100</v>
      </c>
      <c r="N39" s="44"/>
      <c r="O39" s="101"/>
      <c r="P39" s="46">
        <v>388</v>
      </c>
      <c r="Q39" s="41">
        <v>0</v>
      </c>
      <c r="R39" s="47">
        <f>Q39*100/P39</f>
        <v>0</v>
      </c>
      <c r="S39" s="101"/>
      <c r="T39" s="101"/>
      <c r="U39" s="46">
        <v>68</v>
      </c>
      <c r="V39" s="48"/>
      <c r="W39" s="47">
        <f t="shared" si="1"/>
        <v>0</v>
      </c>
      <c r="X39" s="49"/>
      <c r="Y39" s="101"/>
      <c r="Z39" s="46">
        <v>4</v>
      </c>
      <c r="AA39" s="48"/>
      <c r="AB39" s="47">
        <f t="shared" si="2"/>
        <v>0</v>
      </c>
      <c r="AC39" s="49"/>
      <c r="AD39" s="102"/>
      <c r="AE39" s="46">
        <f t="shared" si="0"/>
        <v>441</v>
      </c>
      <c r="AF39" s="48">
        <f t="shared" si="0"/>
        <v>53</v>
      </c>
      <c r="AG39" s="43">
        <f t="shared" si="3"/>
        <v>12.01814058956916</v>
      </c>
      <c r="AH39" s="101"/>
    </row>
    <row r="40" spans="2:34" ht="32.25" customHeight="1" x14ac:dyDescent="0.25">
      <c r="B40" s="142" t="s">
        <v>58</v>
      </c>
      <c r="C40" s="144" t="s">
        <v>129</v>
      </c>
      <c r="D40" s="144" t="s">
        <v>124</v>
      </c>
      <c r="E40" s="145"/>
      <c r="F40" s="144" t="s">
        <v>136</v>
      </c>
      <c r="G40" s="146" t="s">
        <v>137</v>
      </c>
      <c r="H40" s="147">
        <v>45</v>
      </c>
      <c r="I40" s="20">
        <f t="shared" si="4"/>
        <v>21</v>
      </c>
      <c r="J40" s="40">
        <f t="shared" si="5"/>
        <v>46.666666666666664</v>
      </c>
      <c r="K40" s="41">
        <v>3</v>
      </c>
      <c r="L40" s="149">
        <v>19</v>
      </c>
      <c r="M40" s="43">
        <v>120</v>
      </c>
      <c r="N40" s="44"/>
      <c r="O40" s="101"/>
      <c r="P40" s="46">
        <v>6</v>
      </c>
      <c r="Q40" s="41">
        <v>2</v>
      </c>
      <c r="R40" s="47">
        <f>Q40*100/P40</f>
        <v>33.333333333333336</v>
      </c>
      <c r="S40" s="101"/>
      <c r="T40" s="101"/>
      <c r="U40" s="46">
        <v>4</v>
      </c>
      <c r="V40" s="48"/>
      <c r="W40" s="47">
        <f t="shared" si="1"/>
        <v>0</v>
      </c>
      <c r="X40" s="49"/>
      <c r="Y40" s="101"/>
      <c r="Z40" s="46">
        <v>32</v>
      </c>
      <c r="AA40" s="48"/>
      <c r="AB40" s="47">
        <f t="shared" si="2"/>
        <v>0</v>
      </c>
      <c r="AC40" s="49"/>
      <c r="AD40" s="102"/>
      <c r="AE40" s="46">
        <f t="shared" si="0"/>
        <v>9</v>
      </c>
      <c r="AF40" s="48">
        <f t="shared" si="0"/>
        <v>21</v>
      </c>
      <c r="AG40" s="43">
        <v>120</v>
      </c>
      <c r="AH40" s="101"/>
    </row>
    <row r="41" spans="2:34" ht="32.25" customHeight="1" x14ac:dyDescent="0.25">
      <c r="B41" s="142" t="s">
        <v>58</v>
      </c>
      <c r="C41" s="144" t="s">
        <v>129</v>
      </c>
      <c r="D41" s="144" t="s">
        <v>124</v>
      </c>
      <c r="E41" s="145"/>
      <c r="F41" s="144" t="s">
        <v>138</v>
      </c>
      <c r="G41" s="146" t="s">
        <v>139</v>
      </c>
      <c r="H41" s="147">
        <v>10</v>
      </c>
      <c r="I41" s="20">
        <f t="shared" si="4"/>
        <v>3</v>
      </c>
      <c r="J41" s="40">
        <f t="shared" si="5"/>
        <v>30</v>
      </c>
      <c r="K41" s="41">
        <v>1</v>
      </c>
      <c r="L41" s="149">
        <v>1</v>
      </c>
      <c r="M41" s="43">
        <f t="shared" ref="M41:M46" si="8">L41*100/K41</f>
        <v>100</v>
      </c>
      <c r="N41" s="44"/>
      <c r="O41" s="101"/>
      <c r="P41" s="46">
        <v>4</v>
      </c>
      <c r="Q41" s="41">
        <v>2</v>
      </c>
      <c r="R41" s="47">
        <f t="shared" si="7"/>
        <v>50</v>
      </c>
      <c r="S41" s="101"/>
      <c r="T41" s="101"/>
      <c r="U41" s="46">
        <v>0</v>
      </c>
      <c r="V41" s="48"/>
      <c r="W41" s="47" t="e">
        <f t="shared" si="1"/>
        <v>#DIV/0!</v>
      </c>
      <c r="X41" s="49"/>
      <c r="Y41" s="101"/>
      <c r="Z41" s="46">
        <v>5</v>
      </c>
      <c r="AA41" s="48"/>
      <c r="AB41" s="47">
        <f t="shared" si="2"/>
        <v>0</v>
      </c>
      <c r="AC41" s="49"/>
      <c r="AD41" s="102"/>
      <c r="AE41" s="46">
        <f t="shared" si="0"/>
        <v>5</v>
      </c>
      <c r="AF41" s="48">
        <f t="shared" si="0"/>
        <v>3</v>
      </c>
      <c r="AG41" s="43">
        <f t="shared" si="3"/>
        <v>60</v>
      </c>
      <c r="AH41" s="101"/>
    </row>
    <row r="42" spans="2:34" ht="32.25" customHeight="1" x14ac:dyDescent="0.25">
      <c r="B42" s="142" t="s">
        <v>58</v>
      </c>
      <c r="C42" s="144" t="s">
        <v>129</v>
      </c>
      <c r="D42" s="144" t="s">
        <v>65</v>
      </c>
      <c r="E42" s="145"/>
      <c r="F42" s="144" t="s">
        <v>140</v>
      </c>
      <c r="G42" s="146" t="s">
        <v>42</v>
      </c>
      <c r="H42" s="147">
        <v>2</v>
      </c>
      <c r="I42" s="20">
        <f t="shared" si="4"/>
        <v>0</v>
      </c>
      <c r="J42" s="40">
        <f t="shared" si="5"/>
        <v>0</v>
      </c>
      <c r="K42" s="41">
        <v>0</v>
      </c>
      <c r="L42" s="52">
        <v>0</v>
      </c>
      <c r="M42" s="53" t="e">
        <f t="shared" si="8"/>
        <v>#DIV/0!</v>
      </c>
      <c r="N42" s="44"/>
      <c r="O42" s="101"/>
      <c r="P42" s="46">
        <v>1</v>
      </c>
      <c r="Q42" s="41">
        <v>0</v>
      </c>
      <c r="R42" s="47">
        <f t="shared" si="7"/>
        <v>0</v>
      </c>
      <c r="S42" s="101"/>
      <c r="T42" s="101"/>
      <c r="U42" s="46">
        <v>1</v>
      </c>
      <c r="V42" s="48"/>
      <c r="W42" s="47">
        <f t="shared" si="1"/>
        <v>0</v>
      </c>
      <c r="X42" s="49"/>
      <c r="Y42" s="101"/>
      <c r="Z42" s="46">
        <v>0</v>
      </c>
      <c r="AA42" s="48"/>
      <c r="AB42" s="47" t="e">
        <f t="shared" si="2"/>
        <v>#DIV/0!</v>
      </c>
      <c r="AC42" s="49"/>
      <c r="AD42" s="102"/>
      <c r="AE42" s="46">
        <f t="shared" si="0"/>
        <v>1</v>
      </c>
      <c r="AF42" s="48">
        <f t="shared" si="0"/>
        <v>0</v>
      </c>
      <c r="AG42" s="43">
        <f t="shared" si="3"/>
        <v>0</v>
      </c>
      <c r="AH42" s="101"/>
    </row>
    <row r="43" spans="2:34" ht="32.25" customHeight="1" x14ac:dyDescent="0.25">
      <c r="B43" s="142" t="s">
        <v>58</v>
      </c>
      <c r="C43" s="144" t="s">
        <v>129</v>
      </c>
      <c r="D43" s="144" t="s">
        <v>141</v>
      </c>
      <c r="E43" s="145"/>
      <c r="F43" s="144" t="s">
        <v>142</v>
      </c>
      <c r="G43" s="146" t="s">
        <v>42</v>
      </c>
      <c r="H43" s="147">
        <v>1</v>
      </c>
      <c r="I43" s="20">
        <f t="shared" si="4"/>
        <v>0</v>
      </c>
      <c r="J43" s="40">
        <f t="shared" si="5"/>
        <v>0</v>
      </c>
      <c r="K43" s="41">
        <v>0</v>
      </c>
      <c r="L43" s="52">
        <v>0</v>
      </c>
      <c r="M43" s="53" t="e">
        <f t="shared" si="8"/>
        <v>#DIV/0!</v>
      </c>
      <c r="N43" s="44"/>
      <c r="O43" s="101"/>
      <c r="P43" s="46">
        <v>1</v>
      </c>
      <c r="Q43" s="41">
        <v>0</v>
      </c>
      <c r="R43" s="47">
        <f t="shared" si="7"/>
        <v>0</v>
      </c>
      <c r="S43" s="101"/>
      <c r="T43" s="101"/>
      <c r="U43" s="46">
        <v>0</v>
      </c>
      <c r="V43" s="48"/>
      <c r="W43" s="47" t="e">
        <f t="shared" si="1"/>
        <v>#DIV/0!</v>
      </c>
      <c r="X43" s="49"/>
      <c r="Y43" s="101"/>
      <c r="Z43" s="46">
        <v>0</v>
      </c>
      <c r="AA43" s="48"/>
      <c r="AB43" s="47" t="e">
        <f t="shared" si="2"/>
        <v>#DIV/0!</v>
      </c>
      <c r="AC43" s="49"/>
      <c r="AD43" s="102"/>
      <c r="AE43" s="46">
        <f t="shared" si="0"/>
        <v>1</v>
      </c>
      <c r="AF43" s="48">
        <f t="shared" si="0"/>
        <v>0</v>
      </c>
      <c r="AG43" s="43">
        <f t="shared" si="3"/>
        <v>0</v>
      </c>
      <c r="AH43" s="101"/>
    </row>
    <row r="44" spans="2:34" ht="32.25" customHeight="1" x14ac:dyDescent="0.25">
      <c r="B44" s="142" t="s">
        <v>58</v>
      </c>
      <c r="C44" s="144" t="s">
        <v>129</v>
      </c>
      <c r="D44" s="144" t="s">
        <v>141</v>
      </c>
      <c r="E44" s="145"/>
      <c r="F44" s="144" t="s">
        <v>143</v>
      </c>
      <c r="G44" s="146" t="s">
        <v>144</v>
      </c>
      <c r="H44" s="147">
        <v>6</v>
      </c>
      <c r="I44" s="20">
        <f t="shared" si="4"/>
        <v>6</v>
      </c>
      <c r="J44" s="40">
        <f t="shared" si="5"/>
        <v>100</v>
      </c>
      <c r="K44" s="41">
        <v>6</v>
      </c>
      <c r="L44" s="149">
        <v>6</v>
      </c>
      <c r="M44" s="43">
        <f t="shared" si="8"/>
        <v>100</v>
      </c>
      <c r="N44" s="44"/>
      <c r="O44" s="101"/>
      <c r="P44" s="46">
        <v>0</v>
      </c>
      <c r="Q44" s="41">
        <v>0</v>
      </c>
      <c r="R44" s="54" t="e">
        <f t="shared" si="7"/>
        <v>#DIV/0!</v>
      </c>
      <c r="S44" s="101"/>
      <c r="T44" s="101"/>
      <c r="U44" s="46">
        <v>0</v>
      </c>
      <c r="V44" s="48"/>
      <c r="W44" s="47" t="e">
        <f t="shared" si="1"/>
        <v>#DIV/0!</v>
      </c>
      <c r="X44" s="49"/>
      <c r="Y44" s="101"/>
      <c r="Z44" s="46">
        <v>0</v>
      </c>
      <c r="AA44" s="48"/>
      <c r="AB44" s="47" t="e">
        <f t="shared" si="2"/>
        <v>#DIV/0!</v>
      </c>
      <c r="AC44" s="49"/>
      <c r="AD44" s="102"/>
      <c r="AE44" s="46">
        <f t="shared" si="0"/>
        <v>6</v>
      </c>
      <c r="AF44" s="48">
        <f t="shared" si="0"/>
        <v>6</v>
      </c>
      <c r="AG44" s="43">
        <f t="shared" si="3"/>
        <v>100</v>
      </c>
      <c r="AH44" s="101"/>
    </row>
    <row r="45" spans="2:34" ht="32.25" customHeight="1" x14ac:dyDescent="0.25">
      <c r="B45" s="142" t="s">
        <v>58</v>
      </c>
      <c r="C45" s="144" t="s">
        <v>129</v>
      </c>
      <c r="D45" s="144" t="s">
        <v>141</v>
      </c>
      <c r="E45" s="145"/>
      <c r="F45" s="144" t="s">
        <v>145</v>
      </c>
      <c r="G45" s="146" t="s">
        <v>146</v>
      </c>
      <c r="H45" s="147">
        <v>2</v>
      </c>
      <c r="I45" s="20">
        <f t="shared" si="4"/>
        <v>0</v>
      </c>
      <c r="J45" s="40">
        <f t="shared" si="5"/>
        <v>0</v>
      </c>
      <c r="K45" s="41">
        <v>0</v>
      </c>
      <c r="L45" s="52">
        <v>0</v>
      </c>
      <c r="M45" s="53" t="e">
        <f t="shared" si="8"/>
        <v>#DIV/0!</v>
      </c>
      <c r="N45" s="44"/>
      <c r="O45" s="101"/>
      <c r="P45" s="46">
        <v>0</v>
      </c>
      <c r="Q45" s="41">
        <v>0</v>
      </c>
      <c r="R45" s="54" t="e">
        <f t="shared" si="7"/>
        <v>#DIV/0!</v>
      </c>
      <c r="S45" s="101"/>
      <c r="T45" s="101"/>
      <c r="U45" s="46">
        <v>1</v>
      </c>
      <c r="V45" s="48"/>
      <c r="W45" s="47">
        <f t="shared" si="1"/>
        <v>0</v>
      </c>
      <c r="X45" s="49"/>
      <c r="Y45" s="101"/>
      <c r="Z45" s="46">
        <v>1</v>
      </c>
      <c r="AA45" s="48"/>
      <c r="AB45" s="47">
        <f t="shared" si="2"/>
        <v>0</v>
      </c>
      <c r="AC45" s="49"/>
      <c r="AD45" s="102"/>
      <c r="AE45" s="46">
        <f t="shared" si="0"/>
        <v>0</v>
      </c>
      <c r="AF45" s="48">
        <f t="shared" si="0"/>
        <v>0</v>
      </c>
      <c r="AG45" s="53" t="e">
        <f t="shared" si="3"/>
        <v>#DIV/0!</v>
      </c>
      <c r="AH45" s="101"/>
    </row>
    <row r="46" spans="2:34" ht="32.25" customHeight="1" x14ac:dyDescent="0.25">
      <c r="B46" s="142" t="s">
        <v>58</v>
      </c>
      <c r="C46" s="144" t="s">
        <v>129</v>
      </c>
      <c r="D46" s="144" t="s">
        <v>141</v>
      </c>
      <c r="E46" s="145"/>
      <c r="F46" s="144" t="s">
        <v>147</v>
      </c>
      <c r="G46" s="146" t="s">
        <v>146</v>
      </c>
      <c r="H46" s="147">
        <v>2</v>
      </c>
      <c r="I46" s="20">
        <f t="shared" si="4"/>
        <v>1</v>
      </c>
      <c r="J46" s="40">
        <f t="shared" si="5"/>
        <v>50</v>
      </c>
      <c r="K46" s="41">
        <v>0</v>
      </c>
      <c r="L46" s="52">
        <v>0</v>
      </c>
      <c r="M46" s="53" t="e">
        <f t="shared" si="8"/>
        <v>#DIV/0!</v>
      </c>
      <c r="N46" s="44"/>
      <c r="O46" s="101"/>
      <c r="P46" s="46">
        <v>0</v>
      </c>
      <c r="Q46" s="41">
        <v>1</v>
      </c>
      <c r="R46" s="150">
        <v>120</v>
      </c>
      <c r="S46" s="101"/>
      <c r="T46" s="101"/>
      <c r="U46" s="46">
        <v>1</v>
      </c>
      <c r="V46" s="48"/>
      <c r="W46" s="47">
        <f t="shared" si="1"/>
        <v>0</v>
      </c>
      <c r="X46" s="49"/>
      <c r="Y46" s="101"/>
      <c r="Z46" s="46">
        <v>1</v>
      </c>
      <c r="AA46" s="48"/>
      <c r="AB46" s="47">
        <f t="shared" si="2"/>
        <v>0</v>
      </c>
      <c r="AC46" s="49"/>
      <c r="AD46" s="102"/>
      <c r="AE46" s="46">
        <f t="shared" si="0"/>
        <v>0</v>
      </c>
      <c r="AF46" s="48">
        <f t="shared" si="0"/>
        <v>1</v>
      </c>
      <c r="AG46" s="43">
        <v>120</v>
      </c>
      <c r="AH46" s="101"/>
    </row>
    <row r="47" spans="2:34" ht="30.75" customHeight="1" x14ac:dyDescent="0.25">
      <c r="B47" s="142" t="s">
        <v>69</v>
      </c>
      <c r="C47" s="151" t="s">
        <v>70</v>
      </c>
      <c r="D47" s="144" t="s">
        <v>65</v>
      </c>
      <c r="E47" s="145"/>
      <c r="F47" s="152" t="s">
        <v>148</v>
      </c>
      <c r="G47" s="146" t="s">
        <v>149</v>
      </c>
      <c r="H47" s="147">
        <v>30</v>
      </c>
      <c r="I47" s="20">
        <f>L47+Q47</f>
        <v>49</v>
      </c>
      <c r="J47" s="40">
        <v>120</v>
      </c>
      <c r="K47" s="41">
        <v>8</v>
      </c>
      <c r="L47" s="148">
        <f>13+15</f>
        <v>28</v>
      </c>
      <c r="M47" s="43">
        <v>120</v>
      </c>
      <c r="N47" s="44"/>
      <c r="O47" s="101"/>
      <c r="P47" s="46">
        <v>8</v>
      </c>
      <c r="Q47" s="41">
        <v>21</v>
      </c>
      <c r="R47" s="47">
        <v>120</v>
      </c>
      <c r="S47" s="101"/>
      <c r="T47" s="101"/>
      <c r="U47" s="46">
        <v>7</v>
      </c>
      <c r="V47" s="48"/>
      <c r="W47" s="47">
        <f t="shared" si="1"/>
        <v>0</v>
      </c>
      <c r="X47" s="49"/>
      <c r="Y47" s="101"/>
      <c r="Z47" s="46">
        <v>7</v>
      </c>
      <c r="AA47" s="48"/>
      <c r="AB47" s="47">
        <f t="shared" si="2"/>
        <v>0</v>
      </c>
      <c r="AC47" s="49"/>
      <c r="AD47" s="102"/>
      <c r="AE47" s="46">
        <f t="shared" si="0"/>
        <v>16</v>
      </c>
      <c r="AF47" s="48">
        <f t="shared" si="0"/>
        <v>49</v>
      </c>
      <c r="AG47" s="43">
        <v>120</v>
      </c>
      <c r="AH47" s="101"/>
    </row>
    <row r="48" spans="2:34" ht="30.75" customHeight="1" x14ac:dyDescent="0.25">
      <c r="B48" s="142" t="s">
        <v>69</v>
      </c>
      <c r="C48" s="144" t="s">
        <v>150</v>
      </c>
      <c r="D48" s="144" t="s">
        <v>65</v>
      </c>
      <c r="E48" s="145"/>
      <c r="F48" s="152" t="s">
        <v>151</v>
      </c>
      <c r="G48" s="146" t="s">
        <v>152</v>
      </c>
      <c r="H48" s="147">
        <v>57</v>
      </c>
      <c r="I48" s="20">
        <f t="shared" si="4"/>
        <v>31</v>
      </c>
      <c r="J48" s="40">
        <f t="shared" si="5"/>
        <v>54.385964912280699</v>
      </c>
      <c r="K48" s="41">
        <v>12</v>
      </c>
      <c r="L48" s="148">
        <v>19</v>
      </c>
      <c r="M48" s="43">
        <v>120</v>
      </c>
      <c r="N48" s="44"/>
      <c r="O48" s="101"/>
      <c r="P48" s="46">
        <v>15</v>
      </c>
      <c r="Q48" s="41">
        <v>12</v>
      </c>
      <c r="R48" s="47">
        <f t="shared" si="7"/>
        <v>80</v>
      </c>
      <c r="S48" s="101"/>
      <c r="T48" s="101"/>
      <c r="U48" s="46">
        <v>15</v>
      </c>
      <c r="V48" s="48"/>
      <c r="W48" s="47">
        <f t="shared" si="1"/>
        <v>0</v>
      </c>
      <c r="X48" s="49"/>
      <c r="Y48" s="101"/>
      <c r="Z48" s="46">
        <v>15</v>
      </c>
      <c r="AA48" s="48"/>
      <c r="AB48" s="47">
        <f t="shared" si="2"/>
        <v>0</v>
      </c>
      <c r="AC48" s="49"/>
      <c r="AD48" s="102"/>
      <c r="AE48" s="46">
        <f t="shared" si="0"/>
        <v>27</v>
      </c>
      <c r="AF48" s="48">
        <f t="shared" si="0"/>
        <v>31</v>
      </c>
      <c r="AG48" s="43">
        <f t="shared" si="3"/>
        <v>114.81481481481481</v>
      </c>
      <c r="AH48" s="101"/>
    </row>
    <row r="49" spans="2:36" ht="30.75" customHeight="1" x14ac:dyDescent="0.25">
      <c r="B49" s="142" t="s">
        <v>69</v>
      </c>
      <c r="C49" s="144" t="s">
        <v>153</v>
      </c>
      <c r="D49" s="144" t="s">
        <v>65</v>
      </c>
      <c r="E49" s="145"/>
      <c r="F49" s="152" t="s">
        <v>154</v>
      </c>
      <c r="G49" s="146" t="s">
        <v>155</v>
      </c>
      <c r="H49" s="153">
        <v>1</v>
      </c>
      <c r="I49" s="20">
        <f t="shared" si="4"/>
        <v>0</v>
      </c>
      <c r="J49" s="40">
        <f t="shared" si="5"/>
        <v>0</v>
      </c>
      <c r="K49" s="41">
        <v>0</v>
      </c>
      <c r="L49" s="52">
        <v>0</v>
      </c>
      <c r="M49" s="53" t="e">
        <f t="shared" ref="M49:M71" si="9">L49*100/K49</f>
        <v>#DIV/0!</v>
      </c>
      <c r="N49" s="44"/>
      <c r="O49" s="101"/>
      <c r="P49" s="46">
        <v>1</v>
      </c>
      <c r="Q49" s="41">
        <v>0</v>
      </c>
      <c r="R49" s="47">
        <f t="shared" si="7"/>
        <v>0</v>
      </c>
      <c r="S49" s="101"/>
      <c r="T49" s="101"/>
      <c r="U49" s="46">
        <v>0</v>
      </c>
      <c r="V49" s="48"/>
      <c r="W49" s="47" t="e">
        <f t="shared" si="1"/>
        <v>#DIV/0!</v>
      </c>
      <c r="X49" s="49"/>
      <c r="Y49" s="101"/>
      <c r="Z49" s="46">
        <v>0</v>
      </c>
      <c r="AA49" s="48"/>
      <c r="AB49" s="47" t="e">
        <f t="shared" si="2"/>
        <v>#DIV/0!</v>
      </c>
      <c r="AC49" s="49"/>
      <c r="AD49" s="102"/>
      <c r="AE49" s="46">
        <f t="shared" si="0"/>
        <v>1</v>
      </c>
      <c r="AF49" s="48">
        <f t="shared" si="0"/>
        <v>0</v>
      </c>
      <c r="AG49" s="43">
        <f t="shared" si="3"/>
        <v>0</v>
      </c>
      <c r="AH49" s="101"/>
    </row>
    <row r="50" spans="2:36" ht="44.25" customHeight="1" x14ac:dyDescent="0.25">
      <c r="B50" s="142" t="s">
        <v>69</v>
      </c>
      <c r="C50" s="144" t="s">
        <v>153</v>
      </c>
      <c r="D50" s="144" t="s">
        <v>65</v>
      </c>
      <c r="E50" s="145"/>
      <c r="F50" s="152" t="s">
        <v>156</v>
      </c>
      <c r="G50" s="146" t="s">
        <v>157</v>
      </c>
      <c r="H50" s="147">
        <v>1</v>
      </c>
      <c r="I50" s="20">
        <f t="shared" si="4"/>
        <v>0</v>
      </c>
      <c r="J50" s="40">
        <f t="shared" si="5"/>
        <v>0</v>
      </c>
      <c r="K50" s="41">
        <v>0</v>
      </c>
      <c r="L50" s="52">
        <v>0</v>
      </c>
      <c r="M50" s="53" t="e">
        <f t="shared" si="9"/>
        <v>#DIV/0!</v>
      </c>
      <c r="N50" s="44"/>
      <c r="O50" s="101"/>
      <c r="P50" s="46">
        <v>1</v>
      </c>
      <c r="Q50" s="41">
        <v>0</v>
      </c>
      <c r="R50" s="47">
        <f t="shared" si="7"/>
        <v>0</v>
      </c>
      <c r="S50" s="101"/>
      <c r="T50" s="101"/>
      <c r="U50" s="46">
        <v>0</v>
      </c>
      <c r="V50" s="48"/>
      <c r="W50" s="47" t="e">
        <f t="shared" si="1"/>
        <v>#DIV/0!</v>
      </c>
      <c r="X50" s="49"/>
      <c r="Y50" s="101"/>
      <c r="Z50" s="46">
        <v>0</v>
      </c>
      <c r="AA50" s="48"/>
      <c r="AB50" s="47" t="e">
        <f t="shared" si="2"/>
        <v>#DIV/0!</v>
      </c>
      <c r="AC50" s="49"/>
      <c r="AD50" s="102"/>
      <c r="AE50" s="46">
        <f t="shared" si="0"/>
        <v>1</v>
      </c>
      <c r="AF50" s="48">
        <f t="shared" si="0"/>
        <v>0</v>
      </c>
      <c r="AG50" s="43">
        <f t="shared" si="3"/>
        <v>0</v>
      </c>
      <c r="AH50" s="101"/>
    </row>
    <row r="51" spans="2:36" ht="30.75" customHeight="1" thickBot="1" x14ac:dyDescent="0.3">
      <c r="B51" s="122" t="s">
        <v>69</v>
      </c>
      <c r="C51" s="123" t="s">
        <v>153</v>
      </c>
      <c r="D51" s="123" t="s">
        <v>65</v>
      </c>
      <c r="E51" s="125"/>
      <c r="F51" s="126" t="s">
        <v>158</v>
      </c>
      <c r="G51" s="127" t="s">
        <v>119</v>
      </c>
      <c r="H51" s="139">
        <v>1</v>
      </c>
      <c r="I51" s="62">
        <f t="shared" si="4"/>
        <v>0</v>
      </c>
      <c r="J51" s="63">
        <f t="shared" si="5"/>
        <v>0</v>
      </c>
      <c r="K51" s="64">
        <v>0</v>
      </c>
      <c r="L51" s="65">
        <v>0</v>
      </c>
      <c r="M51" s="66" t="e">
        <f t="shared" si="9"/>
        <v>#DIV/0!</v>
      </c>
      <c r="N51" s="67"/>
      <c r="O51" s="107"/>
      <c r="P51" s="69">
        <v>1</v>
      </c>
      <c r="Q51" s="64">
        <v>0</v>
      </c>
      <c r="R51" s="72">
        <f t="shared" si="7"/>
        <v>0</v>
      </c>
      <c r="S51" s="107"/>
      <c r="T51" s="107"/>
      <c r="U51" s="69">
        <v>0</v>
      </c>
      <c r="V51" s="71"/>
      <c r="W51" s="72" t="e">
        <f t="shared" si="1"/>
        <v>#DIV/0!</v>
      </c>
      <c r="X51" s="73"/>
      <c r="Y51" s="107"/>
      <c r="Z51" s="69">
        <v>0</v>
      </c>
      <c r="AA51" s="71"/>
      <c r="AB51" s="72" t="e">
        <f t="shared" si="2"/>
        <v>#DIV/0!</v>
      </c>
      <c r="AC51" s="73"/>
      <c r="AD51" s="108"/>
      <c r="AE51" s="69">
        <f t="shared" si="0"/>
        <v>1</v>
      </c>
      <c r="AF51" s="71">
        <f t="shared" si="0"/>
        <v>0</v>
      </c>
      <c r="AG51" s="131">
        <f t="shared" si="3"/>
        <v>0</v>
      </c>
      <c r="AH51" s="107"/>
    </row>
    <row r="52" spans="2:36" ht="57" customHeight="1" thickBot="1" x14ac:dyDescent="0.3">
      <c r="B52" s="154" t="s">
        <v>69</v>
      </c>
      <c r="C52" s="155" t="s">
        <v>70</v>
      </c>
      <c r="D52" s="156" t="s">
        <v>104</v>
      </c>
      <c r="E52" s="157" t="s">
        <v>159</v>
      </c>
      <c r="F52" s="158" t="s">
        <v>160</v>
      </c>
      <c r="G52" s="157" t="s">
        <v>161</v>
      </c>
      <c r="H52" s="159">
        <v>1</v>
      </c>
      <c r="I52" s="80">
        <f t="shared" si="4"/>
        <v>1</v>
      </c>
      <c r="J52" s="24">
        <f t="shared" si="5"/>
        <v>100</v>
      </c>
      <c r="K52" s="160">
        <v>0</v>
      </c>
      <c r="L52" s="161">
        <v>0</v>
      </c>
      <c r="M52" s="84" t="e">
        <f t="shared" si="9"/>
        <v>#DIV/0!</v>
      </c>
      <c r="N52" s="84" t="e">
        <f>AVERAGE(M52)</f>
        <v>#DIV/0!</v>
      </c>
      <c r="O52" s="85">
        <f>AVERAGE($J52)</f>
        <v>100</v>
      </c>
      <c r="P52" s="162">
        <v>1</v>
      </c>
      <c r="Q52" s="163">
        <v>1</v>
      </c>
      <c r="R52" s="89">
        <f t="shared" si="7"/>
        <v>100</v>
      </c>
      <c r="S52" s="85">
        <f>AVERAGE(R52)</f>
        <v>100</v>
      </c>
      <c r="T52" s="85">
        <f>AVERAGE($J52)</f>
        <v>100</v>
      </c>
      <c r="U52" s="162">
        <v>0</v>
      </c>
      <c r="V52" s="164"/>
      <c r="W52" s="89" t="e">
        <f t="shared" si="1"/>
        <v>#DIV/0!</v>
      </c>
      <c r="X52" s="163"/>
      <c r="Y52" s="85">
        <f>AVERAGE($J52)</f>
        <v>100</v>
      </c>
      <c r="Z52" s="162">
        <v>0</v>
      </c>
      <c r="AA52" s="88"/>
      <c r="AB52" s="89" t="e">
        <f t="shared" si="2"/>
        <v>#DIV/0!</v>
      </c>
      <c r="AC52" s="163"/>
      <c r="AD52" s="90">
        <f>AVERAGE($J52)</f>
        <v>100</v>
      </c>
      <c r="AE52" s="86">
        <f t="shared" si="0"/>
        <v>1</v>
      </c>
      <c r="AF52" s="88">
        <f t="shared" si="0"/>
        <v>1</v>
      </c>
      <c r="AG52" s="89">
        <f t="shared" si="3"/>
        <v>100</v>
      </c>
      <c r="AH52" s="85">
        <f>AVERAGE(AG52)</f>
        <v>100</v>
      </c>
    </row>
    <row r="53" spans="2:36" s="34" customFormat="1" ht="36" customHeight="1" x14ac:dyDescent="0.25">
      <c r="B53" s="165" t="s">
        <v>37</v>
      </c>
      <c r="C53" s="166" t="s">
        <v>162</v>
      </c>
      <c r="D53" s="166" t="s">
        <v>163</v>
      </c>
      <c r="E53" s="167" t="s">
        <v>164</v>
      </c>
      <c r="F53" s="166" t="s">
        <v>165</v>
      </c>
      <c r="G53" s="168" t="s">
        <v>48</v>
      </c>
      <c r="H53" s="169">
        <v>3</v>
      </c>
      <c r="I53" s="92">
        <f t="shared" si="4"/>
        <v>0</v>
      </c>
      <c r="J53" s="21">
        <f t="shared" si="5"/>
        <v>0</v>
      </c>
      <c r="K53" s="170">
        <v>0</v>
      </c>
      <c r="L53" s="171">
        <v>0</v>
      </c>
      <c r="M53" s="54" t="e">
        <f t="shared" si="9"/>
        <v>#DIV/0!</v>
      </c>
      <c r="N53" s="44">
        <f>AVERAGE(M72,M66)</f>
        <v>110</v>
      </c>
      <c r="O53" s="101">
        <f>AVERAGE($J53:$J72)</f>
        <v>17.575757575757574</v>
      </c>
      <c r="P53" s="27">
        <v>1</v>
      </c>
      <c r="Q53" s="22">
        <v>0</v>
      </c>
      <c r="R53" s="24">
        <f t="shared" si="7"/>
        <v>0</v>
      </c>
      <c r="S53" s="96">
        <f>AVERAGE(R53,R54,R59,R60,R61,R65,R66,R71,R72)</f>
        <v>44.612794612794609</v>
      </c>
      <c r="T53" s="96">
        <f>AVERAGE($J53:$J72)</f>
        <v>17.575757575757574</v>
      </c>
      <c r="U53" s="27">
        <v>1</v>
      </c>
      <c r="V53" s="29"/>
      <c r="W53" s="24">
        <f t="shared" si="1"/>
        <v>0</v>
      </c>
      <c r="X53" s="30"/>
      <c r="Y53" s="96">
        <f>AVERAGE($J53:$J72)</f>
        <v>17.575757575757574</v>
      </c>
      <c r="Z53" s="27">
        <v>1</v>
      </c>
      <c r="AA53" s="29"/>
      <c r="AB53" s="24">
        <f t="shared" si="2"/>
        <v>0</v>
      </c>
      <c r="AC53" s="30"/>
      <c r="AD53" s="97">
        <f>AVERAGE($J53:$J72)</f>
        <v>17.575757575757574</v>
      </c>
      <c r="AE53" s="27">
        <f t="shared" si="0"/>
        <v>1</v>
      </c>
      <c r="AF53" s="29">
        <f t="shared" si="0"/>
        <v>0</v>
      </c>
      <c r="AG53" s="24">
        <f t="shared" si="3"/>
        <v>0</v>
      </c>
      <c r="AH53" s="96">
        <f>AVERAGE(AG53,AG54,AG59,AG60,AG61,AG65,AG66,AG71,AG72)</f>
        <v>55.723905723905723</v>
      </c>
      <c r="AI53" s="33"/>
      <c r="AJ53" s="172"/>
    </row>
    <row r="54" spans="2:36" ht="36" customHeight="1" x14ac:dyDescent="0.25">
      <c r="B54" s="142" t="s">
        <v>37</v>
      </c>
      <c r="C54" s="144" t="s">
        <v>120</v>
      </c>
      <c r="D54" s="144" t="s">
        <v>65</v>
      </c>
      <c r="E54" s="167"/>
      <c r="F54" s="144" t="s">
        <v>166</v>
      </c>
      <c r="G54" s="146" t="s">
        <v>167</v>
      </c>
      <c r="H54" s="153">
        <v>66</v>
      </c>
      <c r="I54" s="20">
        <f t="shared" si="4"/>
        <v>67</v>
      </c>
      <c r="J54" s="40">
        <f t="shared" si="5"/>
        <v>101.51515151515152</v>
      </c>
      <c r="K54" s="41">
        <v>0</v>
      </c>
      <c r="L54" s="52">
        <v>0</v>
      </c>
      <c r="M54" s="53" t="e">
        <f t="shared" si="9"/>
        <v>#DIV/0!</v>
      </c>
      <c r="N54" s="44"/>
      <c r="O54" s="101"/>
      <c r="P54" s="46">
        <v>66</v>
      </c>
      <c r="Q54" s="41">
        <v>67</v>
      </c>
      <c r="R54" s="47">
        <f t="shared" si="7"/>
        <v>101.51515151515152</v>
      </c>
      <c r="S54" s="101"/>
      <c r="T54" s="101"/>
      <c r="U54" s="46">
        <v>24</v>
      </c>
      <c r="V54" s="48"/>
      <c r="W54" s="47">
        <f t="shared" si="1"/>
        <v>0</v>
      </c>
      <c r="X54" s="49"/>
      <c r="Y54" s="101"/>
      <c r="Z54" s="46">
        <v>14</v>
      </c>
      <c r="AA54" s="48"/>
      <c r="AB54" s="47">
        <f t="shared" si="2"/>
        <v>0</v>
      </c>
      <c r="AC54" s="49"/>
      <c r="AD54" s="102"/>
      <c r="AE54" s="46">
        <f t="shared" si="0"/>
        <v>66</v>
      </c>
      <c r="AF54" s="48">
        <f t="shared" si="0"/>
        <v>67</v>
      </c>
      <c r="AG54" s="43">
        <f t="shared" si="3"/>
        <v>101.51515151515152</v>
      </c>
      <c r="AH54" s="101"/>
    </row>
    <row r="55" spans="2:36" ht="36" customHeight="1" x14ac:dyDescent="0.25">
      <c r="B55" s="142" t="s">
        <v>37</v>
      </c>
      <c r="C55" s="144" t="s">
        <v>168</v>
      </c>
      <c r="D55" s="144" t="s">
        <v>65</v>
      </c>
      <c r="E55" s="167"/>
      <c r="F55" s="144" t="s">
        <v>169</v>
      </c>
      <c r="G55" s="146" t="s">
        <v>170</v>
      </c>
      <c r="H55" s="147">
        <v>1</v>
      </c>
      <c r="I55" s="20">
        <f t="shared" si="4"/>
        <v>0</v>
      </c>
      <c r="J55" s="40">
        <f t="shared" si="5"/>
        <v>0</v>
      </c>
      <c r="K55" s="41">
        <v>0</v>
      </c>
      <c r="L55" s="52">
        <v>0</v>
      </c>
      <c r="M55" s="53" t="e">
        <f t="shared" si="9"/>
        <v>#DIV/0!</v>
      </c>
      <c r="N55" s="44"/>
      <c r="O55" s="101"/>
      <c r="P55" s="46">
        <v>0</v>
      </c>
      <c r="Q55" s="41">
        <v>0</v>
      </c>
      <c r="R55" s="54" t="e">
        <f t="shared" si="7"/>
        <v>#DIV/0!</v>
      </c>
      <c r="S55" s="101"/>
      <c r="T55" s="101"/>
      <c r="U55" s="46">
        <v>0</v>
      </c>
      <c r="V55" s="48"/>
      <c r="W55" s="47" t="e">
        <f t="shared" si="1"/>
        <v>#DIV/0!</v>
      </c>
      <c r="X55" s="49"/>
      <c r="Y55" s="101"/>
      <c r="Z55" s="46">
        <v>1</v>
      </c>
      <c r="AA55" s="48"/>
      <c r="AB55" s="47">
        <f t="shared" si="2"/>
        <v>0</v>
      </c>
      <c r="AC55" s="49"/>
      <c r="AD55" s="102"/>
      <c r="AE55" s="46">
        <f t="shared" si="0"/>
        <v>0</v>
      </c>
      <c r="AF55" s="48">
        <f t="shared" si="0"/>
        <v>0</v>
      </c>
      <c r="AG55" s="53" t="e">
        <f t="shared" si="3"/>
        <v>#DIV/0!</v>
      </c>
      <c r="AH55" s="101"/>
    </row>
    <row r="56" spans="2:36" ht="32.25" customHeight="1" x14ac:dyDescent="0.25">
      <c r="B56" s="142" t="s">
        <v>58</v>
      </c>
      <c r="C56" s="144" t="s">
        <v>171</v>
      </c>
      <c r="D56" s="144" t="s">
        <v>65</v>
      </c>
      <c r="E56" s="167"/>
      <c r="F56" s="144" t="s">
        <v>172</v>
      </c>
      <c r="G56" s="146" t="s">
        <v>173</v>
      </c>
      <c r="H56" s="147">
        <v>1</v>
      </c>
      <c r="I56" s="20">
        <f t="shared" si="4"/>
        <v>0</v>
      </c>
      <c r="J56" s="40">
        <f t="shared" si="5"/>
        <v>0</v>
      </c>
      <c r="K56" s="41">
        <v>0</v>
      </c>
      <c r="L56" s="52">
        <v>0</v>
      </c>
      <c r="M56" s="53" t="e">
        <f t="shared" si="9"/>
        <v>#DIV/0!</v>
      </c>
      <c r="N56" s="44"/>
      <c r="O56" s="101"/>
      <c r="P56" s="46">
        <v>0</v>
      </c>
      <c r="Q56" s="41">
        <v>0</v>
      </c>
      <c r="R56" s="54" t="e">
        <f t="shared" si="7"/>
        <v>#DIV/0!</v>
      </c>
      <c r="S56" s="101"/>
      <c r="T56" s="101"/>
      <c r="U56" s="46">
        <v>0</v>
      </c>
      <c r="V56" s="48"/>
      <c r="W56" s="47" t="e">
        <f t="shared" si="1"/>
        <v>#DIV/0!</v>
      </c>
      <c r="X56" s="49"/>
      <c r="Y56" s="101"/>
      <c r="Z56" s="46">
        <v>1</v>
      </c>
      <c r="AA56" s="48"/>
      <c r="AB56" s="47">
        <f t="shared" si="2"/>
        <v>0</v>
      </c>
      <c r="AC56" s="49"/>
      <c r="AD56" s="102"/>
      <c r="AE56" s="46">
        <f t="shared" si="0"/>
        <v>0</v>
      </c>
      <c r="AF56" s="48">
        <f t="shared" si="0"/>
        <v>0</v>
      </c>
      <c r="AG56" s="53" t="e">
        <f t="shared" si="3"/>
        <v>#DIV/0!</v>
      </c>
      <c r="AH56" s="101"/>
    </row>
    <row r="57" spans="2:36" ht="47.25" customHeight="1" x14ac:dyDescent="0.25">
      <c r="B57" s="142" t="s">
        <v>58</v>
      </c>
      <c r="C57" s="144" t="s">
        <v>171</v>
      </c>
      <c r="D57" s="144" t="s">
        <v>65</v>
      </c>
      <c r="E57" s="167"/>
      <c r="F57" s="144" t="s">
        <v>174</v>
      </c>
      <c r="G57" s="146" t="s">
        <v>175</v>
      </c>
      <c r="H57" s="147">
        <v>2</v>
      </c>
      <c r="I57" s="20">
        <f t="shared" si="4"/>
        <v>0</v>
      </c>
      <c r="J57" s="40">
        <f t="shared" si="5"/>
        <v>0</v>
      </c>
      <c r="K57" s="41">
        <v>0</v>
      </c>
      <c r="L57" s="52">
        <v>0</v>
      </c>
      <c r="M57" s="53" t="e">
        <f t="shared" si="9"/>
        <v>#DIV/0!</v>
      </c>
      <c r="N57" s="44"/>
      <c r="O57" s="101"/>
      <c r="P57" s="46">
        <v>0</v>
      </c>
      <c r="Q57" s="41">
        <v>0</v>
      </c>
      <c r="R57" s="54" t="e">
        <f t="shared" si="7"/>
        <v>#DIV/0!</v>
      </c>
      <c r="S57" s="101"/>
      <c r="T57" s="101"/>
      <c r="U57" s="46">
        <v>1</v>
      </c>
      <c r="V57" s="48"/>
      <c r="W57" s="47">
        <f t="shared" si="1"/>
        <v>0</v>
      </c>
      <c r="X57" s="49"/>
      <c r="Y57" s="101"/>
      <c r="Z57" s="46">
        <v>1</v>
      </c>
      <c r="AA57" s="48"/>
      <c r="AB57" s="47">
        <f t="shared" si="2"/>
        <v>0</v>
      </c>
      <c r="AC57" s="49"/>
      <c r="AD57" s="102"/>
      <c r="AE57" s="46">
        <f t="shared" si="0"/>
        <v>0</v>
      </c>
      <c r="AF57" s="48">
        <f t="shared" si="0"/>
        <v>0</v>
      </c>
      <c r="AG57" s="53" t="e">
        <f t="shared" si="3"/>
        <v>#DIV/0!</v>
      </c>
      <c r="AH57" s="101"/>
    </row>
    <row r="58" spans="2:36" ht="32.25" customHeight="1" x14ac:dyDescent="0.25">
      <c r="B58" s="142" t="s">
        <v>58</v>
      </c>
      <c r="C58" s="144" t="s">
        <v>171</v>
      </c>
      <c r="D58" s="144" t="s">
        <v>65</v>
      </c>
      <c r="E58" s="167"/>
      <c r="F58" s="144" t="s">
        <v>176</v>
      </c>
      <c r="G58" s="146" t="s">
        <v>100</v>
      </c>
      <c r="H58" s="173">
        <v>-0.13</v>
      </c>
      <c r="I58" s="20">
        <f t="shared" si="4"/>
        <v>0</v>
      </c>
      <c r="J58" s="40">
        <f t="shared" si="5"/>
        <v>0</v>
      </c>
      <c r="K58" s="41">
        <v>0</v>
      </c>
      <c r="L58" s="52">
        <v>0</v>
      </c>
      <c r="M58" s="53" t="e">
        <f t="shared" si="9"/>
        <v>#DIV/0!</v>
      </c>
      <c r="N58" s="44"/>
      <c r="O58" s="101"/>
      <c r="P58" s="46">
        <v>0</v>
      </c>
      <c r="Q58" s="41">
        <v>0</v>
      </c>
      <c r="R58" s="54" t="e">
        <f t="shared" si="7"/>
        <v>#DIV/0!</v>
      </c>
      <c r="S58" s="101"/>
      <c r="T58" s="101"/>
      <c r="U58" s="46">
        <v>0</v>
      </c>
      <c r="V58" s="48"/>
      <c r="W58" s="47" t="e">
        <f t="shared" si="1"/>
        <v>#DIV/0!</v>
      </c>
      <c r="X58" s="49"/>
      <c r="Y58" s="101"/>
      <c r="Z58" s="174">
        <v>-0.13</v>
      </c>
      <c r="AA58" s="48"/>
      <c r="AB58" s="47">
        <f t="shared" si="2"/>
        <v>0</v>
      </c>
      <c r="AC58" s="49"/>
      <c r="AD58" s="102"/>
      <c r="AE58" s="46">
        <f t="shared" si="0"/>
        <v>0</v>
      </c>
      <c r="AF58" s="48">
        <f t="shared" si="0"/>
        <v>0</v>
      </c>
      <c r="AG58" s="53" t="e">
        <f t="shared" si="3"/>
        <v>#DIV/0!</v>
      </c>
      <c r="AH58" s="101"/>
    </row>
    <row r="59" spans="2:36" ht="30.75" customHeight="1" x14ac:dyDescent="0.25">
      <c r="B59" s="142" t="s">
        <v>69</v>
      </c>
      <c r="C59" s="151" t="s">
        <v>70</v>
      </c>
      <c r="D59" s="144" t="s">
        <v>65</v>
      </c>
      <c r="E59" s="167"/>
      <c r="F59" s="175" t="s">
        <v>177</v>
      </c>
      <c r="G59" s="146" t="s">
        <v>178</v>
      </c>
      <c r="H59" s="147">
        <v>1</v>
      </c>
      <c r="I59" s="20">
        <f t="shared" si="4"/>
        <v>0</v>
      </c>
      <c r="J59" s="40">
        <f t="shared" si="5"/>
        <v>0</v>
      </c>
      <c r="K59" s="41">
        <v>0</v>
      </c>
      <c r="L59" s="52">
        <v>0</v>
      </c>
      <c r="M59" s="53" t="e">
        <f t="shared" si="9"/>
        <v>#DIV/0!</v>
      </c>
      <c r="N59" s="44"/>
      <c r="O59" s="101"/>
      <c r="P59" s="46">
        <v>1</v>
      </c>
      <c r="Q59" s="41">
        <v>0</v>
      </c>
      <c r="R59" s="47">
        <f t="shared" si="7"/>
        <v>0</v>
      </c>
      <c r="S59" s="101"/>
      <c r="T59" s="101"/>
      <c r="U59" s="46">
        <v>0</v>
      </c>
      <c r="V59" s="48"/>
      <c r="W59" s="47" t="e">
        <f t="shared" si="1"/>
        <v>#DIV/0!</v>
      </c>
      <c r="X59" s="49"/>
      <c r="Y59" s="101"/>
      <c r="Z59" s="46">
        <v>0</v>
      </c>
      <c r="AA59" s="48"/>
      <c r="AB59" s="47" t="e">
        <f t="shared" si="2"/>
        <v>#DIV/0!</v>
      </c>
      <c r="AC59" s="49"/>
      <c r="AD59" s="102"/>
      <c r="AE59" s="46">
        <f t="shared" si="0"/>
        <v>1</v>
      </c>
      <c r="AF59" s="48">
        <f t="shared" si="0"/>
        <v>0</v>
      </c>
      <c r="AG59" s="43">
        <f t="shared" si="3"/>
        <v>0</v>
      </c>
      <c r="AH59" s="101"/>
    </row>
    <row r="60" spans="2:36" ht="30.75" customHeight="1" x14ac:dyDescent="0.25">
      <c r="B60" s="142" t="s">
        <v>69</v>
      </c>
      <c r="C60" s="151" t="s">
        <v>70</v>
      </c>
      <c r="D60" s="144" t="s">
        <v>65</v>
      </c>
      <c r="E60" s="167"/>
      <c r="F60" s="152" t="s">
        <v>179</v>
      </c>
      <c r="G60" s="146" t="s">
        <v>180</v>
      </c>
      <c r="H60" s="147">
        <v>15</v>
      </c>
      <c r="I60" s="20">
        <f t="shared" si="4"/>
        <v>0</v>
      </c>
      <c r="J60" s="40">
        <f t="shared" si="5"/>
        <v>0</v>
      </c>
      <c r="K60" s="41">
        <v>0</v>
      </c>
      <c r="L60" s="52">
        <v>0</v>
      </c>
      <c r="M60" s="53" t="e">
        <f t="shared" si="9"/>
        <v>#DIV/0!</v>
      </c>
      <c r="N60" s="44"/>
      <c r="O60" s="101"/>
      <c r="P60" s="46">
        <v>15</v>
      </c>
      <c r="Q60" s="41">
        <v>0</v>
      </c>
      <c r="R60" s="47">
        <f t="shared" si="7"/>
        <v>0</v>
      </c>
      <c r="S60" s="101"/>
      <c r="T60" s="101"/>
      <c r="U60" s="46">
        <v>0</v>
      </c>
      <c r="V60" s="48"/>
      <c r="W60" s="47" t="e">
        <f t="shared" si="1"/>
        <v>#DIV/0!</v>
      </c>
      <c r="X60" s="49"/>
      <c r="Y60" s="101"/>
      <c r="Z60" s="46">
        <v>0</v>
      </c>
      <c r="AA60" s="48"/>
      <c r="AB60" s="47" t="e">
        <f t="shared" si="2"/>
        <v>#DIV/0!</v>
      </c>
      <c r="AC60" s="49"/>
      <c r="AD60" s="102"/>
      <c r="AE60" s="46">
        <f t="shared" si="0"/>
        <v>15</v>
      </c>
      <c r="AF60" s="48">
        <f t="shared" si="0"/>
        <v>0</v>
      </c>
      <c r="AG60" s="43">
        <f t="shared" si="3"/>
        <v>0</v>
      </c>
      <c r="AH60" s="101"/>
    </row>
    <row r="61" spans="2:36" ht="30.75" customHeight="1" x14ac:dyDescent="0.25">
      <c r="B61" s="142" t="s">
        <v>69</v>
      </c>
      <c r="C61" s="151" t="s">
        <v>70</v>
      </c>
      <c r="D61" s="144" t="s">
        <v>163</v>
      </c>
      <c r="E61" s="167"/>
      <c r="F61" s="152" t="s">
        <v>181</v>
      </c>
      <c r="G61" s="146" t="s">
        <v>182</v>
      </c>
      <c r="H61" s="147">
        <v>3</v>
      </c>
      <c r="I61" s="20">
        <f t="shared" si="4"/>
        <v>0</v>
      </c>
      <c r="J61" s="40">
        <f t="shared" si="5"/>
        <v>0</v>
      </c>
      <c r="K61" s="41">
        <v>0</v>
      </c>
      <c r="L61" s="52">
        <v>0</v>
      </c>
      <c r="M61" s="53" t="e">
        <f t="shared" si="9"/>
        <v>#DIV/0!</v>
      </c>
      <c r="N61" s="44"/>
      <c r="O61" s="101"/>
      <c r="P61" s="46">
        <v>1</v>
      </c>
      <c r="Q61" s="41">
        <v>0</v>
      </c>
      <c r="R61" s="47">
        <f t="shared" si="7"/>
        <v>0</v>
      </c>
      <c r="S61" s="101"/>
      <c r="T61" s="101"/>
      <c r="U61" s="46">
        <v>1</v>
      </c>
      <c r="V61" s="48"/>
      <c r="W61" s="47">
        <f t="shared" si="1"/>
        <v>0</v>
      </c>
      <c r="X61" s="49"/>
      <c r="Y61" s="101"/>
      <c r="Z61" s="46">
        <v>1</v>
      </c>
      <c r="AA61" s="48"/>
      <c r="AB61" s="47">
        <f t="shared" si="2"/>
        <v>0</v>
      </c>
      <c r="AC61" s="49"/>
      <c r="AD61" s="102"/>
      <c r="AE61" s="46">
        <f t="shared" si="0"/>
        <v>1</v>
      </c>
      <c r="AF61" s="48">
        <f t="shared" si="0"/>
        <v>0</v>
      </c>
      <c r="AG61" s="43">
        <f t="shared" si="3"/>
        <v>0</v>
      </c>
      <c r="AH61" s="101"/>
    </row>
    <row r="62" spans="2:36" ht="30.75" customHeight="1" x14ac:dyDescent="0.25">
      <c r="B62" s="142" t="s">
        <v>69</v>
      </c>
      <c r="C62" s="144" t="s">
        <v>183</v>
      </c>
      <c r="D62" s="143" t="s">
        <v>163</v>
      </c>
      <c r="E62" s="167"/>
      <c r="F62" s="152" t="s">
        <v>184</v>
      </c>
      <c r="G62" s="146" t="s">
        <v>185</v>
      </c>
      <c r="H62" s="147">
        <v>2</v>
      </c>
      <c r="I62" s="20">
        <f t="shared" si="4"/>
        <v>0</v>
      </c>
      <c r="J62" s="40">
        <f t="shared" si="5"/>
        <v>0</v>
      </c>
      <c r="K62" s="41">
        <v>0</v>
      </c>
      <c r="L62" s="52">
        <v>0</v>
      </c>
      <c r="M62" s="53" t="e">
        <f t="shared" si="9"/>
        <v>#DIV/0!</v>
      </c>
      <c r="N62" s="44"/>
      <c r="O62" s="101"/>
      <c r="P62" s="46">
        <v>0</v>
      </c>
      <c r="Q62" s="41">
        <v>0</v>
      </c>
      <c r="R62" s="54" t="e">
        <f t="shared" si="7"/>
        <v>#DIV/0!</v>
      </c>
      <c r="S62" s="101"/>
      <c r="T62" s="101"/>
      <c r="U62" s="46">
        <v>1</v>
      </c>
      <c r="V62" s="48"/>
      <c r="W62" s="47">
        <f t="shared" si="1"/>
        <v>0</v>
      </c>
      <c r="X62" s="49"/>
      <c r="Y62" s="101"/>
      <c r="Z62" s="46">
        <v>1</v>
      </c>
      <c r="AA62" s="48"/>
      <c r="AB62" s="47">
        <f t="shared" si="2"/>
        <v>0</v>
      </c>
      <c r="AC62" s="49"/>
      <c r="AD62" s="102"/>
      <c r="AE62" s="46">
        <f t="shared" si="0"/>
        <v>0</v>
      </c>
      <c r="AF62" s="48">
        <f t="shared" si="0"/>
        <v>0</v>
      </c>
      <c r="AG62" s="53" t="e">
        <f t="shared" si="3"/>
        <v>#DIV/0!</v>
      </c>
      <c r="AH62" s="101"/>
    </row>
    <row r="63" spans="2:36" ht="30.75" customHeight="1" x14ac:dyDescent="0.25">
      <c r="B63" s="142" t="s">
        <v>69</v>
      </c>
      <c r="C63" s="144" t="s">
        <v>183</v>
      </c>
      <c r="D63" s="144" t="s">
        <v>65</v>
      </c>
      <c r="E63" s="167"/>
      <c r="F63" s="152" t="s">
        <v>186</v>
      </c>
      <c r="G63" s="146" t="s">
        <v>185</v>
      </c>
      <c r="H63" s="147">
        <v>2</v>
      </c>
      <c r="I63" s="20">
        <f t="shared" si="4"/>
        <v>0</v>
      </c>
      <c r="J63" s="40">
        <f t="shared" si="5"/>
        <v>0</v>
      </c>
      <c r="K63" s="41">
        <v>0</v>
      </c>
      <c r="L63" s="52">
        <v>0</v>
      </c>
      <c r="M63" s="53" t="e">
        <f t="shared" si="9"/>
        <v>#DIV/0!</v>
      </c>
      <c r="N63" s="44"/>
      <c r="O63" s="101"/>
      <c r="P63" s="46">
        <v>0</v>
      </c>
      <c r="Q63" s="41">
        <v>0</v>
      </c>
      <c r="R63" s="54" t="e">
        <f t="shared" si="7"/>
        <v>#DIV/0!</v>
      </c>
      <c r="S63" s="101"/>
      <c r="T63" s="101"/>
      <c r="U63" s="46">
        <v>1</v>
      </c>
      <c r="V63" s="48"/>
      <c r="W63" s="47">
        <f t="shared" si="1"/>
        <v>0</v>
      </c>
      <c r="X63" s="49"/>
      <c r="Y63" s="101"/>
      <c r="Z63" s="46">
        <v>1</v>
      </c>
      <c r="AA63" s="48"/>
      <c r="AB63" s="47">
        <f t="shared" si="2"/>
        <v>0</v>
      </c>
      <c r="AC63" s="49"/>
      <c r="AD63" s="102"/>
      <c r="AE63" s="46">
        <f t="shared" si="0"/>
        <v>0</v>
      </c>
      <c r="AF63" s="48">
        <f t="shared" si="0"/>
        <v>0</v>
      </c>
      <c r="AG63" s="53" t="e">
        <f t="shared" si="3"/>
        <v>#DIV/0!</v>
      </c>
      <c r="AH63" s="101"/>
    </row>
    <row r="64" spans="2:36" ht="30.75" customHeight="1" x14ac:dyDescent="0.25">
      <c r="B64" s="142" t="s">
        <v>69</v>
      </c>
      <c r="C64" s="144" t="s">
        <v>183</v>
      </c>
      <c r="D64" s="144" t="s">
        <v>65</v>
      </c>
      <c r="E64" s="167"/>
      <c r="F64" s="152" t="s">
        <v>187</v>
      </c>
      <c r="G64" s="146" t="s">
        <v>188</v>
      </c>
      <c r="H64" s="147">
        <v>2</v>
      </c>
      <c r="I64" s="20">
        <f t="shared" si="4"/>
        <v>0</v>
      </c>
      <c r="J64" s="40">
        <f t="shared" si="5"/>
        <v>0</v>
      </c>
      <c r="K64" s="41">
        <v>0</v>
      </c>
      <c r="L64" s="52">
        <v>0</v>
      </c>
      <c r="M64" s="53" t="e">
        <f t="shared" si="9"/>
        <v>#DIV/0!</v>
      </c>
      <c r="N64" s="44"/>
      <c r="O64" s="101"/>
      <c r="P64" s="46">
        <v>0</v>
      </c>
      <c r="Q64" s="41">
        <v>0</v>
      </c>
      <c r="R64" s="54" t="e">
        <f t="shared" si="7"/>
        <v>#DIV/0!</v>
      </c>
      <c r="S64" s="101"/>
      <c r="T64" s="101"/>
      <c r="U64" s="46">
        <v>1</v>
      </c>
      <c r="V64" s="48"/>
      <c r="W64" s="47">
        <f t="shared" si="1"/>
        <v>0</v>
      </c>
      <c r="X64" s="49"/>
      <c r="Y64" s="101"/>
      <c r="Z64" s="46">
        <v>1</v>
      </c>
      <c r="AA64" s="48"/>
      <c r="AB64" s="47">
        <f t="shared" si="2"/>
        <v>0</v>
      </c>
      <c r="AC64" s="49"/>
      <c r="AD64" s="102"/>
      <c r="AE64" s="46">
        <f t="shared" si="0"/>
        <v>0</v>
      </c>
      <c r="AF64" s="48">
        <f t="shared" si="0"/>
        <v>0</v>
      </c>
      <c r="AG64" s="53" t="e">
        <f t="shared" si="3"/>
        <v>#DIV/0!</v>
      </c>
      <c r="AH64" s="101"/>
    </row>
    <row r="65" spans="2:34" ht="30.75" customHeight="1" x14ac:dyDescent="0.25">
      <c r="B65" s="142" t="s">
        <v>69</v>
      </c>
      <c r="C65" s="144" t="s">
        <v>150</v>
      </c>
      <c r="D65" s="144" t="s">
        <v>65</v>
      </c>
      <c r="E65" s="167"/>
      <c r="F65" s="152" t="s">
        <v>189</v>
      </c>
      <c r="G65" s="146" t="s">
        <v>190</v>
      </c>
      <c r="H65" s="147">
        <v>1</v>
      </c>
      <c r="I65" s="20">
        <f t="shared" si="4"/>
        <v>1</v>
      </c>
      <c r="J65" s="40">
        <f t="shared" si="5"/>
        <v>100</v>
      </c>
      <c r="K65" s="41">
        <v>0</v>
      </c>
      <c r="L65" s="52">
        <v>0</v>
      </c>
      <c r="M65" s="53" t="e">
        <f t="shared" si="9"/>
        <v>#DIV/0!</v>
      </c>
      <c r="N65" s="44"/>
      <c r="O65" s="101"/>
      <c r="P65" s="46">
        <v>1</v>
      </c>
      <c r="Q65" s="41">
        <v>1</v>
      </c>
      <c r="R65" s="47">
        <f t="shared" si="7"/>
        <v>100</v>
      </c>
      <c r="S65" s="101"/>
      <c r="T65" s="101"/>
      <c r="U65" s="46">
        <v>0</v>
      </c>
      <c r="V65" s="48"/>
      <c r="W65" s="47" t="e">
        <f t="shared" si="1"/>
        <v>#DIV/0!</v>
      </c>
      <c r="X65" s="49"/>
      <c r="Y65" s="101"/>
      <c r="Z65" s="46">
        <v>0</v>
      </c>
      <c r="AA65" s="48"/>
      <c r="AB65" s="47" t="e">
        <f t="shared" si="2"/>
        <v>#DIV/0!</v>
      </c>
      <c r="AC65" s="49"/>
      <c r="AD65" s="102"/>
      <c r="AE65" s="46">
        <f t="shared" si="0"/>
        <v>1</v>
      </c>
      <c r="AF65" s="48">
        <f t="shared" si="0"/>
        <v>1</v>
      </c>
      <c r="AG65" s="43">
        <f t="shared" si="3"/>
        <v>100</v>
      </c>
      <c r="AH65" s="101"/>
    </row>
    <row r="66" spans="2:34" ht="30.75" customHeight="1" x14ac:dyDescent="0.25">
      <c r="B66" s="142" t="s">
        <v>69</v>
      </c>
      <c r="C66" s="144" t="s">
        <v>107</v>
      </c>
      <c r="D66" s="144" t="s">
        <v>65</v>
      </c>
      <c r="E66" s="167"/>
      <c r="F66" s="152" t="s">
        <v>191</v>
      </c>
      <c r="G66" s="146" t="s">
        <v>192</v>
      </c>
      <c r="H66" s="153">
        <v>12</v>
      </c>
      <c r="I66" s="20">
        <f t="shared" si="4"/>
        <v>6</v>
      </c>
      <c r="J66" s="40">
        <f t="shared" si="5"/>
        <v>50</v>
      </c>
      <c r="K66" s="41">
        <v>3</v>
      </c>
      <c r="L66" s="148">
        <v>3</v>
      </c>
      <c r="M66" s="43">
        <f t="shared" si="9"/>
        <v>100</v>
      </c>
      <c r="N66" s="44"/>
      <c r="O66" s="101"/>
      <c r="P66" s="46">
        <v>3</v>
      </c>
      <c r="Q66" s="41">
        <v>3</v>
      </c>
      <c r="R66" s="47">
        <f t="shared" si="7"/>
        <v>100</v>
      </c>
      <c r="S66" s="101"/>
      <c r="T66" s="101"/>
      <c r="U66" s="46">
        <v>3</v>
      </c>
      <c r="V66" s="48"/>
      <c r="W66" s="47">
        <f t="shared" si="1"/>
        <v>0</v>
      </c>
      <c r="X66" s="49"/>
      <c r="Y66" s="101"/>
      <c r="Z66" s="46">
        <v>3</v>
      </c>
      <c r="AA66" s="48"/>
      <c r="AB66" s="47">
        <f t="shared" si="2"/>
        <v>0</v>
      </c>
      <c r="AC66" s="49"/>
      <c r="AD66" s="102"/>
      <c r="AE66" s="46">
        <f t="shared" si="0"/>
        <v>6</v>
      </c>
      <c r="AF66" s="48">
        <f t="shared" si="0"/>
        <v>6</v>
      </c>
      <c r="AG66" s="43">
        <f t="shared" si="3"/>
        <v>100</v>
      </c>
      <c r="AH66" s="101"/>
    </row>
    <row r="67" spans="2:34" ht="33.75" customHeight="1" x14ac:dyDescent="0.25">
      <c r="B67" s="142" t="s">
        <v>73</v>
      </c>
      <c r="C67" s="144" t="s">
        <v>193</v>
      </c>
      <c r="D67" s="144" t="s">
        <v>65</v>
      </c>
      <c r="E67" s="167"/>
      <c r="F67" s="152" t="s">
        <v>194</v>
      </c>
      <c r="G67" s="146" t="s">
        <v>195</v>
      </c>
      <c r="H67" s="153">
        <v>2</v>
      </c>
      <c r="I67" s="20">
        <f t="shared" si="4"/>
        <v>0</v>
      </c>
      <c r="J67" s="40">
        <f t="shared" si="5"/>
        <v>0</v>
      </c>
      <c r="K67" s="41">
        <v>0</v>
      </c>
      <c r="L67" s="52">
        <v>0</v>
      </c>
      <c r="M67" s="53" t="e">
        <f t="shared" si="9"/>
        <v>#DIV/0!</v>
      </c>
      <c r="N67" s="44"/>
      <c r="O67" s="101"/>
      <c r="P67" s="46">
        <v>0</v>
      </c>
      <c r="Q67" s="41">
        <v>0</v>
      </c>
      <c r="R67" s="54" t="e">
        <f t="shared" si="7"/>
        <v>#DIV/0!</v>
      </c>
      <c r="S67" s="101"/>
      <c r="T67" s="101"/>
      <c r="U67" s="46">
        <v>0</v>
      </c>
      <c r="V67" s="48"/>
      <c r="W67" s="47" t="e">
        <f t="shared" si="1"/>
        <v>#DIV/0!</v>
      </c>
      <c r="X67" s="49"/>
      <c r="Y67" s="101"/>
      <c r="Z67" s="46">
        <v>2</v>
      </c>
      <c r="AA67" s="48"/>
      <c r="AB67" s="47">
        <f t="shared" si="2"/>
        <v>0</v>
      </c>
      <c r="AC67" s="49"/>
      <c r="AD67" s="102"/>
      <c r="AE67" s="46">
        <f t="shared" si="0"/>
        <v>0</v>
      </c>
      <c r="AF67" s="48">
        <f t="shared" si="0"/>
        <v>0</v>
      </c>
      <c r="AG67" s="53" t="e">
        <f t="shared" si="3"/>
        <v>#DIV/0!</v>
      </c>
      <c r="AH67" s="101"/>
    </row>
    <row r="68" spans="2:34" ht="33.75" customHeight="1" x14ac:dyDescent="0.25">
      <c r="B68" s="142" t="s">
        <v>73</v>
      </c>
      <c r="C68" s="144" t="s">
        <v>103</v>
      </c>
      <c r="D68" s="144" t="s">
        <v>65</v>
      </c>
      <c r="E68" s="167"/>
      <c r="F68" s="152" t="s">
        <v>196</v>
      </c>
      <c r="G68" s="146" t="s">
        <v>182</v>
      </c>
      <c r="H68" s="153">
        <v>1</v>
      </c>
      <c r="I68" s="20">
        <f t="shared" si="4"/>
        <v>0</v>
      </c>
      <c r="J68" s="40">
        <f t="shared" si="5"/>
        <v>0</v>
      </c>
      <c r="K68" s="41">
        <v>0</v>
      </c>
      <c r="L68" s="52">
        <v>0</v>
      </c>
      <c r="M68" s="53" t="e">
        <f t="shared" si="9"/>
        <v>#DIV/0!</v>
      </c>
      <c r="N68" s="44"/>
      <c r="O68" s="101"/>
      <c r="P68" s="46">
        <v>0</v>
      </c>
      <c r="Q68" s="41">
        <v>0</v>
      </c>
      <c r="R68" s="54" t="e">
        <f t="shared" si="7"/>
        <v>#DIV/0!</v>
      </c>
      <c r="S68" s="101"/>
      <c r="T68" s="101"/>
      <c r="U68" s="46">
        <v>1</v>
      </c>
      <c r="V68" s="48"/>
      <c r="W68" s="47">
        <f t="shared" si="1"/>
        <v>0</v>
      </c>
      <c r="X68" s="49"/>
      <c r="Y68" s="101"/>
      <c r="Z68" s="46">
        <v>0</v>
      </c>
      <c r="AA68" s="48"/>
      <c r="AB68" s="47" t="e">
        <f t="shared" si="2"/>
        <v>#DIV/0!</v>
      </c>
      <c r="AC68" s="49"/>
      <c r="AD68" s="102"/>
      <c r="AE68" s="46">
        <f t="shared" si="0"/>
        <v>0</v>
      </c>
      <c r="AF68" s="48">
        <f t="shared" si="0"/>
        <v>0</v>
      </c>
      <c r="AG68" s="53" t="e">
        <f t="shared" si="3"/>
        <v>#DIV/0!</v>
      </c>
      <c r="AH68" s="101"/>
    </row>
    <row r="69" spans="2:34" ht="33.75" customHeight="1" x14ac:dyDescent="0.25">
      <c r="B69" s="142" t="s">
        <v>73</v>
      </c>
      <c r="C69" s="144" t="s">
        <v>103</v>
      </c>
      <c r="D69" s="144" t="s">
        <v>65</v>
      </c>
      <c r="E69" s="167"/>
      <c r="F69" s="152" t="s">
        <v>197</v>
      </c>
      <c r="G69" s="146" t="s">
        <v>195</v>
      </c>
      <c r="H69" s="153">
        <v>1</v>
      </c>
      <c r="I69" s="20">
        <f t="shared" si="4"/>
        <v>0</v>
      </c>
      <c r="J69" s="40">
        <f t="shared" si="5"/>
        <v>0</v>
      </c>
      <c r="K69" s="41">
        <v>0</v>
      </c>
      <c r="L69" s="52">
        <v>0</v>
      </c>
      <c r="M69" s="53" t="e">
        <f t="shared" si="9"/>
        <v>#DIV/0!</v>
      </c>
      <c r="N69" s="44"/>
      <c r="O69" s="101"/>
      <c r="P69" s="46">
        <v>0</v>
      </c>
      <c r="Q69" s="41">
        <v>0</v>
      </c>
      <c r="R69" s="54" t="e">
        <f t="shared" si="7"/>
        <v>#DIV/0!</v>
      </c>
      <c r="S69" s="101"/>
      <c r="T69" s="101"/>
      <c r="U69" s="46">
        <v>0</v>
      </c>
      <c r="V69" s="48"/>
      <c r="W69" s="47" t="e">
        <f t="shared" si="1"/>
        <v>#DIV/0!</v>
      </c>
      <c r="X69" s="49"/>
      <c r="Y69" s="101"/>
      <c r="Z69" s="46">
        <v>1</v>
      </c>
      <c r="AA69" s="48"/>
      <c r="AB69" s="47">
        <f t="shared" si="2"/>
        <v>0</v>
      </c>
      <c r="AC69" s="49"/>
      <c r="AD69" s="102"/>
      <c r="AE69" s="46">
        <f t="shared" si="0"/>
        <v>0</v>
      </c>
      <c r="AF69" s="48">
        <f t="shared" si="0"/>
        <v>0</v>
      </c>
      <c r="AG69" s="53" t="e">
        <f t="shared" si="3"/>
        <v>#DIV/0!</v>
      </c>
      <c r="AH69" s="101"/>
    </row>
    <row r="70" spans="2:34" ht="33.75" customHeight="1" x14ac:dyDescent="0.25">
      <c r="B70" s="142" t="s">
        <v>73</v>
      </c>
      <c r="C70" s="144" t="s">
        <v>103</v>
      </c>
      <c r="D70" s="144" t="s">
        <v>65</v>
      </c>
      <c r="E70" s="167"/>
      <c r="F70" s="152" t="s">
        <v>198</v>
      </c>
      <c r="G70" s="146" t="s">
        <v>199</v>
      </c>
      <c r="H70" s="153">
        <v>1</v>
      </c>
      <c r="I70" s="20">
        <f t="shared" si="4"/>
        <v>0</v>
      </c>
      <c r="J70" s="40">
        <f t="shared" si="5"/>
        <v>0</v>
      </c>
      <c r="K70" s="41">
        <v>0</v>
      </c>
      <c r="L70" s="52">
        <v>0</v>
      </c>
      <c r="M70" s="53" t="e">
        <f t="shared" si="9"/>
        <v>#DIV/0!</v>
      </c>
      <c r="N70" s="44"/>
      <c r="O70" s="101"/>
      <c r="P70" s="46">
        <v>0</v>
      </c>
      <c r="Q70" s="41">
        <v>0</v>
      </c>
      <c r="R70" s="54" t="e">
        <f t="shared" si="7"/>
        <v>#DIV/0!</v>
      </c>
      <c r="S70" s="101"/>
      <c r="T70" s="101"/>
      <c r="U70" s="46">
        <v>1</v>
      </c>
      <c r="V70" s="48"/>
      <c r="W70" s="47">
        <f t="shared" si="1"/>
        <v>0</v>
      </c>
      <c r="X70" s="49"/>
      <c r="Y70" s="101"/>
      <c r="Z70" s="46">
        <v>0</v>
      </c>
      <c r="AA70" s="48"/>
      <c r="AB70" s="47" t="e">
        <f t="shared" si="2"/>
        <v>#DIV/0!</v>
      </c>
      <c r="AC70" s="49"/>
      <c r="AD70" s="102"/>
      <c r="AE70" s="46">
        <f t="shared" si="0"/>
        <v>0</v>
      </c>
      <c r="AF70" s="48">
        <f t="shared" si="0"/>
        <v>0</v>
      </c>
      <c r="AG70" s="53" t="e">
        <f t="shared" si="3"/>
        <v>#DIV/0!</v>
      </c>
      <c r="AH70" s="101"/>
    </row>
    <row r="71" spans="2:34" ht="33.75" customHeight="1" x14ac:dyDescent="0.25">
      <c r="B71" s="142" t="s">
        <v>73</v>
      </c>
      <c r="C71" s="144" t="s">
        <v>103</v>
      </c>
      <c r="D71" s="144" t="s">
        <v>65</v>
      </c>
      <c r="E71" s="167"/>
      <c r="F71" s="152" t="s">
        <v>200</v>
      </c>
      <c r="G71" s="146" t="s">
        <v>201</v>
      </c>
      <c r="H71" s="153">
        <v>2</v>
      </c>
      <c r="I71" s="20">
        <f t="shared" si="4"/>
        <v>1</v>
      </c>
      <c r="J71" s="40">
        <f t="shared" si="5"/>
        <v>50</v>
      </c>
      <c r="K71" s="41">
        <v>0</v>
      </c>
      <c r="L71" s="52">
        <v>0</v>
      </c>
      <c r="M71" s="53" t="e">
        <f t="shared" si="9"/>
        <v>#DIV/0!</v>
      </c>
      <c r="N71" s="44"/>
      <c r="O71" s="101"/>
      <c r="P71" s="46">
        <v>1</v>
      </c>
      <c r="Q71" s="41">
        <v>1</v>
      </c>
      <c r="R71" s="47">
        <f>Q71*100/P71</f>
        <v>100</v>
      </c>
      <c r="S71" s="101"/>
      <c r="T71" s="101"/>
      <c r="U71" s="46">
        <v>1</v>
      </c>
      <c r="V71" s="48"/>
      <c r="W71" s="47">
        <f t="shared" si="1"/>
        <v>0</v>
      </c>
      <c r="X71" s="49"/>
      <c r="Y71" s="101"/>
      <c r="Z71" s="46">
        <v>0</v>
      </c>
      <c r="AA71" s="48"/>
      <c r="AB71" s="47" t="e">
        <f t="shared" si="2"/>
        <v>#DIV/0!</v>
      </c>
      <c r="AC71" s="49"/>
      <c r="AD71" s="102"/>
      <c r="AE71" s="46">
        <f t="shared" si="0"/>
        <v>1</v>
      </c>
      <c r="AF71" s="48">
        <f t="shared" si="0"/>
        <v>1</v>
      </c>
      <c r="AG71" s="43">
        <f t="shared" si="3"/>
        <v>100</v>
      </c>
      <c r="AH71" s="101"/>
    </row>
    <row r="72" spans="2:34" ht="33.75" customHeight="1" thickBot="1" x14ac:dyDescent="0.3">
      <c r="B72" s="122" t="s">
        <v>73</v>
      </c>
      <c r="C72" s="123" t="s">
        <v>82</v>
      </c>
      <c r="D72" s="123" t="s">
        <v>65</v>
      </c>
      <c r="E72" s="176"/>
      <c r="F72" s="126" t="s">
        <v>202</v>
      </c>
      <c r="G72" s="127" t="s">
        <v>203</v>
      </c>
      <c r="H72" s="177">
        <v>2</v>
      </c>
      <c r="I72" s="129">
        <f t="shared" si="4"/>
        <v>1</v>
      </c>
      <c r="J72" s="63">
        <f t="shared" si="5"/>
        <v>50</v>
      </c>
      <c r="K72" s="64">
        <v>0</v>
      </c>
      <c r="L72" s="141">
        <v>1</v>
      </c>
      <c r="M72" s="131">
        <v>120</v>
      </c>
      <c r="N72" s="67"/>
      <c r="O72" s="107"/>
      <c r="P72" s="69">
        <v>1</v>
      </c>
      <c r="Q72" s="64">
        <v>0</v>
      </c>
      <c r="R72" s="72">
        <f>Q72*100/P72</f>
        <v>0</v>
      </c>
      <c r="S72" s="107"/>
      <c r="T72" s="107"/>
      <c r="U72" s="69">
        <v>1</v>
      </c>
      <c r="V72" s="71"/>
      <c r="W72" s="72">
        <f t="shared" si="1"/>
        <v>0</v>
      </c>
      <c r="X72" s="73"/>
      <c r="Y72" s="107"/>
      <c r="Z72" s="69">
        <v>0</v>
      </c>
      <c r="AA72" s="178"/>
      <c r="AB72" s="72" t="e">
        <f t="shared" si="2"/>
        <v>#DIV/0!</v>
      </c>
      <c r="AC72" s="73"/>
      <c r="AD72" s="108"/>
      <c r="AE72" s="69">
        <f t="shared" ref="AE72:AF72" si="10">K72+P72</f>
        <v>1</v>
      </c>
      <c r="AF72" s="71">
        <f t="shared" si="10"/>
        <v>1</v>
      </c>
      <c r="AG72" s="131">
        <f t="shared" si="3"/>
        <v>100</v>
      </c>
      <c r="AH72" s="107"/>
    </row>
    <row r="73" spans="2:34" ht="42" customHeight="1" x14ac:dyDescent="0.25">
      <c r="C73" s="179"/>
    </row>
  </sheetData>
  <mergeCells count="85">
    <mergeCell ref="AD53:AD72"/>
    <mergeCell ref="AH53:AH72"/>
    <mergeCell ref="B2:AI2"/>
    <mergeCell ref="B3:AI3"/>
    <mergeCell ref="B4:AI4"/>
    <mergeCell ref="B5:AI5"/>
    <mergeCell ref="AD34:AD51"/>
    <mergeCell ref="AH34:AH51"/>
    <mergeCell ref="E53:E72"/>
    <mergeCell ref="N53:N72"/>
    <mergeCell ref="O53:O72"/>
    <mergeCell ref="S53:S72"/>
    <mergeCell ref="T53:T72"/>
    <mergeCell ref="X53:X72"/>
    <mergeCell ref="Y53:Y72"/>
    <mergeCell ref="AC53:AC72"/>
    <mergeCell ref="AD32:AD33"/>
    <mergeCell ref="AH32:AH33"/>
    <mergeCell ref="E34:E51"/>
    <mergeCell ref="N34:N51"/>
    <mergeCell ref="O34:O51"/>
    <mergeCell ref="S34:S51"/>
    <mergeCell ref="T34:T51"/>
    <mergeCell ref="X34:X51"/>
    <mergeCell ref="Y34:Y51"/>
    <mergeCell ref="AC34:AC51"/>
    <mergeCell ref="AD30:AD31"/>
    <mergeCell ref="AH30:AH31"/>
    <mergeCell ref="E32:E33"/>
    <mergeCell ref="N32:N33"/>
    <mergeCell ref="O32:O33"/>
    <mergeCell ref="S32:S33"/>
    <mergeCell ref="T32:T33"/>
    <mergeCell ref="X32:X33"/>
    <mergeCell ref="Y32:Y33"/>
    <mergeCell ref="AC32:AC33"/>
    <mergeCell ref="AD25:AD29"/>
    <mergeCell ref="AH25:AH29"/>
    <mergeCell ref="E30:E31"/>
    <mergeCell ref="N30:N31"/>
    <mergeCell ref="O30:O31"/>
    <mergeCell ref="S30:S31"/>
    <mergeCell ref="T30:T31"/>
    <mergeCell ref="X30:X31"/>
    <mergeCell ref="Y30:Y31"/>
    <mergeCell ref="AC30:AC31"/>
    <mergeCell ref="AD23:AD24"/>
    <mergeCell ref="AH23:AH24"/>
    <mergeCell ref="E25:E29"/>
    <mergeCell ref="N25:N29"/>
    <mergeCell ref="O25:O29"/>
    <mergeCell ref="S25:S29"/>
    <mergeCell ref="T25:T29"/>
    <mergeCell ref="X25:X29"/>
    <mergeCell ref="Y25:Y29"/>
    <mergeCell ref="AC25:AC29"/>
    <mergeCell ref="AD15:AD22"/>
    <mergeCell ref="AH15:AH22"/>
    <mergeCell ref="E23:E24"/>
    <mergeCell ref="N23:N24"/>
    <mergeCell ref="O23:O24"/>
    <mergeCell ref="S23:S24"/>
    <mergeCell ref="T23:T24"/>
    <mergeCell ref="X23:X24"/>
    <mergeCell ref="Y23:Y24"/>
    <mergeCell ref="AC23:AC24"/>
    <mergeCell ref="AH7:AH13"/>
    <mergeCell ref="AI7:AI13"/>
    <mergeCell ref="E15:E22"/>
    <mergeCell ref="N15:N22"/>
    <mergeCell ref="O15:O22"/>
    <mergeCell ref="S15:S22"/>
    <mergeCell ref="T15:T22"/>
    <mergeCell ref="X15:X22"/>
    <mergeCell ref="Y15:Y22"/>
    <mergeCell ref="AC15:AC22"/>
    <mergeCell ref="S7:S13"/>
    <mergeCell ref="T7:T13"/>
    <mergeCell ref="X7:X13"/>
    <mergeCell ref="Y7:Y13"/>
    <mergeCell ref="AC7:AC13"/>
    <mergeCell ref="AD7:AD13"/>
    <mergeCell ref="E7:E13"/>
    <mergeCell ref="N7:N13"/>
    <mergeCell ref="O7:O13"/>
  </mergeCells>
  <conditionalFormatting sqref="N7 N25 N14:N15 M7:M20 N23 N34 M23:M71 J7:J72">
    <cfRule type="cellIs" dxfId="203" priority="202" stopIfTrue="1" operator="lessThan">
      <formula>69.99</formula>
    </cfRule>
    <cfRule type="cellIs" dxfId="202" priority="203" stopIfTrue="1" operator="greaterThanOrEqual">
      <formula>100</formula>
    </cfRule>
    <cfRule type="cellIs" dxfId="201" priority="204" stopIfTrue="1" operator="between">
      <formula>70</formula>
      <formula>99.99</formula>
    </cfRule>
  </conditionalFormatting>
  <conditionalFormatting sqref="O7">
    <cfRule type="cellIs" dxfId="200" priority="199" stopIfTrue="1" operator="lessThan">
      <formula>69.99</formula>
    </cfRule>
    <cfRule type="cellIs" dxfId="199" priority="200" stopIfTrue="1" operator="greaterThanOrEqual">
      <formula>100</formula>
    </cfRule>
    <cfRule type="cellIs" dxfId="198" priority="201" stopIfTrue="1" operator="between">
      <formula>70</formula>
      <formula>99.99</formula>
    </cfRule>
  </conditionalFormatting>
  <conditionalFormatting sqref="M21:M22">
    <cfRule type="cellIs" dxfId="197" priority="196" stopIfTrue="1" operator="lessThan">
      <formula>69.99</formula>
    </cfRule>
    <cfRule type="cellIs" dxfId="196" priority="197" stopIfTrue="1" operator="greaterThanOrEqual">
      <formula>100</formula>
    </cfRule>
    <cfRule type="cellIs" dxfId="195" priority="198" stopIfTrue="1" operator="between">
      <formula>70</formula>
      <formula>99.99</formula>
    </cfRule>
  </conditionalFormatting>
  <conditionalFormatting sqref="M72">
    <cfRule type="cellIs" dxfId="194" priority="193" stopIfTrue="1" operator="lessThan">
      <formula>69.99</formula>
    </cfRule>
    <cfRule type="cellIs" dxfId="193" priority="194" stopIfTrue="1" operator="greaterThanOrEqual">
      <formula>100</formula>
    </cfRule>
    <cfRule type="cellIs" dxfId="192" priority="195" stopIfTrue="1" operator="between">
      <formula>70</formula>
      <formula>99.99</formula>
    </cfRule>
  </conditionalFormatting>
  <conditionalFormatting sqref="O23">
    <cfRule type="cellIs" dxfId="191" priority="190" stopIfTrue="1" operator="lessThan">
      <formula>69.99</formula>
    </cfRule>
    <cfRule type="cellIs" dxfId="190" priority="191" stopIfTrue="1" operator="greaterThanOrEqual">
      <formula>100</formula>
    </cfRule>
    <cfRule type="cellIs" dxfId="189" priority="192" stopIfTrue="1" operator="between">
      <formula>70</formula>
      <formula>99.99</formula>
    </cfRule>
  </conditionalFormatting>
  <conditionalFormatting sqref="O14">
    <cfRule type="cellIs" dxfId="188" priority="187" stopIfTrue="1" operator="lessThan">
      <formula>69.99</formula>
    </cfRule>
    <cfRule type="cellIs" dxfId="187" priority="188" stopIfTrue="1" operator="greaterThanOrEqual">
      <formula>100</formula>
    </cfRule>
    <cfRule type="cellIs" dxfId="186" priority="189" stopIfTrue="1" operator="between">
      <formula>70</formula>
      <formula>99.99</formula>
    </cfRule>
  </conditionalFormatting>
  <conditionalFormatting sqref="O52">
    <cfRule type="cellIs" dxfId="185" priority="184" stopIfTrue="1" operator="lessThan">
      <formula>69.99</formula>
    </cfRule>
    <cfRule type="cellIs" dxfId="184" priority="185" stopIfTrue="1" operator="greaterThanOrEqual">
      <formula>100</formula>
    </cfRule>
    <cfRule type="cellIs" dxfId="183" priority="186" stopIfTrue="1" operator="between">
      <formula>70</formula>
      <formula>99.99</formula>
    </cfRule>
  </conditionalFormatting>
  <conditionalFormatting sqref="O15">
    <cfRule type="cellIs" dxfId="182" priority="181" stopIfTrue="1" operator="lessThan">
      <formula>69.99</formula>
    </cfRule>
    <cfRule type="cellIs" dxfId="181" priority="182" stopIfTrue="1" operator="greaterThanOrEqual">
      <formula>100</formula>
    </cfRule>
    <cfRule type="cellIs" dxfId="180" priority="183" stopIfTrue="1" operator="between">
      <formula>70</formula>
      <formula>99.99</formula>
    </cfRule>
  </conditionalFormatting>
  <conditionalFormatting sqref="O25">
    <cfRule type="cellIs" dxfId="179" priority="178" stopIfTrue="1" operator="lessThan">
      <formula>69.99</formula>
    </cfRule>
    <cfRule type="cellIs" dxfId="178" priority="179" stopIfTrue="1" operator="greaterThanOrEqual">
      <formula>100</formula>
    </cfRule>
    <cfRule type="cellIs" dxfId="177" priority="180" stopIfTrue="1" operator="between">
      <formula>70</formula>
      <formula>99.99</formula>
    </cfRule>
  </conditionalFormatting>
  <conditionalFormatting sqref="O30">
    <cfRule type="cellIs" dxfId="176" priority="175" stopIfTrue="1" operator="lessThan">
      <formula>69.99</formula>
    </cfRule>
    <cfRule type="cellIs" dxfId="175" priority="176" stopIfTrue="1" operator="greaterThanOrEqual">
      <formula>100</formula>
    </cfRule>
    <cfRule type="cellIs" dxfId="174" priority="177" stopIfTrue="1" operator="between">
      <formula>70</formula>
      <formula>99.99</formula>
    </cfRule>
  </conditionalFormatting>
  <conditionalFormatting sqref="O34">
    <cfRule type="cellIs" dxfId="173" priority="172" stopIfTrue="1" operator="lessThan">
      <formula>69.99</formula>
    </cfRule>
    <cfRule type="cellIs" dxfId="172" priority="173" stopIfTrue="1" operator="greaterThanOrEqual">
      <formula>100</formula>
    </cfRule>
    <cfRule type="cellIs" dxfId="171" priority="174" stopIfTrue="1" operator="between">
      <formula>70</formula>
      <formula>99.99</formula>
    </cfRule>
  </conditionalFormatting>
  <conditionalFormatting sqref="O53">
    <cfRule type="cellIs" dxfId="170" priority="169" stopIfTrue="1" operator="lessThan">
      <formula>69.99</formula>
    </cfRule>
    <cfRule type="cellIs" dxfId="169" priority="170" stopIfTrue="1" operator="greaterThanOrEqual">
      <formula>100</formula>
    </cfRule>
    <cfRule type="cellIs" dxfId="168" priority="171" stopIfTrue="1" operator="between">
      <formula>70</formula>
      <formula>99.99</formula>
    </cfRule>
  </conditionalFormatting>
  <conditionalFormatting sqref="N53">
    <cfRule type="cellIs" dxfId="167" priority="166" stopIfTrue="1" operator="lessThan">
      <formula>69.99</formula>
    </cfRule>
    <cfRule type="cellIs" dxfId="166" priority="167" stopIfTrue="1" operator="greaterThanOrEqual">
      <formula>100</formula>
    </cfRule>
    <cfRule type="cellIs" dxfId="165" priority="168" stopIfTrue="1" operator="between">
      <formula>70</formula>
      <formula>99.99</formula>
    </cfRule>
  </conditionalFormatting>
  <conditionalFormatting sqref="O32">
    <cfRule type="cellIs" dxfId="164" priority="163" stopIfTrue="1" operator="lessThan">
      <formula>69.99</formula>
    </cfRule>
    <cfRule type="cellIs" dxfId="163" priority="164" stopIfTrue="1" operator="greaterThanOrEqual">
      <formula>100</formula>
    </cfRule>
    <cfRule type="cellIs" dxfId="162" priority="165" stopIfTrue="1" operator="between">
      <formula>70</formula>
      <formula>99.99</formula>
    </cfRule>
  </conditionalFormatting>
  <conditionalFormatting sqref="N32">
    <cfRule type="cellIs" dxfId="161" priority="160" stopIfTrue="1" operator="lessThan">
      <formula>69.99</formula>
    </cfRule>
    <cfRule type="cellIs" dxfId="160" priority="161" stopIfTrue="1" operator="greaterThanOrEqual">
      <formula>100</formula>
    </cfRule>
    <cfRule type="cellIs" dxfId="159" priority="162" stopIfTrue="1" operator="between">
      <formula>70</formula>
      <formula>99.99</formula>
    </cfRule>
  </conditionalFormatting>
  <conditionalFormatting sqref="AI7">
    <cfRule type="cellIs" dxfId="158" priority="157" stopIfTrue="1" operator="lessThan">
      <formula>69.99</formula>
    </cfRule>
    <cfRule type="cellIs" dxfId="157" priority="158" stopIfTrue="1" operator="greaterThanOrEqual">
      <formula>100</formula>
    </cfRule>
    <cfRule type="cellIs" dxfId="156" priority="159" stopIfTrue="1" operator="between">
      <formula>70</formula>
      <formula>99.99</formula>
    </cfRule>
  </conditionalFormatting>
  <conditionalFormatting sqref="R7:R72">
    <cfRule type="cellIs" dxfId="155" priority="154" stopIfTrue="1" operator="lessThan">
      <formula>69.99</formula>
    </cfRule>
    <cfRule type="cellIs" dxfId="154" priority="155" stopIfTrue="1" operator="greaterThanOrEqual">
      <formula>100</formula>
    </cfRule>
    <cfRule type="cellIs" dxfId="153" priority="156" stopIfTrue="1" operator="between">
      <formula>70</formula>
      <formula>99.99</formula>
    </cfRule>
  </conditionalFormatting>
  <conditionalFormatting sqref="AG7:AG72">
    <cfRule type="cellIs" dxfId="152" priority="28" stopIfTrue="1" operator="lessThan">
      <formula>69.99</formula>
    </cfRule>
    <cfRule type="cellIs" dxfId="151" priority="29" stopIfTrue="1" operator="greaterThanOrEqual">
      <formula>100</formula>
    </cfRule>
    <cfRule type="cellIs" dxfId="150" priority="30" stopIfTrue="1" operator="between">
      <formula>70</formula>
      <formula>99.99</formula>
    </cfRule>
  </conditionalFormatting>
  <conditionalFormatting sqref="AD7">
    <cfRule type="cellIs" dxfId="149" priority="88" stopIfTrue="1" operator="lessThan">
      <formula>69.99</formula>
    </cfRule>
    <cfRule type="cellIs" dxfId="148" priority="89" stopIfTrue="1" operator="greaterThanOrEqual">
      <formula>100</formula>
    </cfRule>
    <cfRule type="cellIs" dxfId="147" priority="90" stopIfTrue="1" operator="between">
      <formula>70</formula>
      <formula>99.99</formula>
    </cfRule>
  </conditionalFormatting>
  <conditionalFormatting sqref="W7:W72">
    <cfRule type="cellIs" dxfId="146" priority="151" stopIfTrue="1" operator="lessThan">
      <formula>69.99</formula>
    </cfRule>
    <cfRule type="cellIs" dxfId="145" priority="152" stopIfTrue="1" operator="greaterThanOrEqual">
      <formula>100</formula>
    </cfRule>
    <cfRule type="cellIs" dxfId="144" priority="153" stopIfTrue="1" operator="between">
      <formula>70</formula>
      <formula>99.99</formula>
    </cfRule>
  </conditionalFormatting>
  <conditionalFormatting sqref="S15">
    <cfRule type="cellIs" dxfId="143" priority="52" stopIfTrue="1" operator="lessThan">
      <formula>69.99</formula>
    </cfRule>
    <cfRule type="cellIs" dxfId="142" priority="53" stopIfTrue="1" operator="greaterThanOrEqual">
      <formula>100</formula>
    </cfRule>
    <cfRule type="cellIs" dxfId="141" priority="54" stopIfTrue="1" operator="between">
      <formula>70</formula>
      <formula>99.99</formula>
    </cfRule>
  </conditionalFormatting>
  <conditionalFormatting sqref="AD23">
    <cfRule type="cellIs" dxfId="140" priority="85" stopIfTrue="1" operator="lessThan">
      <formula>69.99</formula>
    </cfRule>
    <cfRule type="cellIs" dxfId="139" priority="86" stopIfTrue="1" operator="greaterThanOrEqual">
      <formula>100</formula>
    </cfRule>
    <cfRule type="cellIs" dxfId="138" priority="87" stopIfTrue="1" operator="between">
      <formula>70</formula>
      <formula>99.99</formula>
    </cfRule>
  </conditionalFormatting>
  <conditionalFormatting sqref="AD14">
    <cfRule type="cellIs" dxfId="137" priority="82" stopIfTrue="1" operator="lessThan">
      <formula>69.99</formula>
    </cfRule>
    <cfRule type="cellIs" dxfId="136" priority="83" stopIfTrue="1" operator="greaterThanOrEqual">
      <formula>100</formula>
    </cfRule>
    <cfRule type="cellIs" dxfId="135" priority="84" stopIfTrue="1" operator="between">
      <formula>70</formula>
      <formula>99.99</formula>
    </cfRule>
  </conditionalFormatting>
  <conditionalFormatting sqref="AD52">
    <cfRule type="cellIs" dxfId="134" priority="79" stopIfTrue="1" operator="lessThan">
      <formula>69.99</formula>
    </cfRule>
    <cfRule type="cellIs" dxfId="133" priority="80" stopIfTrue="1" operator="greaterThanOrEqual">
      <formula>100</formula>
    </cfRule>
    <cfRule type="cellIs" dxfId="132" priority="81" stopIfTrue="1" operator="between">
      <formula>70</formula>
      <formula>99.99</formula>
    </cfRule>
  </conditionalFormatting>
  <conditionalFormatting sqref="AD15">
    <cfRule type="cellIs" dxfId="131" priority="76" stopIfTrue="1" operator="lessThan">
      <formula>69.99</formula>
    </cfRule>
    <cfRule type="cellIs" dxfId="130" priority="77" stopIfTrue="1" operator="greaterThanOrEqual">
      <formula>100</formula>
    </cfRule>
    <cfRule type="cellIs" dxfId="129" priority="78" stopIfTrue="1" operator="between">
      <formula>70</formula>
      <formula>99.99</formula>
    </cfRule>
  </conditionalFormatting>
  <conditionalFormatting sqref="AD25">
    <cfRule type="cellIs" dxfId="128" priority="73" stopIfTrue="1" operator="lessThan">
      <formula>69.99</formula>
    </cfRule>
    <cfRule type="cellIs" dxfId="127" priority="74" stopIfTrue="1" operator="greaterThanOrEqual">
      <formula>100</formula>
    </cfRule>
    <cfRule type="cellIs" dxfId="126" priority="75" stopIfTrue="1" operator="between">
      <formula>70</formula>
      <formula>99.99</formula>
    </cfRule>
  </conditionalFormatting>
  <conditionalFormatting sqref="AD30">
    <cfRule type="cellIs" dxfId="125" priority="70" stopIfTrue="1" operator="lessThan">
      <formula>69.99</formula>
    </cfRule>
    <cfRule type="cellIs" dxfId="124" priority="71" stopIfTrue="1" operator="greaterThanOrEqual">
      <formula>100</formula>
    </cfRule>
    <cfRule type="cellIs" dxfId="123" priority="72" stopIfTrue="1" operator="between">
      <formula>70</formula>
      <formula>99.99</formula>
    </cfRule>
  </conditionalFormatting>
  <conditionalFormatting sqref="AD34">
    <cfRule type="cellIs" dxfId="122" priority="67" stopIfTrue="1" operator="lessThan">
      <formula>69.99</formula>
    </cfRule>
    <cfRule type="cellIs" dxfId="121" priority="68" stopIfTrue="1" operator="greaterThanOrEqual">
      <formula>100</formula>
    </cfRule>
    <cfRule type="cellIs" dxfId="120" priority="69" stopIfTrue="1" operator="between">
      <formula>70</formula>
      <formula>99.99</formula>
    </cfRule>
  </conditionalFormatting>
  <conditionalFormatting sqref="AD53">
    <cfRule type="cellIs" dxfId="119" priority="64" stopIfTrue="1" operator="lessThan">
      <formula>69.99</formula>
    </cfRule>
    <cfRule type="cellIs" dxfId="118" priority="65" stopIfTrue="1" operator="greaterThanOrEqual">
      <formula>100</formula>
    </cfRule>
    <cfRule type="cellIs" dxfId="117" priority="66" stopIfTrue="1" operator="between">
      <formula>70</formula>
      <formula>99.99</formula>
    </cfRule>
  </conditionalFormatting>
  <conditionalFormatting sqref="S7">
    <cfRule type="cellIs" dxfId="116" priority="55" stopIfTrue="1" operator="lessThan">
      <formula>69.99</formula>
    </cfRule>
    <cfRule type="cellIs" dxfId="115" priority="56" stopIfTrue="1" operator="greaterThanOrEqual">
      <formula>100</formula>
    </cfRule>
    <cfRule type="cellIs" dxfId="114" priority="57" stopIfTrue="1" operator="between">
      <formula>70</formula>
      <formula>99.99</formula>
    </cfRule>
  </conditionalFormatting>
  <conditionalFormatting sqref="S52">
    <cfRule type="cellIs" dxfId="113" priority="34" stopIfTrue="1" operator="lessThan">
      <formula>69.99</formula>
    </cfRule>
    <cfRule type="cellIs" dxfId="112" priority="35" stopIfTrue="1" operator="greaterThanOrEqual">
      <formula>100</formula>
    </cfRule>
    <cfRule type="cellIs" dxfId="111" priority="36" stopIfTrue="1" operator="between">
      <formula>70</formula>
      <formula>99.99</formula>
    </cfRule>
  </conditionalFormatting>
  <conditionalFormatting sqref="AB7:AB72">
    <cfRule type="cellIs" dxfId="110" priority="58" stopIfTrue="1" operator="lessThan">
      <formula>69.99</formula>
    </cfRule>
    <cfRule type="cellIs" dxfId="109" priority="59" stopIfTrue="1" operator="greaterThanOrEqual">
      <formula>100</formula>
    </cfRule>
    <cfRule type="cellIs" dxfId="108" priority="60" stopIfTrue="1" operator="between">
      <formula>70</formula>
      <formula>99.99</formula>
    </cfRule>
  </conditionalFormatting>
  <conditionalFormatting sqref="T7">
    <cfRule type="cellIs" dxfId="107" priority="148" stopIfTrue="1" operator="lessThan">
      <formula>69.99</formula>
    </cfRule>
    <cfRule type="cellIs" dxfId="106" priority="149" stopIfTrue="1" operator="greaterThanOrEqual">
      <formula>100</formula>
    </cfRule>
    <cfRule type="cellIs" dxfId="105" priority="150" stopIfTrue="1" operator="between">
      <formula>70</formula>
      <formula>99.99</formula>
    </cfRule>
  </conditionalFormatting>
  <conditionalFormatting sqref="T23">
    <cfRule type="cellIs" dxfId="104" priority="145" stopIfTrue="1" operator="lessThan">
      <formula>69.99</formula>
    </cfRule>
    <cfRule type="cellIs" dxfId="103" priority="146" stopIfTrue="1" operator="greaterThanOrEqual">
      <formula>100</formula>
    </cfRule>
    <cfRule type="cellIs" dxfId="102" priority="147" stopIfTrue="1" operator="between">
      <formula>70</formula>
      <formula>99.99</formula>
    </cfRule>
  </conditionalFormatting>
  <conditionalFormatting sqref="T14">
    <cfRule type="cellIs" dxfId="101" priority="142" stopIfTrue="1" operator="lessThan">
      <formula>69.99</formula>
    </cfRule>
    <cfRule type="cellIs" dxfId="100" priority="143" stopIfTrue="1" operator="greaterThanOrEqual">
      <formula>100</formula>
    </cfRule>
    <cfRule type="cellIs" dxfId="99" priority="144" stopIfTrue="1" operator="between">
      <formula>70</formula>
      <formula>99.99</formula>
    </cfRule>
  </conditionalFormatting>
  <conditionalFormatting sqref="T52">
    <cfRule type="cellIs" dxfId="98" priority="139" stopIfTrue="1" operator="lessThan">
      <formula>69.99</formula>
    </cfRule>
    <cfRule type="cellIs" dxfId="97" priority="140" stopIfTrue="1" operator="greaterThanOrEqual">
      <formula>100</formula>
    </cfRule>
    <cfRule type="cellIs" dxfId="96" priority="141" stopIfTrue="1" operator="between">
      <formula>70</formula>
      <formula>99.99</formula>
    </cfRule>
  </conditionalFormatting>
  <conditionalFormatting sqref="T15">
    <cfRule type="cellIs" dxfId="95" priority="136" stopIfTrue="1" operator="lessThan">
      <formula>69.99</formula>
    </cfRule>
    <cfRule type="cellIs" dxfId="94" priority="137" stopIfTrue="1" operator="greaterThanOrEqual">
      <formula>100</formula>
    </cfRule>
    <cfRule type="cellIs" dxfId="93" priority="138" stopIfTrue="1" operator="between">
      <formula>70</formula>
      <formula>99.99</formula>
    </cfRule>
  </conditionalFormatting>
  <conditionalFormatting sqref="T25">
    <cfRule type="cellIs" dxfId="92" priority="133" stopIfTrue="1" operator="lessThan">
      <formula>69.99</formula>
    </cfRule>
    <cfRule type="cellIs" dxfId="91" priority="134" stopIfTrue="1" operator="greaterThanOrEqual">
      <formula>100</formula>
    </cfRule>
    <cfRule type="cellIs" dxfId="90" priority="135" stopIfTrue="1" operator="between">
      <formula>70</formula>
      <formula>99.99</formula>
    </cfRule>
  </conditionalFormatting>
  <conditionalFormatting sqref="T30">
    <cfRule type="cellIs" dxfId="89" priority="130" stopIfTrue="1" operator="lessThan">
      <formula>69.99</formula>
    </cfRule>
    <cfRule type="cellIs" dxfId="88" priority="131" stopIfTrue="1" operator="greaterThanOrEqual">
      <formula>100</formula>
    </cfRule>
    <cfRule type="cellIs" dxfId="87" priority="132" stopIfTrue="1" operator="between">
      <formula>70</formula>
      <formula>99.99</formula>
    </cfRule>
  </conditionalFormatting>
  <conditionalFormatting sqref="T34">
    <cfRule type="cellIs" dxfId="86" priority="127" stopIfTrue="1" operator="lessThan">
      <formula>69.99</formula>
    </cfRule>
    <cfRule type="cellIs" dxfId="85" priority="128" stopIfTrue="1" operator="greaterThanOrEqual">
      <formula>100</formula>
    </cfRule>
    <cfRule type="cellIs" dxfId="84" priority="129" stopIfTrue="1" operator="between">
      <formula>70</formula>
      <formula>99.99</formula>
    </cfRule>
  </conditionalFormatting>
  <conditionalFormatting sqref="T53">
    <cfRule type="cellIs" dxfId="83" priority="124" stopIfTrue="1" operator="lessThan">
      <formula>69.99</formula>
    </cfRule>
    <cfRule type="cellIs" dxfId="82" priority="125" stopIfTrue="1" operator="greaterThanOrEqual">
      <formula>100</formula>
    </cfRule>
    <cfRule type="cellIs" dxfId="81" priority="126" stopIfTrue="1" operator="between">
      <formula>70</formula>
      <formula>99.99</formula>
    </cfRule>
  </conditionalFormatting>
  <conditionalFormatting sqref="T32">
    <cfRule type="cellIs" dxfId="80" priority="121" stopIfTrue="1" operator="lessThan">
      <formula>69.99</formula>
    </cfRule>
    <cfRule type="cellIs" dxfId="79" priority="122" stopIfTrue="1" operator="greaterThanOrEqual">
      <formula>100</formula>
    </cfRule>
    <cfRule type="cellIs" dxfId="78" priority="123" stopIfTrue="1" operator="between">
      <formula>70</formula>
      <formula>99.99</formula>
    </cfRule>
  </conditionalFormatting>
  <conditionalFormatting sqref="Y7">
    <cfRule type="cellIs" dxfId="77" priority="118" stopIfTrue="1" operator="lessThan">
      <formula>69.99</formula>
    </cfRule>
    <cfRule type="cellIs" dxfId="76" priority="119" stopIfTrue="1" operator="greaterThanOrEqual">
      <formula>100</formula>
    </cfRule>
    <cfRule type="cellIs" dxfId="75" priority="120" stopIfTrue="1" operator="between">
      <formula>70</formula>
      <formula>99.99</formula>
    </cfRule>
  </conditionalFormatting>
  <conditionalFormatting sqref="Y23">
    <cfRule type="cellIs" dxfId="74" priority="115" stopIfTrue="1" operator="lessThan">
      <formula>69.99</formula>
    </cfRule>
    <cfRule type="cellIs" dxfId="73" priority="116" stopIfTrue="1" operator="greaterThanOrEqual">
      <formula>100</formula>
    </cfRule>
    <cfRule type="cellIs" dxfId="72" priority="117" stopIfTrue="1" operator="between">
      <formula>70</formula>
      <formula>99.99</formula>
    </cfRule>
  </conditionalFormatting>
  <conditionalFormatting sqref="Y14">
    <cfRule type="cellIs" dxfId="71" priority="112" stopIfTrue="1" operator="lessThan">
      <formula>69.99</formula>
    </cfRule>
    <cfRule type="cellIs" dxfId="70" priority="113" stopIfTrue="1" operator="greaterThanOrEqual">
      <formula>100</formula>
    </cfRule>
    <cfRule type="cellIs" dxfId="69" priority="114" stopIfTrue="1" operator="between">
      <formula>70</formula>
      <formula>99.99</formula>
    </cfRule>
  </conditionalFormatting>
  <conditionalFormatting sqref="Y52">
    <cfRule type="cellIs" dxfId="68" priority="109" stopIfTrue="1" operator="lessThan">
      <formula>69.99</formula>
    </cfRule>
    <cfRule type="cellIs" dxfId="67" priority="110" stopIfTrue="1" operator="greaterThanOrEqual">
      <formula>100</formula>
    </cfRule>
    <cfRule type="cellIs" dxfId="66" priority="111" stopIfTrue="1" operator="between">
      <formula>70</formula>
      <formula>99.99</formula>
    </cfRule>
  </conditionalFormatting>
  <conditionalFormatting sqref="Y15">
    <cfRule type="cellIs" dxfId="65" priority="106" stopIfTrue="1" operator="lessThan">
      <formula>69.99</formula>
    </cfRule>
    <cfRule type="cellIs" dxfId="64" priority="107" stopIfTrue="1" operator="greaterThanOrEqual">
      <formula>100</formula>
    </cfRule>
    <cfRule type="cellIs" dxfId="63" priority="108" stopIfTrue="1" operator="between">
      <formula>70</formula>
      <formula>99.99</formula>
    </cfRule>
  </conditionalFormatting>
  <conditionalFormatting sqref="Y25">
    <cfRule type="cellIs" dxfId="62" priority="103" stopIfTrue="1" operator="lessThan">
      <formula>69.99</formula>
    </cfRule>
    <cfRule type="cellIs" dxfId="61" priority="104" stopIfTrue="1" operator="greaterThanOrEqual">
      <formula>100</formula>
    </cfRule>
    <cfRule type="cellIs" dxfId="60" priority="105" stopIfTrue="1" operator="between">
      <formula>70</formula>
      <formula>99.99</formula>
    </cfRule>
  </conditionalFormatting>
  <conditionalFormatting sqref="Y30">
    <cfRule type="cellIs" dxfId="59" priority="100" stopIfTrue="1" operator="lessThan">
      <formula>69.99</formula>
    </cfRule>
    <cfRule type="cellIs" dxfId="58" priority="101" stopIfTrue="1" operator="greaterThanOrEqual">
      <formula>100</formula>
    </cfRule>
    <cfRule type="cellIs" dxfId="57" priority="102" stopIfTrue="1" operator="between">
      <formula>70</formula>
      <formula>99.99</formula>
    </cfRule>
  </conditionalFormatting>
  <conditionalFormatting sqref="Y34">
    <cfRule type="cellIs" dxfId="56" priority="97" stopIfTrue="1" operator="lessThan">
      <formula>69.99</formula>
    </cfRule>
    <cfRule type="cellIs" dxfId="55" priority="98" stopIfTrue="1" operator="greaterThanOrEqual">
      <formula>100</formula>
    </cfRule>
    <cfRule type="cellIs" dxfId="54" priority="99" stopIfTrue="1" operator="between">
      <formula>70</formula>
      <formula>99.99</formula>
    </cfRule>
  </conditionalFormatting>
  <conditionalFormatting sqref="Y53">
    <cfRule type="cellIs" dxfId="53" priority="94" stopIfTrue="1" operator="lessThan">
      <formula>69.99</formula>
    </cfRule>
    <cfRule type="cellIs" dxfId="52" priority="95" stopIfTrue="1" operator="greaterThanOrEqual">
      <formula>100</formula>
    </cfRule>
    <cfRule type="cellIs" dxfId="51" priority="96" stopIfTrue="1" operator="between">
      <formula>70</formula>
      <formula>99.99</formula>
    </cfRule>
  </conditionalFormatting>
  <conditionalFormatting sqref="Y32">
    <cfRule type="cellIs" dxfId="50" priority="91" stopIfTrue="1" operator="lessThan">
      <formula>69.99</formula>
    </cfRule>
    <cfRule type="cellIs" dxfId="49" priority="92" stopIfTrue="1" operator="greaterThanOrEqual">
      <formula>100</formula>
    </cfRule>
    <cfRule type="cellIs" dxfId="48" priority="93" stopIfTrue="1" operator="between">
      <formula>70</formula>
      <formula>99.99</formula>
    </cfRule>
  </conditionalFormatting>
  <conditionalFormatting sqref="AD32">
    <cfRule type="cellIs" dxfId="47" priority="61" stopIfTrue="1" operator="lessThan">
      <formula>69.99</formula>
    </cfRule>
    <cfRule type="cellIs" dxfId="46" priority="62" stopIfTrue="1" operator="greaterThanOrEqual">
      <formula>100</formula>
    </cfRule>
    <cfRule type="cellIs" dxfId="45" priority="63" stopIfTrue="1" operator="between">
      <formula>70</formula>
      <formula>99.99</formula>
    </cfRule>
  </conditionalFormatting>
  <conditionalFormatting sqref="S23">
    <cfRule type="cellIs" dxfId="44" priority="49" stopIfTrue="1" operator="lessThan">
      <formula>69.99</formula>
    </cfRule>
    <cfRule type="cellIs" dxfId="43" priority="50" stopIfTrue="1" operator="greaterThanOrEqual">
      <formula>100</formula>
    </cfRule>
    <cfRule type="cellIs" dxfId="42" priority="51" stopIfTrue="1" operator="between">
      <formula>70</formula>
      <formula>99.99</formula>
    </cfRule>
  </conditionalFormatting>
  <conditionalFormatting sqref="S25">
    <cfRule type="cellIs" dxfId="41" priority="46" stopIfTrue="1" operator="lessThan">
      <formula>69.99</formula>
    </cfRule>
    <cfRule type="cellIs" dxfId="40" priority="47" stopIfTrue="1" operator="greaterThanOrEqual">
      <formula>100</formula>
    </cfRule>
    <cfRule type="cellIs" dxfId="39" priority="48" stopIfTrue="1" operator="between">
      <formula>70</formula>
      <formula>99.99</formula>
    </cfRule>
  </conditionalFormatting>
  <conditionalFormatting sqref="S30">
    <cfRule type="cellIs" dxfId="38" priority="43" stopIfTrue="1" operator="lessThan">
      <formula>69.99</formula>
    </cfRule>
    <cfRule type="cellIs" dxfId="37" priority="44" stopIfTrue="1" operator="greaterThanOrEqual">
      <formula>100</formula>
    </cfRule>
    <cfRule type="cellIs" dxfId="36" priority="45" stopIfTrue="1" operator="between">
      <formula>70</formula>
      <formula>99.99</formula>
    </cfRule>
  </conditionalFormatting>
  <conditionalFormatting sqref="S32">
    <cfRule type="cellIs" dxfId="35" priority="40" stopIfTrue="1" operator="lessThan">
      <formula>69.99</formula>
    </cfRule>
    <cfRule type="cellIs" dxfId="34" priority="41" stopIfTrue="1" operator="greaterThanOrEqual">
      <formula>100</formula>
    </cfRule>
    <cfRule type="cellIs" dxfId="33" priority="42" stopIfTrue="1" operator="between">
      <formula>70</formula>
      <formula>99.99</formula>
    </cfRule>
  </conditionalFormatting>
  <conditionalFormatting sqref="S34">
    <cfRule type="cellIs" dxfId="32" priority="37" stopIfTrue="1" operator="lessThan">
      <formula>69.99</formula>
    </cfRule>
    <cfRule type="cellIs" dxfId="31" priority="38" stopIfTrue="1" operator="greaterThanOrEqual">
      <formula>100</formula>
    </cfRule>
    <cfRule type="cellIs" dxfId="30" priority="39" stopIfTrue="1" operator="between">
      <formula>70</formula>
      <formula>99.99</formula>
    </cfRule>
  </conditionalFormatting>
  <conditionalFormatting sqref="S53">
    <cfRule type="cellIs" dxfId="29" priority="31" stopIfTrue="1" operator="lessThan">
      <formula>69.99</formula>
    </cfRule>
    <cfRule type="cellIs" dxfId="28" priority="32" stopIfTrue="1" operator="greaterThanOrEqual">
      <formula>100</formula>
    </cfRule>
    <cfRule type="cellIs" dxfId="27" priority="33" stopIfTrue="1" operator="between">
      <formula>70</formula>
      <formula>99.99</formula>
    </cfRule>
  </conditionalFormatting>
  <conditionalFormatting sqref="AH15">
    <cfRule type="cellIs" dxfId="26" priority="22" stopIfTrue="1" operator="lessThan">
      <formula>69.99</formula>
    </cfRule>
    <cfRule type="cellIs" dxfId="25" priority="23" stopIfTrue="1" operator="greaterThanOrEqual">
      <formula>100</formula>
    </cfRule>
    <cfRule type="cellIs" dxfId="24" priority="24" stopIfTrue="1" operator="between">
      <formula>70</formula>
      <formula>99.99</formula>
    </cfRule>
  </conditionalFormatting>
  <conditionalFormatting sqref="AH7">
    <cfRule type="cellIs" dxfId="23" priority="25" stopIfTrue="1" operator="lessThan">
      <formula>69.99</formula>
    </cfRule>
    <cfRule type="cellIs" dxfId="22" priority="26" stopIfTrue="1" operator="greaterThanOrEqual">
      <formula>100</formula>
    </cfRule>
    <cfRule type="cellIs" dxfId="21" priority="27" stopIfTrue="1" operator="between">
      <formula>70</formula>
      <formula>99.99</formula>
    </cfRule>
  </conditionalFormatting>
  <conditionalFormatting sqref="AH52">
    <cfRule type="cellIs" dxfId="20" priority="4" stopIfTrue="1" operator="lessThan">
      <formula>69.99</formula>
    </cfRule>
    <cfRule type="cellIs" dxfId="19" priority="5" stopIfTrue="1" operator="greaterThanOrEqual">
      <formula>100</formula>
    </cfRule>
    <cfRule type="cellIs" dxfId="18" priority="6" stopIfTrue="1" operator="between">
      <formula>70</formula>
      <formula>99.99</formula>
    </cfRule>
  </conditionalFormatting>
  <conditionalFormatting sqref="AH23">
    <cfRule type="cellIs" dxfId="17" priority="19" stopIfTrue="1" operator="lessThan">
      <formula>69.99</formula>
    </cfRule>
    <cfRule type="cellIs" dxfId="16" priority="20" stopIfTrue="1" operator="greaterThanOrEqual">
      <formula>100</formula>
    </cfRule>
    <cfRule type="cellIs" dxfId="15" priority="21" stopIfTrue="1" operator="between">
      <formula>70</formula>
      <formula>99.99</formula>
    </cfRule>
  </conditionalFormatting>
  <conditionalFormatting sqref="AH25">
    <cfRule type="cellIs" dxfId="14" priority="16" stopIfTrue="1" operator="lessThan">
      <formula>69.99</formula>
    </cfRule>
    <cfRule type="cellIs" dxfId="13" priority="17" stopIfTrue="1" operator="greaterThanOrEqual">
      <formula>100</formula>
    </cfRule>
    <cfRule type="cellIs" dxfId="12" priority="18" stopIfTrue="1" operator="between">
      <formula>70</formula>
      <formula>99.99</formula>
    </cfRule>
  </conditionalFormatting>
  <conditionalFormatting sqref="AH30">
    <cfRule type="cellIs" dxfId="11" priority="13" stopIfTrue="1" operator="lessThan">
      <formula>69.99</formula>
    </cfRule>
    <cfRule type="cellIs" dxfId="10" priority="14" stopIfTrue="1" operator="greaterThanOrEqual">
      <formula>100</formula>
    </cfRule>
    <cfRule type="cellIs" dxfId="9" priority="15" stopIfTrue="1" operator="between">
      <formula>70</formula>
      <formula>99.99</formula>
    </cfRule>
  </conditionalFormatting>
  <conditionalFormatting sqref="AH32">
    <cfRule type="cellIs" dxfId="8" priority="10" stopIfTrue="1" operator="lessThan">
      <formula>69.99</formula>
    </cfRule>
    <cfRule type="cellIs" dxfId="7" priority="11" stopIfTrue="1" operator="greaterThanOrEqual">
      <formula>100</formula>
    </cfRule>
    <cfRule type="cellIs" dxfId="6" priority="12" stopIfTrue="1" operator="between">
      <formula>70</formula>
      <formula>99.99</formula>
    </cfRule>
  </conditionalFormatting>
  <conditionalFormatting sqref="AH34">
    <cfRule type="cellIs" dxfId="5" priority="7" stopIfTrue="1" operator="lessThan">
      <formula>69.99</formula>
    </cfRule>
    <cfRule type="cellIs" dxfId="4" priority="8" stopIfTrue="1" operator="greaterThanOrEqual">
      <formula>100</formula>
    </cfRule>
    <cfRule type="cellIs" dxfId="3" priority="9" stopIfTrue="1" operator="between">
      <formula>70</formula>
      <formula>99.99</formula>
    </cfRule>
  </conditionalFormatting>
  <conditionalFormatting sqref="AH53">
    <cfRule type="cellIs" dxfId="2" priority="1" stopIfTrue="1" operator="lessThan">
      <formula>69.99</formula>
    </cfRule>
    <cfRule type="cellIs" dxfId="1" priority="2" stopIfTrue="1" operator="greaterThanOrEqual">
      <formula>100</formula>
    </cfRule>
    <cfRule type="cellIs" dxfId="0" priority="3" stopIfTrue="1" operator="between">
      <formula>70</formula>
      <formula>99.99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Proceso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2017-08-20T04:55:38Z</dcterms:created>
  <dcterms:modified xsi:type="dcterms:W3CDTF">2017-08-20T05:03:38Z</dcterms:modified>
</cp:coreProperties>
</file>