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emporal 2014\"/>
    </mc:Choice>
  </mc:AlternateContent>
  <bookViews>
    <workbookView xWindow="0" yWindow="0" windowWidth="28800" windowHeight="12435"/>
  </bookViews>
  <sheets>
    <sheet name="Resumen Proceso" sheetId="1" r:id="rId1"/>
  </sheets>
  <externalReferences>
    <externalReference r:id="rId2"/>
  </externalReferences>
  <definedNames>
    <definedName name="_xlnm._FilterDatabase" localSheetId="0" hidden="1">'Resumen Proceso'!$B$6:$T$72</definedName>
    <definedName name="Clasificación">[1]Hoja1!$B$6:$B$10</definedName>
    <definedName name="Foco">[1]Hoja1!$F$6:$F$9</definedName>
    <definedName name="objetivosdecalidad">[1]Hoja1!$J$6:$J$11</definedName>
    <definedName name="objetivosestrategicos">[1]Hoja1!$H$6:$H$29</definedName>
    <definedName name="politicaadministrativa">[1]Hoja1!$N$6:$N$10</definedName>
    <definedName name="regionalizacion">[1]Hoja1!$L$6:$L$39</definedName>
    <definedName name="Tipo">[1]Hoja1!$D$6:$D$10</definedName>
    <definedName name="tipoindicador">[1]Hoja1!$D$6:$D$11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I72" i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J67" i="1"/>
  <c r="I67" i="1"/>
  <c r="M66" i="1"/>
  <c r="J66" i="1"/>
  <c r="I66" i="1"/>
  <c r="M65" i="1"/>
  <c r="J65" i="1"/>
  <c r="I65" i="1"/>
  <c r="M64" i="1"/>
  <c r="J64" i="1"/>
  <c r="I64" i="1"/>
  <c r="M63" i="1"/>
  <c r="J63" i="1"/>
  <c r="I63" i="1"/>
  <c r="M62" i="1"/>
  <c r="J62" i="1"/>
  <c r="I62" i="1"/>
  <c r="M61" i="1"/>
  <c r="J61" i="1"/>
  <c r="I61" i="1"/>
  <c r="M60" i="1"/>
  <c r="J60" i="1"/>
  <c r="I60" i="1"/>
  <c r="M59" i="1"/>
  <c r="J59" i="1"/>
  <c r="I59" i="1"/>
  <c r="M58" i="1"/>
  <c r="J58" i="1"/>
  <c r="I58" i="1"/>
  <c r="M57" i="1"/>
  <c r="J57" i="1"/>
  <c r="I57" i="1"/>
  <c r="M56" i="1"/>
  <c r="J56" i="1"/>
  <c r="I56" i="1"/>
  <c r="M55" i="1"/>
  <c r="J55" i="1"/>
  <c r="I55" i="1"/>
  <c r="M54" i="1"/>
  <c r="J54" i="1"/>
  <c r="I54" i="1"/>
  <c r="N53" i="1"/>
  <c r="M53" i="1"/>
  <c r="J53" i="1"/>
  <c r="O53" i="1" s="1"/>
  <c r="I53" i="1"/>
  <c r="O52" i="1"/>
  <c r="M52" i="1"/>
  <c r="N52" i="1" s="1"/>
  <c r="J52" i="1"/>
  <c r="I52" i="1"/>
  <c r="M51" i="1"/>
  <c r="J51" i="1"/>
  <c r="I51" i="1"/>
  <c r="M50" i="1"/>
  <c r="J50" i="1"/>
  <c r="I50" i="1"/>
  <c r="M49" i="1"/>
  <c r="J49" i="1"/>
  <c r="I49" i="1"/>
  <c r="J48" i="1"/>
  <c r="I48" i="1"/>
  <c r="L47" i="1"/>
  <c r="J47" i="1"/>
  <c r="I47" i="1"/>
  <c r="M46" i="1"/>
  <c r="J46" i="1"/>
  <c r="I46" i="1"/>
  <c r="M45" i="1"/>
  <c r="J45" i="1"/>
  <c r="I45" i="1"/>
  <c r="M44" i="1"/>
  <c r="J44" i="1"/>
  <c r="I44" i="1"/>
  <c r="M43" i="1"/>
  <c r="J43" i="1"/>
  <c r="I43" i="1"/>
  <c r="M42" i="1"/>
  <c r="J42" i="1"/>
  <c r="I42" i="1"/>
  <c r="M41" i="1"/>
  <c r="N34" i="1" s="1"/>
  <c r="J41" i="1"/>
  <c r="I41" i="1"/>
  <c r="J40" i="1"/>
  <c r="I40" i="1"/>
  <c r="M39" i="1"/>
  <c r="J39" i="1"/>
  <c r="I39" i="1"/>
  <c r="J38" i="1"/>
  <c r="I38" i="1"/>
  <c r="J37" i="1"/>
  <c r="I37" i="1"/>
  <c r="J36" i="1"/>
  <c r="I36" i="1"/>
  <c r="M35" i="1"/>
  <c r="J35" i="1"/>
  <c r="I35" i="1"/>
  <c r="M34" i="1"/>
  <c r="J34" i="1"/>
  <c r="O34" i="1" s="1"/>
  <c r="I34" i="1"/>
  <c r="J33" i="1"/>
  <c r="I33" i="1"/>
  <c r="O32" i="1"/>
  <c r="N32" i="1"/>
  <c r="M32" i="1"/>
  <c r="J32" i="1"/>
  <c r="I32" i="1"/>
  <c r="M31" i="1"/>
  <c r="J31" i="1"/>
  <c r="I31" i="1"/>
  <c r="O30" i="1"/>
  <c r="M30" i="1"/>
  <c r="N30" i="1" s="1"/>
  <c r="J30" i="1"/>
  <c r="I30" i="1"/>
  <c r="M29" i="1"/>
  <c r="J29" i="1"/>
  <c r="I29" i="1"/>
  <c r="M28" i="1"/>
  <c r="J28" i="1"/>
  <c r="I28" i="1"/>
  <c r="M27" i="1"/>
  <c r="J27" i="1"/>
  <c r="I27" i="1"/>
  <c r="M26" i="1"/>
  <c r="J26" i="1"/>
  <c r="I26" i="1"/>
  <c r="M25" i="1"/>
  <c r="N25" i="1" s="1"/>
  <c r="J25" i="1"/>
  <c r="O25" i="1" s="1"/>
  <c r="I25" i="1"/>
  <c r="M24" i="1"/>
  <c r="J24" i="1"/>
  <c r="I24" i="1"/>
  <c r="M23" i="1"/>
  <c r="N23" i="1" s="1"/>
  <c r="J23" i="1"/>
  <c r="O23" i="1" s="1"/>
  <c r="I23" i="1"/>
  <c r="M22" i="1"/>
  <c r="J22" i="1"/>
  <c r="I22" i="1"/>
  <c r="M21" i="1"/>
  <c r="J21" i="1"/>
  <c r="I21" i="1"/>
  <c r="M20" i="1"/>
  <c r="J20" i="1"/>
  <c r="I20" i="1"/>
  <c r="M19" i="1"/>
  <c r="J19" i="1"/>
  <c r="O15" i="1" s="1"/>
  <c r="I19" i="1"/>
  <c r="M18" i="1"/>
  <c r="J18" i="1"/>
  <c r="I18" i="1"/>
  <c r="M17" i="1"/>
  <c r="J17" i="1"/>
  <c r="I17" i="1"/>
  <c r="M16" i="1"/>
  <c r="J16" i="1"/>
  <c r="I16" i="1"/>
  <c r="N15" i="1"/>
  <c r="M15" i="1"/>
  <c r="J15" i="1"/>
  <c r="I15" i="1"/>
  <c r="O14" i="1"/>
  <c r="M14" i="1"/>
  <c r="N14" i="1" s="1"/>
  <c r="J14" i="1"/>
  <c r="I14" i="1"/>
  <c r="M13" i="1"/>
  <c r="J13" i="1"/>
  <c r="I13" i="1"/>
  <c r="M12" i="1"/>
  <c r="J12" i="1"/>
  <c r="I12" i="1"/>
  <c r="M11" i="1"/>
  <c r="J11" i="1"/>
  <c r="O7" i="1" s="1"/>
  <c r="I11" i="1"/>
  <c r="M10" i="1"/>
  <c r="J10" i="1"/>
  <c r="I10" i="1"/>
  <c r="M9" i="1"/>
  <c r="J9" i="1"/>
  <c r="I9" i="1"/>
  <c r="M8" i="1"/>
  <c r="J8" i="1"/>
  <c r="I8" i="1"/>
  <c r="N7" i="1"/>
  <c r="M7" i="1"/>
  <c r="J7" i="1"/>
  <c r="I7" i="1"/>
</calcChain>
</file>

<file path=xl/sharedStrings.xml><?xml version="1.0" encoding="utf-8"?>
<sst xmlns="http://schemas.openxmlformats.org/spreadsheetml/2006/main" count="362" uniqueCount="189">
  <si>
    <t xml:space="preserve"> </t>
  </si>
  <si>
    <t>AGENCIA NACIONAL DE INFRAESTRUCTURA</t>
  </si>
  <si>
    <t>PLANEACIÓN ESTRATÉGICA AÑO 2017</t>
  </si>
  <si>
    <t>PRIMER TRIMESTRE</t>
  </si>
  <si>
    <t>RESUMEN POR PROCESOS (%)</t>
  </si>
  <si>
    <t>Foco</t>
  </si>
  <si>
    <t>Objetivo Estratégico</t>
  </si>
  <si>
    <t>Dependencia</t>
  </si>
  <si>
    <t>Proceso</t>
  </si>
  <si>
    <t>ACTIVIDAD</t>
  </si>
  <si>
    <t>UNIDAD DE MEDIDA</t>
  </si>
  <si>
    <t>META AÑO</t>
  </si>
  <si>
    <t>Avance Meta Año</t>
  </si>
  <si>
    <t>Resultado actividad Año (%)</t>
  </si>
  <si>
    <t>Meta Trim 1</t>
  </si>
  <si>
    <t>Avance Trim 1</t>
  </si>
  <si>
    <t>Resultado actividad trimestre 1 (%)</t>
  </si>
  <si>
    <t>Resultado Proceso Trimestre 1 (%)</t>
  </si>
  <si>
    <t>Resultado Proceso Acumulado (%)</t>
  </si>
  <si>
    <t>Trim 2</t>
  </si>
  <si>
    <t>Trim 3</t>
  </si>
  <si>
    <t>Trim 4</t>
  </si>
  <si>
    <t>1. Desarrollar infraestructura de transporte  generadora de conectividad, servicios de calidad, empleo y crecimiento sostenible, con responsabilidad social, mediante contratación de proyectos APP (Asociaciones Publico Privadas) en todos lo modos.</t>
  </si>
  <si>
    <t>1.1. Finalizar la Estructuración y adjudicación de los proyectos restantes del programa 4G de INICIATIVA PUBLICA.</t>
  </si>
  <si>
    <t>Vice
Estructuración</t>
  </si>
  <si>
    <t xml:space="preserve">Estructuración
de Proyectos de
Infraestructura
de Transporte
</t>
  </si>
  <si>
    <t>Adjudicar el Proyecto Cúcuta-Pamplona</t>
  </si>
  <si>
    <t>Número de Contratos suscritos</t>
  </si>
  <si>
    <t>1.2. Realizar la adjudicación de proyectos del programa de 4G de INICIATIVA PRIVADA.</t>
  </si>
  <si>
    <t>Adjudicar proyectos 4G de iniciativa privada</t>
  </si>
  <si>
    <t>Número de Contratos adjudicados</t>
  </si>
  <si>
    <t>1.3.  Articular Interinstitucionalmente, los principales MEGAPROYECTOS dirigidos a generar zonas de desarrollo económico y social, en los cuales el ancla principal es la infraestructura de transporte.</t>
  </si>
  <si>
    <t>Presentar los resultados de la consultoría para  los estudios y diseños a factibilidad del Dorado II</t>
  </si>
  <si>
    <t>Número de  Informes aprobados</t>
  </si>
  <si>
    <t>Vice
Estructuración / Vice Jurídica</t>
  </si>
  <si>
    <t>Evaluar técnica jurídica y financieramente las propuestas de proyectos de los diferentes modos</t>
  </si>
  <si>
    <t xml:space="preserve">Proyecto analizados y evaluados </t>
  </si>
  <si>
    <t>Estructurar bajo el esquema de Iniciativa Pública el REGIOTRAM</t>
  </si>
  <si>
    <t>1.6. Asesorar otros sectores y entes territoriales en la estructuración y contratación de proyectos de infraestructura</t>
  </si>
  <si>
    <t xml:space="preserve">Normalizar y socializar el procedimiento de apoyo a otras entidades en la estructuración de APP´S  </t>
  </si>
  <si>
    <t>Número de procedimientos aprobados</t>
  </si>
  <si>
    <t>Diseñar y difundir una estrategia para sensibilizar a los ciudadanos en cuanto a la estructuración de proyectos APP</t>
  </si>
  <si>
    <t>Número de reuniones de difusión</t>
  </si>
  <si>
    <t>2. Gestionar el desarrollo adecuado de los contratos de concesión en ejecución, facilitando la construcción y operación oportuna de la infraestructura, el desarrollo sostenible y el logro de los niveles de inversión propuestos en el PND</t>
  </si>
  <si>
    <t xml:space="preserve">2.6. Mantener la articulación de las interventorías a los fines esenciales de la Agencia Nacional de Infraestructura-ANI. 
</t>
  </si>
  <si>
    <t>Oficina de Control Interno</t>
  </si>
  <si>
    <t>Evaluación y 
Control 
Institucional</t>
  </si>
  <si>
    <t>Incrementar el número de participantes (interventorías) en el concurso de Premio Nacional de Interventorías</t>
  </si>
  <si>
    <t>Número de Participantes adicionales a los del periodo anterior</t>
  </si>
  <si>
    <t>2.3. Desarrollar e implementar herramientas, metodologías y sistemas para el  control y seguimiento integral  y eficiente de los proyectos.</t>
  </si>
  <si>
    <t>Vice Planeación</t>
  </si>
  <si>
    <t>Gestión de la
Información y
Comunicaciones</t>
  </si>
  <si>
    <t>Implementar mecanismos de formación en sistemas de información</t>
  </si>
  <si>
    <t>Número de vicepresidencias formadas</t>
  </si>
  <si>
    <t xml:space="preserve">3.  Generar confianza en los ciudadanos, Estado, inversionistas, y usuarios de la infraestructura, promoviendo transparencia y participación.
</t>
  </si>
  <si>
    <t>3.1. Fortalecer las estrategias y herramientas que garanticen transparencia y confiabilidad en todas las gestiones de la entidad.</t>
  </si>
  <si>
    <t>Automatizar el procedimiento de Atención al Ciudadano (PQR´S)</t>
  </si>
  <si>
    <t>Número de procedimientos automatizados</t>
  </si>
  <si>
    <t>4. Fortalecer la gestión y toma de decisiones oportunas, basados en el trabajo en equipo que permita la consolidación de una Agencia competitiva con solidez técnica y ética.</t>
  </si>
  <si>
    <t xml:space="preserve">4.2. Promover la administración digital de la Agencia Nacional de Infraestructura  
</t>
  </si>
  <si>
    <t>Crear los lineamientos de la Arquitectura Empresarial</t>
  </si>
  <si>
    <t>Número de documentos aprobados</t>
  </si>
  <si>
    <t>Fortalecer el manejo de los datos para la gestión de la información con inteligencia de negocios</t>
  </si>
  <si>
    <t>Número de informes de consultoría</t>
  </si>
  <si>
    <t>Adelantar una consultoría para la implementación de peajes electrónicos con base en las buenas prácticas internacionales</t>
  </si>
  <si>
    <t>Implementar el sistema de gestión de seguridad de la información</t>
  </si>
  <si>
    <t>Número de sistemas implementados</t>
  </si>
  <si>
    <t>4.5. Gestionar la consecución, ejecución y control de los recursos físicos y financieros de manera  oportuna y eficiente, que permita el adecuado funcionamiento de la Entidad y  desarrollo de los proyectos a su cargo.</t>
  </si>
  <si>
    <t xml:space="preserve">Automatizar el procedimiento de pago por fiducia para los Contratistas </t>
  </si>
  <si>
    <t>Optimizar el licenciamiento del Software de la Entidad</t>
  </si>
  <si>
    <t>Número de informes</t>
  </si>
  <si>
    <t xml:space="preserve">4.1. Desarrollar estrategias y mecanismos de trabajo en equipo </t>
  </si>
  <si>
    <t>Vice Administrativa y Financiera</t>
  </si>
  <si>
    <t>Gestión del
Talento Humano</t>
  </si>
  <si>
    <t>Definir y ejecutar el plan de Capacitación</t>
  </si>
  <si>
    <t>% de cumplimiento del plan</t>
  </si>
  <si>
    <t>Implementar el Sistema de Gestión de la Seguridad y Salud en el trabajo</t>
  </si>
  <si>
    <t>2.4. Estandarizar los criterios y mecanismos legales para la resolución de conflictos</t>
  </si>
  <si>
    <t>Vicepresidencia Jurídica</t>
  </si>
  <si>
    <t>Gestión Jurídica</t>
  </si>
  <si>
    <t xml:space="preserve">Formular dos (2)  Políticas de Prevención del Daño Antijurídico </t>
  </si>
  <si>
    <t>Número de Políticas Formuladas</t>
  </si>
  <si>
    <t>Adoptar e implementar los procedimientos necesarios para la ejecución del ciclo de defensa conforme con lo establecido por la Agencia Nacional de Defensa Jurídica del Estado</t>
  </si>
  <si>
    <t>Número de Procedimientos adoptados</t>
  </si>
  <si>
    <t>Disminuir la cantidad de demandas notificadas a la Agencia como resultado de la aplicación de las herramientas de prevención del daño antijurídico</t>
  </si>
  <si>
    <t>% de disminución</t>
  </si>
  <si>
    <t>Adoptar el protocolo de conciliación conforme a los lineamientos establecidos por la Agencia Nacional de Defensa Judicial</t>
  </si>
  <si>
    <t>Número de protocolos adoptados</t>
  </si>
  <si>
    <t>4.4. Implementar estrategias y herramientas de gestión del conocimiento para el fortalecer la toma de decisiones</t>
  </si>
  <si>
    <t>Vice Jurídica</t>
  </si>
  <si>
    <t>Implementar el Banco de Conceptos jurídicos de la Entidad como una herramienta de trabajo</t>
  </si>
  <si>
    <t>Número de banco de conceptos implementado</t>
  </si>
  <si>
    <t xml:space="preserve">3.4. Desarrollar herramientas para divulgación oportuna de información confiable y relevante.
</t>
  </si>
  <si>
    <t xml:space="preserve">Gestión
Administrativa y
Financiera
</t>
  </si>
  <si>
    <t>Realizar la Transición al nuevo Marco Conceptual Resolución 533 y 620 2015 de la Contaduría General de la Nación</t>
  </si>
  <si>
    <t>Número de modelos contables implementados</t>
  </si>
  <si>
    <t xml:space="preserve">Definir un procedimiento que garantice la destrucción segura y adecuada de los documentos físicos y electrónicos. </t>
  </si>
  <si>
    <t>Número de procedimientos estandarizados</t>
  </si>
  <si>
    <t>Transparencia,
Participación,
Servicio al
Ciudadano y
Comunicación</t>
  </si>
  <si>
    <t xml:space="preserve">Realizar el seguimiento y medición de la variación en la cantidad de tutelas por vulneración del derecho de petición </t>
  </si>
  <si>
    <t>Número de informes de seguimiento</t>
  </si>
  <si>
    <t>3.6. Adelantar acciones para generar reconocimiento, favorabilidad y seguimiento por formadores de opinión.</t>
  </si>
  <si>
    <t>Oficina de Comunicaciones</t>
  </si>
  <si>
    <t>Generar una estrategia de posicionamiento en los medios de comunicación y hacer su medición</t>
  </si>
  <si>
    <t>Número de estrategias implementadas</t>
  </si>
  <si>
    <t>1.5. Garantizar sinergia, aprendizaje y transición entre los proyectos existentes y los nuevos proyectos.</t>
  </si>
  <si>
    <t xml:space="preserve">Gestión
Contractual y
Seguimiento de
Proyectos de
Infraestructura
de Transporte </t>
  </si>
  <si>
    <t>Implementar mejoras en el contenido del  Apéndice Técnico Predial</t>
  </si>
  <si>
    <t xml:space="preserve">2.1. Gestionar adecuadamente la etapa de pre-construcción de los proyectos para su terminación oportuna, garantizando el uso eficiente de recursos. </t>
  </si>
  <si>
    <t>Vice Gestión Contractual y Ejecutiva</t>
  </si>
  <si>
    <t xml:space="preserve">Suscribir actas de inicio de proyectos 4G </t>
  </si>
  <si>
    <t>Número de actas de inicio suscritas</t>
  </si>
  <si>
    <t>Gestionar el desarrollo de procesos de consultas previas en los proyectos 4G</t>
  </si>
  <si>
    <t>Número de Actas de acompañamiento</t>
  </si>
  <si>
    <t>2.2 Terminar en tiempo y calidad  las obras y planes de inversión programados</t>
  </si>
  <si>
    <t>Construir nuevas calzadas en vías concesionadas</t>
  </si>
  <si>
    <t>Número de Km de nueva calzada</t>
  </si>
  <si>
    <t>Kilómetros de Mejoramiento en vías concesionadas</t>
  </si>
  <si>
    <t>Número de Km Mejorados</t>
  </si>
  <si>
    <t xml:space="preserve">Intervenir kilómetros bajo el esquema APP </t>
  </si>
  <si>
    <t>Número de Km Intervenidos</t>
  </si>
  <si>
    <t>Construcción de Puentes Vehiculares</t>
  </si>
  <si>
    <t>Número de Puentes Vehiculares construidos</t>
  </si>
  <si>
    <t>Construcción de Puentes Peatonales</t>
  </si>
  <si>
    <t>Número de Puentes Peatonales Construidos</t>
  </si>
  <si>
    <t>Optimizar los resultados en los procesos de expropiación judicial a cargo de la ANI</t>
  </si>
  <si>
    <t>Vice Gestión Contractual</t>
  </si>
  <si>
    <t>Suscribir un nuevo contrato de operación y mantenimiento para los corredores férreos Bogotá – Belencito y Dorada - Chiriguaná</t>
  </si>
  <si>
    <t xml:space="preserve"> Seguimiento a la formulación de planes de Reasentamiento</t>
  </si>
  <si>
    <t>Número de Planes Implementados</t>
  </si>
  <si>
    <t xml:space="preserve">Hacer un informe semestral sobre el  cumplimiento e impacto del Plan de Inversiones en las diferentes concesiones portuarias </t>
  </si>
  <si>
    <t>Número de informes aprobados</t>
  </si>
  <si>
    <t>Elaborar un informe sobre las obras de modernización en los proyectos de concesión aeroportuaria y las perspectivas en el mediano plazo</t>
  </si>
  <si>
    <t>Implementar acciones de socialización y relacionamiento con comunidades, instituciones y actores sociales representativos en los proyectos a cargo de la Entidad</t>
  </si>
  <si>
    <t>Número de eventos para la implementación de acciones</t>
  </si>
  <si>
    <t>3.3. Mantener una comunicación, interacción y gestión efectiva con las demás Entidades Públicas</t>
  </si>
  <si>
    <t>Participar de las reuniones Interinstitucionales (ANLA, Vicepresidencia, MT, MADS, Corporaciones, entre otras), para seguimiento de las concesiones y gestión en las mesas de trabajo relacionadas con el componente ambiental</t>
  </si>
  <si>
    <t>Número de reuniones celebradas con entidades interinstitucionales</t>
  </si>
  <si>
    <t xml:space="preserve">3.5. Desarrollar procesos efectivos para la gestión predial, social y ambiental.
</t>
  </si>
  <si>
    <t>Establecer los criterios y parámetros mínimos relacionados con el ruido y las vibraciones para la elaboración de Estudios de Impacto Ambiental  para el modo férreo</t>
  </si>
  <si>
    <t xml:space="preserve">Número de documentos </t>
  </si>
  <si>
    <t>Formular la Política de Responsabilidad Social  Empresarial a manejar en los proyectos de concesión</t>
  </si>
  <si>
    <t>Número de políticas formuladas</t>
  </si>
  <si>
    <t>Formular e implementar la estrategia de participación y la metodología para el acompañamiento por parte de la ANI en proyectos sostenibles</t>
  </si>
  <si>
    <t xml:space="preserve">Gestión de la
Contratación
Pública
</t>
  </si>
  <si>
    <t>Definir e implementar la ficha de evaluación para los procesos de contratación misionales</t>
  </si>
  <si>
    <t>Número de fichas implementadas</t>
  </si>
  <si>
    <t>1.4. Desarrollar e implementar el PMT en sus diferentes componentes, articulando a este los proyectos de la Entidad.</t>
  </si>
  <si>
    <t>Presidencia</t>
  </si>
  <si>
    <t xml:space="preserve">Sistema
Estratégico de
Planeación y
Gestión </t>
  </si>
  <si>
    <t>Presentar un informe relacionado con el papel de la ANI dentro de la segunda parte del PMT</t>
  </si>
  <si>
    <t>Estandarizar las reuniones de seguimiento de los proyectos</t>
  </si>
  <si>
    <t>Número de Equipos Estandarizados</t>
  </si>
  <si>
    <t>1.7. Generar nuevas fuentes de recursos propios para el desarrollo de los proyectos y operación de la ANI.</t>
  </si>
  <si>
    <t>Definir una primera versión de la metodología para la implementación del cobro por concepto de valorización </t>
  </si>
  <si>
    <t>Número de documentos creados y revisados</t>
  </si>
  <si>
    <t>2.5. Fortalecer estrategias y herramientas que garanticen una adecuada gestión de riesgos de la entidad.</t>
  </si>
  <si>
    <t xml:space="preserve">Definir lineamientos metodológicos para las valoraciones de riesgos. </t>
  </si>
  <si>
    <t>Número de documentos definidos</t>
  </si>
  <si>
    <t>Desarrollar modelación de tráfico para seguimiento del riesgo comercial en los contratos de concesiones viales a cargo de la Agencia.</t>
  </si>
  <si>
    <t>Número de documentos con propuesta de modelación</t>
  </si>
  <si>
    <t>Disminuir el déficit en los planes de aportes al fondo de pasivos contingentes</t>
  </si>
  <si>
    <t>Actualizar el Código de Ética de la Entidad</t>
  </si>
  <si>
    <t>Número de documentos actualizados</t>
  </si>
  <si>
    <t xml:space="preserve">Divulgar e implementar el Código de Ética de la Entidad
</t>
  </si>
  <si>
    <t>Número de sensibilizaciones</t>
  </si>
  <si>
    <t>Permear en toda la Entidad los temas de transparencia a través de un equipo interdisciplinario</t>
  </si>
  <si>
    <t>Número de informes presentados</t>
  </si>
  <si>
    <t>3.2. Implementar mecanismos periódicos y participativos de rendición de cuentas.</t>
  </si>
  <si>
    <t>Difundir la gestión de la Entidad a través de sesiones presenciales en diferentes ámbitos (estudiantiles, empresariales, gremiales)</t>
  </si>
  <si>
    <t>Número de eventos realizados</t>
  </si>
  <si>
    <t>Realizar eventos de Rendición de Cuentas de la Entidad (mínimo 2 eventos)</t>
  </si>
  <si>
    <t>Institucionalizar la participación de los funcionarios de la Entidad en los eventos de Rendición de Cuentas</t>
  </si>
  <si>
    <t>Número de informes en donde se certifique la asistencia de los funcionarios</t>
  </si>
  <si>
    <t>Establecer un protocolo de trabajo entre Mintransporte, Minhacienda, DNP y la ANI para la gestión presupuestal del 2017</t>
  </si>
  <si>
    <t>Número de protocolos establecidos</t>
  </si>
  <si>
    <t>Desarrollar reportes de información Institucional en diferentes escenarios para la divulgación oportuna de la información</t>
  </si>
  <si>
    <t>Número de reportes presentados</t>
  </si>
  <si>
    <t xml:space="preserve">4.3. Fortalecer y mantener el Sistema Integrado de Gestión </t>
  </si>
  <si>
    <t>Realizar análisis y plan de acción para la transición del sistema a la norma NTC-ISO 9001:2015</t>
  </si>
  <si>
    <t>Número de informes de avance</t>
  </si>
  <si>
    <t>Evaluar la viabilidad de implementar la metodología de medición de impacto de acuerdo con el estudio del Corredor Santana - Puerto Salgar -DNP</t>
  </si>
  <si>
    <t>Elaborar un documento que reúna la experiencia generada en el desarrollo de los proyectos de cuarta generación</t>
  </si>
  <si>
    <t>Elaborar documento de buenas practicas de supervisión.</t>
  </si>
  <si>
    <t>Documento elaborado</t>
  </si>
  <si>
    <t>Elaborar boletín de tráfico en las casetas de peaje</t>
  </si>
  <si>
    <t>Número de boletines de tráfico validados</t>
  </si>
  <si>
    <t>Gestionar ante las entidades competentes la asignación de recursos para la financiación de los proyectos de la Agencia</t>
  </si>
  <si>
    <t>Número de documentos de gestión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</si>
</sst>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4" tint="-0.249977111117893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theme="0"/>
      <name val="Arial Narrow"/>
      <family val="2"/>
    </font>
    <font>
      <b/>
      <sz val="16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6"/>
      <color theme="0"/>
      <name val="Calibri"/>
      <family val="2"/>
      <scheme val="minor"/>
    </font>
    <font>
      <b/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justify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37" fontId="12" fillId="0" borderId="11" xfId="0" applyNumberFormat="1" applyFont="1" applyFill="1" applyBorder="1" applyAlignment="1">
      <alignment horizontal="center" vertical="center"/>
    </xf>
    <xf numFmtId="4" fontId="5" fillId="0" borderId="11" xfId="1" applyNumberFormat="1" applyFont="1" applyFill="1" applyBorder="1" applyAlignment="1">
      <alignment horizontal="center" vertical="center"/>
    </xf>
    <xf numFmtId="37" fontId="12" fillId="7" borderId="11" xfId="0" applyNumberFormat="1" applyFont="1" applyFill="1" applyBorder="1" applyAlignment="1">
      <alignment horizontal="center" vertical="center"/>
    </xf>
    <xf numFmtId="4" fontId="5" fillId="0" borderId="5" xfId="1" applyNumberFormat="1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center" vertical="center" wrapText="1"/>
    </xf>
    <xf numFmtId="37" fontId="12" fillId="0" borderId="8" xfId="0" applyNumberFormat="1" applyFont="1" applyFill="1" applyBorder="1" applyAlignment="1">
      <alignment horizontal="center" vertical="center"/>
    </xf>
    <xf numFmtId="37" fontId="12" fillId="0" borderId="9" xfId="0" applyNumberFormat="1" applyFont="1" applyFill="1" applyBorder="1" applyAlignment="1">
      <alignment horizontal="center" vertical="center"/>
    </xf>
    <xf numFmtId="3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2" fillId="6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justify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/>
    </xf>
    <xf numFmtId="37" fontId="12" fillId="7" borderId="9" xfId="0" applyNumberFormat="1" applyFont="1" applyFill="1" applyBorder="1" applyAlignment="1">
      <alignment horizontal="center" vertical="center"/>
    </xf>
    <xf numFmtId="4" fontId="5" fillId="0" borderId="13" xfId="1" applyNumberFormat="1" applyFont="1" applyFill="1" applyBorder="1" applyAlignment="1">
      <alignment horizontal="center" vertical="center"/>
    </xf>
    <xf numFmtId="4" fontId="5" fillId="0" borderId="14" xfId="1" applyNumberFormat="1" applyFont="1" applyFill="1" applyBorder="1" applyAlignment="1">
      <alignment horizontal="center" vertical="center" wrapText="1"/>
    </xf>
    <xf numFmtId="37" fontId="12" fillId="8" borderId="9" xfId="0" applyNumberFormat="1" applyFont="1" applyFill="1" applyBorder="1" applyAlignment="1">
      <alignment horizontal="center" vertical="center"/>
    </xf>
    <xf numFmtId="4" fontId="13" fillId="0" borderId="9" xfId="1" applyNumberFormat="1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left" vertical="center" wrapText="1"/>
    </xf>
    <xf numFmtId="0" fontId="12" fillId="6" borderId="15" xfId="0" applyFont="1" applyFill="1" applyBorder="1" applyAlignment="1">
      <alignment horizontal="left" vertical="top" wrapText="1"/>
    </xf>
    <xf numFmtId="0" fontId="12" fillId="6" borderId="16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justify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37" fontId="12" fillId="0" borderId="16" xfId="0" applyNumberFormat="1" applyFont="1" applyFill="1" applyBorder="1" applyAlignment="1">
      <alignment horizontal="center" vertical="center"/>
    </xf>
    <xf numFmtId="4" fontId="5" fillId="0" borderId="16" xfId="1" applyNumberFormat="1" applyFont="1" applyFill="1" applyBorder="1" applyAlignment="1">
      <alignment horizontal="center" vertical="center"/>
    </xf>
    <xf numFmtId="37" fontId="12" fillId="8" borderId="16" xfId="0" applyNumberFormat="1" applyFont="1" applyFill="1" applyBorder="1" applyAlignment="1">
      <alignment horizontal="center" vertical="center"/>
    </xf>
    <xf numFmtId="4" fontId="13" fillId="0" borderId="16" xfId="1" applyNumberFormat="1" applyFont="1" applyFill="1" applyBorder="1" applyAlignment="1">
      <alignment horizontal="center" vertical="center"/>
    </xf>
    <xf numFmtId="4" fontId="5" fillId="0" borderId="17" xfId="1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justify" vertical="center" wrapText="1"/>
    </xf>
    <xf numFmtId="0" fontId="12" fillId="0" borderId="20" xfId="0" applyFont="1" applyFill="1" applyBorder="1" applyAlignment="1">
      <alignment horizontal="center" vertical="center" wrapText="1"/>
    </xf>
    <xf numFmtId="37" fontId="12" fillId="0" borderId="20" xfId="0" applyNumberFormat="1" applyFont="1" applyFill="1" applyBorder="1" applyAlignment="1">
      <alignment horizontal="center" vertical="center"/>
    </xf>
    <xf numFmtId="4" fontId="5" fillId="0" borderId="20" xfId="1" applyNumberFormat="1" applyFont="1" applyFill="1" applyBorder="1" applyAlignment="1">
      <alignment horizontal="center" vertical="center"/>
    </xf>
    <xf numFmtId="37" fontId="12" fillId="8" borderId="20" xfId="0" applyNumberFormat="1" applyFont="1" applyFill="1" applyBorder="1" applyAlignment="1">
      <alignment horizontal="center" vertical="center"/>
    </xf>
    <xf numFmtId="4" fontId="13" fillId="0" borderId="20" xfId="1" applyNumberFormat="1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horizontal="center" vertical="center"/>
    </xf>
    <xf numFmtId="37" fontId="12" fillId="8" borderId="11" xfId="0" applyNumberFormat="1" applyFont="1" applyFill="1" applyBorder="1" applyAlignment="1">
      <alignment horizontal="center" vertical="center"/>
    </xf>
    <xf numFmtId="4" fontId="13" fillId="0" borderId="11" xfId="1" applyNumberFormat="1" applyFont="1" applyFill="1" applyBorder="1" applyAlignment="1">
      <alignment horizontal="center" vertical="center"/>
    </xf>
    <xf numFmtId="4" fontId="13" fillId="0" borderId="5" xfId="1" applyNumberFormat="1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center" vertical="center"/>
    </xf>
    <xf numFmtId="4" fontId="12" fillId="6" borderId="9" xfId="0" applyNumberFormat="1" applyFont="1" applyFill="1" applyBorder="1" applyAlignment="1">
      <alignment horizontal="justify" vertical="center" wrapText="1"/>
    </xf>
    <xf numFmtId="0" fontId="12" fillId="6" borderId="9" xfId="0" applyFont="1" applyFill="1" applyBorder="1" applyAlignment="1">
      <alignment vertical="center" wrapText="1"/>
    </xf>
    <xf numFmtId="4" fontId="13" fillId="0" borderId="13" xfId="1" applyNumberFormat="1" applyFont="1" applyFill="1" applyBorder="1" applyAlignment="1">
      <alignment horizontal="center" vertical="center"/>
    </xf>
    <xf numFmtId="4" fontId="5" fillId="0" borderId="14" xfId="1" applyNumberFormat="1" applyFont="1" applyFill="1" applyBorder="1" applyAlignment="1">
      <alignment horizontal="center" vertical="center"/>
    </xf>
    <xf numFmtId="0" fontId="12" fillId="6" borderId="9" xfId="1" applyNumberFormat="1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vertical="center" wrapText="1"/>
    </xf>
    <xf numFmtId="0" fontId="12" fillId="6" borderId="16" xfId="1" applyNumberFormat="1" applyFont="1" applyFill="1" applyBorder="1" applyAlignment="1">
      <alignment horizontal="center" vertical="center"/>
    </xf>
    <xf numFmtId="4" fontId="13" fillId="0" borderId="17" xfId="1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justify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9" fontId="12" fillId="0" borderId="11" xfId="1" applyFont="1" applyFill="1" applyBorder="1" applyAlignment="1">
      <alignment horizontal="center" vertical="center" wrapText="1"/>
    </xf>
    <xf numFmtId="9" fontId="12" fillId="0" borderId="11" xfId="1" applyFont="1" applyFill="1" applyBorder="1" applyAlignment="1">
      <alignment horizontal="center" vertical="center"/>
    </xf>
    <xf numFmtId="9" fontId="12" fillId="9" borderId="11" xfId="1" applyFont="1" applyFill="1" applyBorder="1" applyAlignment="1">
      <alignment horizontal="center" vertical="center"/>
    </xf>
    <xf numFmtId="9" fontId="12" fillId="0" borderId="8" xfId="1" applyFont="1" applyFill="1" applyBorder="1" applyAlignment="1">
      <alignment horizontal="center" vertical="center"/>
    </xf>
    <xf numFmtId="9" fontId="12" fillId="0" borderId="9" xfId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top" wrapText="1"/>
    </xf>
    <xf numFmtId="0" fontId="12" fillId="0" borderId="16" xfId="0" applyFont="1" applyFill="1" applyBorder="1" applyAlignment="1">
      <alignment horizontal="justify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1" applyNumberFormat="1" applyFont="1" applyFill="1" applyBorder="1" applyAlignment="1">
      <alignment horizontal="center" vertical="center" wrapText="1"/>
    </xf>
    <xf numFmtId="0" fontId="12" fillId="6" borderId="16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center" vertical="center" wrapText="1"/>
    </xf>
    <xf numFmtId="0" fontId="12" fillId="8" borderId="16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6" borderId="16" xfId="0" applyNumberFormat="1" applyFont="1" applyFill="1" applyBorder="1" applyAlignment="1">
      <alignment horizontal="center" vertical="center"/>
    </xf>
    <xf numFmtId="37" fontId="12" fillId="9" borderId="16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37" fontId="12" fillId="9" borderId="9" xfId="0" applyNumberFormat="1" applyFont="1" applyFill="1" applyBorder="1" applyAlignment="1">
      <alignment horizontal="center" vertical="center"/>
    </xf>
    <xf numFmtId="39" fontId="12" fillId="0" borderId="9" xfId="0" applyNumberFormat="1" applyFont="1" applyFill="1" applyBorder="1" applyAlignment="1">
      <alignment horizontal="center" vertical="center"/>
    </xf>
    <xf numFmtId="39" fontId="12" fillId="9" borderId="9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justify"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9" xfId="1" applyNumberFormat="1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left" vertical="top" wrapText="1"/>
    </xf>
    <xf numFmtId="4" fontId="12" fillId="6" borderId="20" xfId="0" applyNumberFormat="1" applyFont="1" applyFill="1" applyBorder="1" applyAlignment="1">
      <alignment horizontal="justify" vertical="center" wrapText="1"/>
    </xf>
    <xf numFmtId="0" fontId="12" fillId="6" borderId="20" xfId="0" applyFont="1" applyFill="1" applyBorder="1" applyAlignment="1">
      <alignment horizontal="left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vertical="center" wrapText="1"/>
    </xf>
    <xf numFmtId="0" fontId="12" fillId="6" borderId="20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0" fontId="12" fillId="8" borderId="20" xfId="0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top" wrapText="1"/>
    </xf>
    <xf numFmtId="4" fontId="12" fillId="0" borderId="23" xfId="0" applyNumberFormat="1" applyFont="1" applyFill="1" applyBorder="1" applyAlignment="1">
      <alignment horizontal="justify" vertical="center" wrapText="1"/>
    </xf>
    <xf numFmtId="4" fontId="12" fillId="0" borderId="13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37" fontId="12" fillId="0" borderId="23" xfId="0" applyNumberFormat="1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horizontal="center" vertical="center"/>
    </xf>
    <xf numFmtId="37" fontId="12" fillId="8" borderId="23" xfId="0" applyNumberFormat="1" applyFont="1" applyFill="1" applyBorder="1" applyAlignment="1">
      <alignment horizontal="center" vertical="center"/>
    </xf>
    <xf numFmtId="4" fontId="13" fillId="0" borderId="23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9" fontId="12" fillId="0" borderId="9" xfId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vertical="center" wrapText="1"/>
    </xf>
    <xf numFmtId="4" fontId="12" fillId="0" borderId="17" xfId="0" applyNumberFormat="1" applyFont="1" applyFill="1" applyBorder="1" applyAlignment="1">
      <alignment horizontal="center" vertical="center" wrapText="1"/>
    </xf>
    <xf numFmtId="0" fontId="12" fillId="0" borderId="16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</cellXfs>
  <cellStyles count="2">
    <cellStyle name="Normal" xfId="0" builtinId="0"/>
    <cellStyle name="Porcentaje" xfId="1" builtinId="5"/>
  </cellStyles>
  <dxfs count="45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_operativo_2017%20%200905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perativo"/>
      <sheetName val="Hoja1"/>
      <sheetName val=" Resumen Focos-objetivos"/>
      <sheetName val="Resumen Proceso"/>
    </sheetNames>
    <sheetDataSet>
      <sheetData sheetId="0"/>
      <sheetData sheetId="1">
        <row r="6">
          <cell r="B6" t="str">
            <v>Impacto</v>
          </cell>
          <cell r="D6" t="str">
            <v>Ambiental</v>
          </cell>
          <cell r="F6" t="str">
            <v xml:space="preserve">1. Desarrollar infraestructura de transporte  generadora de conectividad, servicios de calidad, empleo y crecimiento sostenible, con responsabilidad social, mediante contratación de proyectos APP (Asociaciones Publico Privadas) en todos lo modos.
</v>
          </cell>
          <cell r="H6" t="str">
            <v xml:space="preserve">1.1. Finalizar la Estructuración y adjudicación de los proyectos restantes del programa 4G de INICIATIVA PUBLICA.
</v>
          </cell>
          <cell r="J6" t="str">
            <v>1. Desarrollar la infraestructura propiciando la vinculación de capital privado en los
diferentes modos de transporte, para fortalecer la conectividad y competitividad del
país, contribuyendo así al mejoramiento y calidad de vida de la población.</v>
          </cell>
          <cell r="L6" t="str">
            <v>Amazonas</v>
          </cell>
          <cell r="N6" t="str">
            <v xml:space="preserve">Gestión Misional y de Gobierno
</v>
          </cell>
        </row>
        <row r="7">
          <cell r="B7" t="str">
            <v>Insumo</v>
          </cell>
          <cell r="D7" t="str">
            <v>Economia</v>
          </cell>
          <cell r="F7" t="str">
            <v xml:space="preserve">2. Gestionar el desarrollo adecuado de los contratos de concesión en ejecución, facilitando la construcción y operación oportuna de la infraestructura, el desarrollo sostenible y el logro de los niveles de inversión propuestos en el PND
</v>
          </cell>
          <cell r="H7" t="str">
            <v xml:space="preserve">1.2. Realizar adjudicación de proyectos del programa de 4G de INICIATIVA PRIVADA.
</v>
          </cell>
          <cell r="J7" t="str">
            <v xml:space="preserve">2. Generar compromiso desde la Alta Dirección para la implementación de la política
de calidad al interior de la Entidad, promoviendo la participación activa del talento
humano, su formación y capacitación. </v>
          </cell>
          <cell r="L7" t="str">
            <v>Antioquia</v>
          </cell>
          <cell r="N7" t="str">
            <v xml:space="preserve">Transparencia, Participación y servicio al Ciudadano
</v>
          </cell>
        </row>
        <row r="8">
          <cell r="B8" t="str">
            <v>Proceso</v>
          </cell>
          <cell r="D8" t="str">
            <v>Efectividad</v>
          </cell>
          <cell r="F8" t="str">
            <v xml:space="preserve">3.  Generar confianza en los ciudadanos, Estado, inversionistas, y usuarios de la infraestructura, promoviendo transparencia y participación.
</v>
          </cell>
          <cell r="H8" t="str">
            <v xml:space="preserve">1.3. Articular Interinstitucionalmente, los principales MEGAPROYECTOS dirigidos a generar zonas de desarrollo económico y social, en los cuales el ancla principal es la infraestructura de transporte
</v>
          </cell>
          <cell r="J8" t="str">
            <v xml:space="preserve">3. Aplicar el marco normativo, jurídico y técnico para el desarrollo de los proyectos de
concesión de APP
</v>
          </cell>
          <cell r="L8" t="str">
            <v>Arauca</v>
          </cell>
          <cell r="N8" t="str">
            <v xml:space="preserve">Gestión del talento Humano
</v>
          </cell>
        </row>
        <row r="9">
          <cell r="B9" t="str">
            <v>Producto</v>
          </cell>
          <cell r="D9" t="str">
            <v>Eficacia</v>
          </cell>
          <cell r="F9" t="str">
            <v xml:space="preserve">4. Fortalecer la gestión y toma de decisiones oportunas, basados en el trabajo en equipo que permita la consolidación de una Agencia competitiva con solidez técnica y ética.
</v>
          </cell>
          <cell r="H9" t="str">
            <v xml:space="preserve">1.4. Desarrollar e implementar el Plan Maestro de Transporte en sus diferentes componentes, articulando a este los proyectos de la entidad. 
</v>
          </cell>
          <cell r="J9" t="str">
            <v>4. Hacer buen uso de los recursos físicos, tecnológicos y financieros</v>
          </cell>
          <cell r="L9" t="str">
            <v>Atlántico</v>
          </cell>
          <cell r="N9" t="str">
            <v xml:space="preserve">Eficiencia Administrativa
</v>
          </cell>
        </row>
        <row r="10">
          <cell r="B10" t="str">
            <v>Resultado</v>
          </cell>
          <cell r="D10" t="str">
            <v>Eficiencia</v>
          </cell>
          <cell r="H10" t="str">
            <v xml:space="preserve">1.5. Garantizar sinergia, aprendizaje y transición entre los proyectos existentes y los nuevos proyectos.
</v>
          </cell>
          <cell r="J10" t="str">
            <v>5. Promover la toma de decisiones ágil, oportuna y acertada mediante la definición de los
procedimientos definidos para la Entidad.</v>
          </cell>
          <cell r="L10" t="str">
            <v>Bolívar</v>
          </cell>
          <cell r="N10" t="str">
            <v xml:space="preserve">Gestión Financiera
</v>
          </cell>
        </row>
        <row r="11">
          <cell r="D11" t="str">
            <v>Equidad</v>
          </cell>
          <cell r="H11" t="str">
            <v xml:space="preserve">1.6. Asesorar otros sectores y entes territoriales en la estructuración y contratación de proyectos de infraestructura.
</v>
          </cell>
          <cell r="J11" t="str">
            <v>6. Atender oportunamente las Peticiones, Quejas y Reclamos (PQR) presentadas a la entidad.</v>
          </cell>
          <cell r="L11" t="str">
            <v>Boyacá</v>
          </cell>
        </row>
        <row r="12">
          <cell r="H12" t="str">
            <v xml:space="preserve">1.7. Generar nuevas fuentes de recursos propios para el desarrollo de los proyectos y operación de la ANI.
</v>
          </cell>
          <cell r="L12" t="str">
            <v>Caldas</v>
          </cell>
        </row>
        <row r="13">
          <cell r="H13" t="str">
            <v xml:space="preserve">2.1. Gestionar adecuadamente la etapa de pre-construcción de los proyectos para su terminación oportuna, garantizando el uso eficiente de recursos. 
</v>
          </cell>
          <cell r="L13" t="str">
            <v>Caquetá</v>
          </cell>
        </row>
        <row r="14">
          <cell r="H14" t="str">
            <v xml:space="preserve">2.2. Terminar en tiempo y calidad  las obras y planes de inversión programados, logrando el cumplimiento de las  metas del PND.
</v>
          </cell>
          <cell r="L14" t="str">
            <v>Casanare</v>
          </cell>
        </row>
        <row r="15">
          <cell r="H15" t="str">
            <v xml:space="preserve">2.3. Desarrollar e implementar herramientas, metodologías y sistemas para el  control y seguimiento integral  y eficiente de los proyectos.
</v>
          </cell>
          <cell r="L15" t="str">
            <v>Cauca</v>
          </cell>
        </row>
        <row r="16">
          <cell r="H16" t="str">
            <v xml:space="preserve">2.4. Estandarizar los criterios y mecanismos legales para la resolución de conflictos,  optimizando la defensa de los intereses del Estado.
</v>
          </cell>
          <cell r="L16" t="str">
            <v>Cesar</v>
          </cell>
        </row>
        <row r="17">
          <cell r="H17" t="str">
            <v xml:space="preserve">2.5. Fortalecer estrategias y herramientas que garanticen una adecuada gestión de riesgos de la entidad.
</v>
          </cell>
          <cell r="L17" t="str">
            <v>Chocó</v>
          </cell>
        </row>
        <row r="18">
          <cell r="H18" t="str">
            <v xml:space="preserve">2.6. Mantener la articulación de las interventorías a los fines esenciales de la Agencia Nacional de Infraestructura-ANI. 
</v>
          </cell>
          <cell r="L18" t="str">
            <v>Córdoba</v>
          </cell>
        </row>
        <row r="19">
          <cell r="H19" t="str">
            <v xml:space="preserve">3.1. Fortalecer las estrategias y herramientas que garanticen transparencia y confiabilidad en todas las gestiones de la entidad.
</v>
          </cell>
          <cell r="L19" t="str">
            <v>Cundinamarca</v>
          </cell>
        </row>
        <row r="20">
          <cell r="H20" t="str">
            <v xml:space="preserve">3.2. Implementar mecanismos periódicos y participativos de rendición de cuentas.
</v>
          </cell>
          <cell r="L20" t="str">
            <v>Guainía</v>
          </cell>
        </row>
        <row r="21">
          <cell r="H21" t="str">
            <v xml:space="preserve">3.3. Mantener una comunicación, interacción y gestión efectiva con las demás Entidades Públicas.
</v>
          </cell>
          <cell r="L21" t="str">
            <v>Guaviare</v>
          </cell>
        </row>
        <row r="22">
          <cell r="H22" t="str">
            <v xml:space="preserve">3.4. Desarrollar herramientas para la divulgación oportuna de información confiable y relevante.
</v>
          </cell>
          <cell r="L22" t="str">
            <v>Huila</v>
          </cell>
        </row>
        <row r="23">
          <cell r="H23" t="str">
            <v xml:space="preserve">3.5. Desarrollar procesos efectivos para la gestión predial, social y ambiental.
</v>
          </cell>
          <cell r="L23" t="str">
            <v>La Guajira</v>
          </cell>
        </row>
        <row r="24">
          <cell r="H24" t="str">
            <v xml:space="preserve">3.6. Adelantar acciones para generar reconocimiento, favorabilidad y seguimiento por formadores de opinión.
</v>
          </cell>
          <cell r="L24" t="str">
            <v>Magdalena</v>
          </cell>
        </row>
        <row r="25">
          <cell r="H25" t="str">
            <v xml:space="preserve">4.1. Desarrollar estrategias y mecanismos de trabajo en equipo que fortalezcan el Talento Humano y  promuevan un clima organizacional motivado y armónico.
</v>
          </cell>
          <cell r="L25" t="str">
            <v>Meta</v>
          </cell>
        </row>
        <row r="26">
          <cell r="H26" t="str">
            <v xml:space="preserve">4.2. Promover la administración digital de la Agencia Nacional de Infraestructura  
</v>
          </cell>
          <cell r="L26" t="str">
            <v>Nariño</v>
          </cell>
        </row>
        <row r="27">
          <cell r="H27" t="str">
            <v xml:space="preserve">4.3. Fortalecer y mantener el Sistema Integrado de Gestión que optimice los procesos basados en el mejoramiento continuo,  articulando la gestión de los equipos a la planeación estratégica.
</v>
          </cell>
          <cell r="L27" t="str">
            <v>Norte de Santander</v>
          </cell>
        </row>
        <row r="28">
          <cell r="H28" t="str">
            <v xml:space="preserve">4.4. Implementar estrategias y herramientas de gestión del conocimiento para fortalecer la toma de decisiones.
</v>
          </cell>
          <cell r="L28" t="str">
            <v>Putumayo</v>
          </cell>
        </row>
        <row r="29">
          <cell r="H29" t="str">
            <v xml:space="preserve">4.5. Gestionar la consecución, ejecución y control de los recursos físicos y financieros de manera  oportuna y eficiente, que permita el adecuado funcionamiento de la Entidad y  desarrollo de los proyectos a su cargo.
</v>
          </cell>
          <cell r="L29" t="str">
            <v>Quindío</v>
          </cell>
        </row>
        <row r="30">
          <cell r="L30" t="str">
            <v>Risaralda</v>
          </cell>
        </row>
        <row r="31">
          <cell r="L31" t="str">
            <v>San Andrés y Providencia</v>
          </cell>
        </row>
        <row r="32">
          <cell r="L32" t="str">
            <v>Santander</v>
          </cell>
        </row>
        <row r="33">
          <cell r="L33" t="str">
            <v>Sucre</v>
          </cell>
        </row>
        <row r="34">
          <cell r="L34" t="str">
            <v>Tolima</v>
          </cell>
        </row>
        <row r="35">
          <cell r="L35" t="str">
            <v>Valle del Cauca</v>
          </cell>
        </row>
        <row r="36">
          <cell r="L36" t="str">
            <v>Vaupés</v>
          </cell>
        </row>
        <row r="37">
          <cell r="L37" t="str">
            <v>Vichada</v>
          </cell>
        </row>
        <row r="38">
          <cell r="L38" t="str">
            <v>Vichada</v>
          </cell>
        </row>
        <row r="39">
          <cell r="L39" t="str">
            <v>Nación.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showGridLines="0" tabSelected="1" zoomScale="60" zoomScaleNormal="60" workbookViewId="0">
      <selection activeCell="N23" sqref="N23:N24"/>
    </sheetView>
  </sheetViews>
  <sheetFormatPr baseColWidth="10" defaultRowHeight="13.5" x14ac:dyDescent="0.25"/>
  <cols>
    <col min="1" max="1" width="2.7109375" style="1" customWidth="1"/>
    <col min="2" max="2" width="23.28515625" style="1" customWidth="1"/>
    <col min="3" max="3" width="56.7109375" style="1" customWidth="1"/>
    <col min="4" max="5" width="22.5703125" style="1" customWidth="1"/>
    <col min="6" max="6" width="65.28515625" style="1" customWidth="1"/>
    <col min="7" max="7" width="23.140625" style="2" customWidth="1"/>
    <col min="8" max="8" width="15.140625" style="1" customWidth="1"/>
    <col min="9" max="10" width="18.140625" style="1" customWidth="1"/>
    <col min="11" max="11" width="13" style="1" customWidth="1"/>
    <col min="12" max="12" width="12.42578125" style="1" customWidth="1"/>
    <col min="13" max="13" width="22.42578125" style="1" customWidth="1"/>
    <col min="14" max="14" width="21.85546875" style="1" customWidth="1"/>
    <col min="15" max="15" width="23.7109375" style="1" customWidth="1"/>
    <col min="16" max="17" width="10.5703125" style="1" hidden="1" customWidth="1"/>
    <col min="18" max="18" width="7.140625" style="1" hidden="1" customWidth="1"/>
    <col min="19" max="16384" width="11.42578125" style="1"/>
  </cols>
  <sheetData>
    <row r="1" spans="2:20" ht="14.25" thickBot="1" x14ac:dyDescent="0.3">
      <c r="F1" s="1" t="s">
        <v>0</v>
      </c>
    </row>
    <row r="2" spans="2:20" ht="46.5" customHeight="1" thickBot="1" x14ac:dyDescent="0.3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2:20" ht="46.5" customHeight="1" thickBot="1" x14ac:dyDescent="0.3"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2:20" ht="46.5" customHeight="1" thickBot="1" x14ac:dyDescent="0.3">
      <c r="B4" s="9" t="s">
        <v>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2"/>
      <c r="Q4" s="12"/>
      <c r="R4" s="12"/>
    </row>
    <row r="5" spans="2:20" ht="46.5" customHeight="1" thickBot="1" x14ac:dyDescent="0.3">
      <c r="B5" s="13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6"/>
      <c r="Q5" s="16"/>
      <c r="R5" s="17"/>
    </row>
    <row r="6" spans="2:20" ht="65.25" customHeight="1" thickBot="1" x14ac:dyDescent="0.3">
      <c r="B6" s="18" t="s">
        <v>5</v>
      </c>
      <c r="C6" s="19" t="s">
        <v>6</v>
      </c>
      <c r="D6" s="20" t="s">
        <v>7</v>
      </c>
      <c r="E6" s="20" t="s">
        <v>8</v>
      </c>
      <c r="F6" s="19" t="s">
        <v>9</v>
      </c>
      <c r="G6" s="20" t="s">
        <v>10</v>
      </c>
      <c r="H6" s="21" t="s">
        <v>11</v>
      </c>
      <c r="I6" s="22" t="s">
        <v>12</v>
      </c>
      <c r="J6" s="22" t="s">
        <v>13</v>
      </c>
      <c r="K6" s="23" t="s">
        <v>14</v>
      </c>
      <c r="L6" s="23" t="s">
        <v>15</v>
      </c>
      <c r="M6" s="23" t="s">
        <v>16</v>
      </c>
      <c r="N6" s="24" t="s">
        <v>17</v>
      </c>
      <c r="O6" s="25" t="s">
        <v>18</v>
      </c>
      <c r="P6" s="26" t="s">
        <v>19</v>
      </c>
      <c r="Q6" s="27" t="s">
        <v>20</v>
      </c>
      <c r="R6" s="27" t="s">
        <v>21</v>
      </c>
    </row>
    <row r="7" spans="2:20" s="40" customFormat="1" ht="36" customHeight="1" x14ac:dyDescent="0.25">
      <c r="B7" s="28" t="s">
        <v>22</v>
      </c>
      <c r="C7" s="29" t="s">
        <v>23</v>
      </c>
      <c r="D7" s="29" t="s">
        <v>24</v>
      </c>
      <c r="E7" s="30" t="s">
        <v>25</v>
      </c>
      <c r="F7" s="29" t="s">
        <v>26</v>
      </c>
      <c r="G7" s="31" t="s">
        <v>27</v>
      </c>
      <c r="H7" s="31">
        <v>1</v>
      </c>
      <c r="I7" s="32">
        <f>L7</f>
        <v>0</v>
      </c>
      <c r="J7" s="33">
        <f>L7*100/H7</f>
        <v>0</v>
      </c>
      <c r="K7" s="32">
        <v>1</v>
      </c>
      <c r="L7" s="34">
        <v>0</v>
      </c>
      <c r="M7" s="33">
        <f>L7*100/K7</f>
        <v>0</v>
      </c>
      <c r="N7" s="35">
        <f>AVERAGE(M7:M8)</f>
        <v>0</v>
      </c>
      <c r="O7" s="36">
        <f>AVERAGE(J7:J13)</f>
        <v>0</v>
      </c>
      <c r="P7" s="37">
        <v>0</v>
      </c>
      <c r="Q7" s="38">
        <v>0</v>
      </c>
      <c r="R7" s="38">
        <v>0</v>
      </c>
      <c r="S7" s="39"/>
      <c r="T7" s="39"/>
    </row>
    <row r="8" spans="2:20" s="40" customFormat="1" ht="36" customHeight="1" x14ac:dyDescent="0.25">
      <c r="B8" s="41" t="s">
        <v>22</v>
      </c>
      <c r="C8" s="42" t="s">
        <v>28</v>
      </c>
      <c r="D8" s="42" t="s">
        <v>24</v>
      </c>
      <c r="E8" s="43"/>
      <c r="F8" s="42" t="s">
        <v>29</v>
      </c>
      <c r="G8" s="44" t="s">
        <v>30</v>
      </c>
      <c r="H8" s="44">
        <v>4</v>
      </c>
      <c r="I8" s="38">
        <f>L8</f>
        <v>0</v>
      </c>
      <c r="J8" s="45">
        <f>L8*100/H8</f>
        <v>0</v>
      </c>
      <c r="K8" s="38">
        <v>1</v>
      </c>
      <c r="L8" s="46">
        <v>0</v>
      </c>
      <c r="M8" s="45">
        <f>L8*100/K8</f>
        <v>0</v>
      </c>
      <c r="N8" s="47"/>
      <c r="O8" s="48"/>
      <c r="P8" s="37">
        <v>1</v>
      </c>
      <c r="Q8" s="38">
        <v>1</v>
      </c>
      <c r="R8" s="38">
        <v>1</v>
      </c>
      <c r="T8" s="39"/>
    </row>
    <row r="9" spans="2:20" ht="36" customHeight="1" x14ac:dyDescent="0.25">
      <c r="B9" s="41" t="s">
        <v>22</v>
      </c>
      <c r="C9" s="42" t="s">
        <v>31</v>
      </c>
      <c r="D9" s="42" t="s">
        <v>24</v>
      </c>
      <c r="E9" s="43"/>
      <c r="F9" s="42" t="s">
        <v>32</v>
      </c>
      <c r="G9" s="44" t="s">
        <v>33</v>
      </c>
      <c r="H9" s="44">
        <v>4</v>
      </c>
      <c r="I9" s="38">
        <f>L9</f>
        <v>0</v>
      </c>
      <c r="J9" s="45">
        <f>L9*100/H9</f>
        <v>0</v>
      </c>
      <c r="K9" s="38">
        <v>0</v>
      </c>
      <c r="L9" s="49">
        <v>0</v>
      </c>
      <c r="M9" s="50" t="e">
        <f>L9*100/K9</f>
        <v>#DIV/0!</v>
      </c>
      <c r="N9" s="47"/>
      <c r="O9" s="48"/>
      <c r="P9" s="37">
        <v>1</v>
      </c>
      <c r="Q9" s="38">
        <v>0</v>
      </c>
      <c r="R9" s="38">
        <v>3</v>
      </c>
    </row>
    <row r="10" spans="2:20" ht="36" customHeight="1" x14ac:dyDescent="0.25">
      <c r="B10" s="41" t="s">
        <v>22</v>
      </c>
      <c r="C10" s="42" t="s">
        <v>31</v>
      </c>
      <c r="D10" s="42" t="s">
        <v>34</v>
      </c>
      <c r="E10" s="43"/>
      <c r="F10" s="42" t="s">
        <v>35</v>
      </c>
      <c r="G10" s="44" t="s">
        <v>36</v>
      </c>
      <c r="H10" s="44">
        <v>5</v>
      </c>
      <c r="I10" s="38">
        <f>L10</f>
        <v>0</v>
      </c>
      <c r="J10" s="45">
        <f>L10*100/H10</f>
        <v>0</v>
      </c>
      <c r="K10" s="38">
        <v>0</v>
      </c>
      <c r="L10" s="49">
        <v>0</v>
      </c>
      <c r="M10" s="50" t="e">
        <f>L10*100/K10</f>
        <v>#DIV/0!</v>
      </c>
      <c r="N10" s="47"/>
      <c r="O10" s="48"/>
      <c r="P10" s="37">
        <v>1</v>
      </c>
      <c r="Q10" s="38">
        <v>1</v>
      </c>
      <c r="R10" s="38">
        <v>3</v>
      </c>
    </row>
    <row r="11" spans="2:20" s="40" customFormat="1" ht="36" customHeight="1" x14ac:dyDescent="0.25">
      <c r="B11" s="41" t="s">
        <v>22</v>
      </c>
      <c r="C11" s="42" t="s">
        <v>31</v>
      </c>
      <c r="D11" s="42" t="s">
        <v>24</v>
      </c>
      <c r="E11" s="43"/>
      <c r="F11" s="42" t="s">
        <v>37</v>
      </c>
      <c r="G11" s="44" t="s">
        <v>27</v>
      </c>
      <c r="H11" s="44">
        <v>1</v>
      </c>
      <c r="I11" s="38">
        <f>L11</f>
        <v>0</v>
      </c>
      <c r="J11" s="45">
        <f>L11*100/H11</f>
        <v>0</v>
      </c>
      <c r="K11" s="38">
        <v>0</v>
      </c>
      <c r="L11" s="49">
        <v>0</v>
      </c>
      <c r="M11" s="50" t="e">
        <f>L11*100/K11</f>
        <v>#DIV/0!</v>
      </c>
      <c r="N11" s="47"/>
      <c r="O11" s="48"/>
      <c r="P11" s="37">
        <v>0</v>
      </c>
      <c r="Q11" s="38">
        <v>1</v>
      </c>
      <c r="R11" s="38">
        <v>0</v>
      </c>
    </row>
    <row r="12" spans="2:20" s="40" customFormat="1" ht="36" customHeight="1" x14ac:dyDescent="0.25">
      <c r="B12" s="41" t="s">
        <v>22</v>
      </c>
      <c r="C12" s="51" t="s">
        <v>38</v>
      </c>
      <c r="D12" s="42" t="s">
        <v>24</v>
      </c>
      <c r="E12" s="43"/>
      <c r="F12" s="42" t="s">
        <v>39</v>
      </c>
      <c r="G12" s="44" t="s">
        <v>40</v>
      </c>
      <c r="H12" s="44">
        <v>1</v>
      </c>
      <c r="I12" s="38">
        <f>L12</f>
        <v>0</v>
      </c>
      <c r="J12" s="45">
        <f>L12*100/H12</f>
        <v>0</v>
      </c>
      <c r="K12" s="38">
        <v>0</v>
      </c>
      <c r="L12" s="49">
        <v>0</v>
      </c>
      <c r="M12" s="50" t="e">
        <f>L12*100/K12</f>
        <v>#DIV/0!</v>
      </c>
      <c r="N12" s="47"/>
      <c r="O12" s="48"/>
      <c r="P12" s="37">
        <v>1</v>
      </c>
      <c r="Q12" s="38">
        <v>0</v>
      </c>
      <c r="R12" s="38">
        <v>0</v>
      </c>
    </row>
    <row r="13" spans="2:20" s="40" customFormat="1" ht="36" customHeight="1" thickBot="1" x14ac:dyDescent="0.3">
      <c r="B13" s="52" t="s">
        <v>22</v>
      </c>
      <c r="C13" s="53" t="s">
        <v>38</v>
      </c>
      <c r="D13" s="54" t="s">
        <v>24</v>
      </c>
      <c r="E13" s="55"/>
      <c r="F13" s="54" t="s">
        <v>41</v>
      </c>
      <c r="G13" s="56" t="s">
        <v>42</v>
      </c>
      <c r="H13" s="56">
        <v>2</v>
      </c>
      <c r="I13" s="57">
        <f>L13</f>
        <v>0</v>
      </c>
      <c r="J13" s="58">
        <f>L13*100/H13</f>
        <v>0</v>
      </c>
      <c r="K13" s="57">
        <v>0</v>
      </c>
      <c r="L13" s="59">
        <v>0</v>
      </c>
      <c r="M13" s="60" t="e">
        <f>L13*100/K13</f>
        <v>#DIV/0!</v>
      </c>
      <c r="N13" s="61"/>
      <c r="O13" s="62"/>
      <c r="P13" s="37">
        <v>0</v>
      </c>
      <c r="Q13" s="38">
        <v>1</v>
      </c>
      <c r="R13" s="38">
        <v>1</v>
      </c>
    </row>
    <row r="14" spans="2:20" ht="56.25" customHeight="1" thickBot="1" x14ac:dyDescent="0.3">
      <c r="B14" s="63" t="s">
        <v>43</v>
      </c>
      <c r="C14" s="64" t="s">
        <v>44</v>
      </c>
      <c r="D14" s="64" t="s">
        <v>45</v>
      </c>
      <c r="E14" s="65" t="s">
        <v>46</v>
      </c>
      <c r="F14" s="64" t="s">
        <v>47</v>
      </c>
      <c r="G14" s="65" t="s">
        <v>48</v>
      </c>
      <c r="H14" s="65">
        <v>1</v>
      </c>
      <c r="I14" s="66">
        <f>L14</f>
        <v>0</v>
      </c>
      <c r="J14" s="67">
        <f>L14*100/H14</f>
        <v>0</v>
      </c>
      <c r="K14" s="66">
        <v>0</v>
      </c>
      <c r="L14" s="68">
        <v>0</v>
      </c>
      <c r="M14" s="69" t="e">
        <f>L14*100/K14</f>
        <v>#DIV/0!</v>
      </c>
      <c r="N14" s="69" t="e">
        <f>AVERAGE(M14)</f>
        <v>#DIV/0!</v>
      </c>
      <c r="O14" s="70">
        <f>AVERAGE(J14)</f>
        <v>0</v>
      </c>
      <c r="P14" s="37">
        <v>0</v>
      </c>
      <c r="Q14" s="38">
        <v>1</v>
      </c>
      <c r="R14" s="38">
        <v>0</v>
      </c>
    </row>
    <row r="15" spans="2:20" ht="32.25" customHeight="1" x14ac:dyDescent="0.25">
      <c r="B15" s="28" t="s">
        <v>43</v>
      </c>
      <c r="C15" s="29" t="s">
        <v>49</v>
      </c>
      <c r="D15" s="29" t="s">
        <v>50</v>
      </c>
      <c r="E15" s="30" t="s">
        <v>51</v>
      </c>
      <c r="F15" s="29" t="s">
        <v>52</v>
      </c>
      <c r="G15" s="31" t="s">
        <v>53</v>
      </c>
      <c r="H15" s="31">
        <v>3</v>
      </c>
      <c r="I15" s="32">
        <f>L15</f>
        <v>0</v>
      </c>
      <c r="J15" s="33">
        <f>L15*100/H15</f>
        <v>0</v>
      </c>
      <c r="K15" s="32">
        <v>0</v>
      </c>
      <c r="L15" s="71">
        <v>0</v>
      </c>
      <c r="M15" s="72" t="e">
        <f>L15*100/K15</f>
        <v>#DIV/0!</v>
      </c>
      <c r="N15" s="73" t="e">
        <f>AVERAGE(M15:M22)</f>
        <v>#DIV/0!</v>
      </c>
      <c r="O15" s="74">
        <f>AVERAGE(J15:J22)</f>
        <v>0</v>
      </c>
      <c r="P15" s="37">
        <v>0</v>
      </c>
      <c r="Q15" s="38">
        <v>0</v>
      </c>
      <c r="R15" s="38">
        <v>3</v>
      </c>
    </row>
    <row r="16" spans="2:20" ht="30.75" customHeight="1" x14ac:dyDescent="0.25">
      <c r="B16" s="41" t="s">
        <v>54</v>
      </c>
      <c r="C16" s="75" t="s">
        <v>55</v>
      </c>
      <c r="D16" s="42" t="s">
        <v>50</v>
      </c>
      <c r="E16" s="43"/>
      <c r="F16" s="76" t="s">
        <v>56</v>
      </c>
      <c r="G16" s="44" t="s">
        <v>57</v>
      </c>
      <c r="H16" s="44">
        <v>1</v>
      </c>
      <c r="I16" s="38">
        <f>L16</f>
        <v>0</v>
      </c>
      <c r="J16" s="45">
        <f>L16*100/H16</f>
        <v>0</v>
      </c>
      <c r="K16" s="38">
        <v>0</v>
      </c>
      <c r="L16" s="49">
        <v>0</v>
      </c>
      <c r="M16" s="50" t="e">
        <f>L16*100/K16</f>
        <v>#DIV/0!</v>
      </c>
      <c r="N16" s="77"/>
      <c r="O16" s="78"/>
      <c r="P16" s="37">
        <v>0</v>
      </c>
      <c r="Q16" s="38">
        <v>1</v>
      </c>
      <c r="R16" s="38">
        <v>0</v>
      </c>
    </row>
    <row r="17" spans="2:18" ht="33.75" customHeight="1" x14ac:dyDescent="0.25">
      <c r="B17" s="41" t="s">
        <v>58</v>
      </c>
      <c r="C17" s="42" t="s">
        <v>59</v>
      </c>
      <c r="D17" s="42" t="s">
        <v>50</v>
      </c>
      <c r="E17" s="43"/>
      <c r="F17" s="76" t="s">
        <v>60</v>
      </c>
      <c r="G17" s="44" t="s">
        <v>61</v>
      </c>
      <c r="H17" s="44">
        <v>1</v>
      </c>
      <c r="I17" s="38">
        <f>L17</f>
        <v>0</v>
      </c>
      <c r="J17" s="45">
        <f>L17*100/H17</f>
        <v>0</v>
      </c>
      <c r="K17" s="38">
        <v>0</v>
      </c>
      <c r="L17" s="49">
        <v>0</v>
      </c>
      <c r="M17" s="50" t="e">
        <f>L17*100/K17</f>
        <v>#DIV/0!</v>
      </c>
      <c r="N17" s="77"/>
      <c r="O17" s="78"/>
      <c r="P17" s="37">
        <v>1</v>
      </c>
      <c r="Q17" s="38">
        <v>0</v>
      </c>
      <c r="R17" s="38">
        <v>0</v>
      </c>
    </row>
    <row r="18" spans="2:18" ht="33.75" customHeight="1" x14ac:dyDescent="0.25">
      <c r="B18" s="41" t="s">
        <v>58</v>
      </c>
      <c r="C18" s="42" t="s">
        <v>59</v>
      </c>
      <c r="D18" s="42" t="s">
        <v>50</v>
      </c>
      <c r="E18" s="43"/>
      <c r="F18" s="76" t="s">
        <v>62</v>
      </c>
      <c r="G18" s="44" t="s">
        <v>63</v>
      </c>
      <c r="H18" s="44">
        <v>1</v>
      </c>
      <c r="I18" s="38">
        <f>L18</f>
        <v>0</v>
      </c>
      <c r="J18" s="45">
        <f>L18*100/H18</f>
        <v>0</v>
      </c>
      <c r="K18" s="38">
        <v>0</v>
      </c>
      <c r="L18" s="49">
        <v>0</v>
      </c>
      <c r="M18" s="50" t="e">
        <f>L18*100/K18</f>
        <v>#DIV/0!</v>
      </c>
      <c r="N18" s="77"/>
      <c r="O18" s="78"/>
      <c r="P18" s="37">
        <v>0</v>
      </c>
      <c r="Q18" s="38">
        <v>1</v>
      </c>
      <c r="R18" s="38">
        <v>0</v>
      </c>
    </row>
    <row r="19" spans="2:18" ht="33.75" customHeight="1" x14ac:dyDescent="0.25">
      <c r="B19" s="41" t="s">
        <v>58</v>
      </c>
      <c r="C19" s="42" t="s">
        <v>59</v>
      </c>
      <c r="D19" s="42" t="s">
        <v>50</v>
      </c>
      <c r="E19" s="43"/>
      <c r="F19" s="76" t="s">
        <v>64</v>
      </c>
      <c r="G19" s="44" t="s">
        <v>63</v>
      </c>
      <c r="H19" s="44">
        <v>2</v>
      </c>
      <c r="I19" s="38">
        <f>L19</f>
        <v>0</v>
      </c>
      <c r="J19" s="45">
        <f>L19*100/H19</f>
        <v>0</v>
      </c>
      <c r="K19" s="38">
        <v>0</v>
      </c>
      <c r="L19" s="49">
        <v>0</v>
      </c>
      <c r="M19" s="50" t="e">
        <f>L19*100/K19</f>
        <v>#DIV/0!</v>
      </c>
      <c r="N19" s="77"/>
      <c r="O19" s="78"/>
      <c r="P19" s="37">
        <v>1</v>
      </c>
      <c r="Q19" s="38">
        <v>0</v>
      </c>
      <c r="R19" s="38">
        <v>1</v>
      </c>
    </row>
    <row r="20" spans="2:18" ht="33.75" customHeight="1" x14ac:dyDescent="0.25">
      <c r="B20" s="41" t="s">
        <v>58</v>
      </c>
      <c r="C20" s="42" t="s">
        <v>59</v>
      </c>
      <c r="D20" s="42" t="s">
        <v>50</v>
      </c>
      <c r="E20" s="43"/>
      <c r="F20" s="76" t="s">
        <v>65</v>
      </c>
      <c r="G20" s="44" t="s">
        <v>66</v>
      </c>
      <c r="H20" s="79">
        <v>1</v>
      </c>
      <c r="I20" s="38">
        <f>L20</f>
        <v>0</v>
      </c>
      <c r="J20" s="45">
        <f>L20*100/H20</f>
        <v>0</v>
      </c>
      <c r="K20" s="38">
        <v>0</v>
      </c>
      <c r="L20" s="49">
        <v>0</v>
      </c>
      <c r="M20" s="50" t="e">
        <f>L20*100/K20</f>
        <v>#DIV/0!</v>
      </c>
      <c r="N20" s="77"/>
      <c r="O20" s="78"/>
      <c r="P20" s="37">
        <v>0</v>
      </c>
      <c r="Q20" s="38">
        <v>1</v>
      </c>
      <c r="R20" s="38">
        <v>0</v>
      </c>
    </row>
    <row r="21" spans="2:18" ht="33.75" customHeight="1" x14ac:dyDescent="0.25">
      <c r="B21" s="41" t="s">
        <v>58</v>
      </c>
      <c r="C21" s="42" t="s">
        <v>67</v>
      </c>
      <c r="D21" s="42" t="s">
        <v>50</v>
      </c>
      <c r="E21" s="43"/>
      <c r="F21" s="76" t="s">
        <v>68</v>
      </c>
      <c r="G21" s="44" t="s">
        <v>57</v>
      </c>
      <c r="H21" s="79">
        <v>1</v>
      </c>
      <c r="I21" s="38">
        <f>L21</f>
        <v>0</v>
      </c>
      <c r="J21" s="45">
        <f>L21*100/H21</f>
        <v>0</v>
      </c>
      <c r="K21" s="38">
        <v>0</v>
      </c>
      <c r="L21" s="49">
        <v>0</v>
      </c>
      <c r="M21" s="50" t="e">
        <f>L21*100/K21</f>
        <v>#DIV/0!</v>
      </c>
      <c r="N21" s="77"/>
      <c r="O21" s="78"/>
      <c r="P21" s="37">
        <v>0</v>
      </c>
      <c r="Q21" s="38">
        <v>1</v>
      </c>
      <c r="R21" s="38">
        <v>0</v>
      </c>
    </row>
    <row r="22" spans="2:18" ht="33.75" customHeight="1" thickBot="1" x14ac:dyDescent="0.3">
      <c r="B22" s="52" t="s">
        <v>58</v>
      </c>
      <c r="C22" s="54" t="s">
        <v>67</v>
      </c>
      <c r="D22" s="54" t="s">
        <v>50</v>
      </c>
      <c r="E22" s="55"/>
      <c r="F22" s="80" t="s">
        <v>69</v>
      </c>
      <c r="G22" s="56" t="s">
        <v>70</v>
      </c>
      <c r="H22" s="81">
        <v>1</v>
      </c>
      <c r="I22" s="57">
        <f>L22</f>
        <v>0</v>
      </c>
      <c r="J22" s="58">
        <f>L22*100/H22</f>
        <v>0</v>
      </c>
      <c r="K22" s="57">
        <v>0</v>
      </c>
      <c r="L22" s="59">
        <v>0</v>
      </c>
      <c r="M22" s="60" t="e">
        <f>L22*100/K22</f>
        <v>#DIV/0!</v>
      </c>
      <c r="N22" s="82"/>
      <c r="O22" s="83"/>
      <c r="P22" s="37">
        <v>0</v>
      </c>
      <c r="Q22" s="38">
        <v>1</v>
      </c>
      <c r="R22" s="38">
        <v>0</v>
      </c>
    </row>
    <row r="23" spans="2:18" ht="33.75" customHeight="1" x14ac:dyDescent="0.25">
      <c r="B23" s="84" t="s">
        <v>58</v>
      </c>
      <c r="C23" s="85" t="s">
        <v>71</v>
      </c>
      <c r="D23" s="86" t="s">
        <v>72</v>
      </c>
      <c r="E23" s="87" t="s">
        <v>73</v>
      </c>
      <c r="F23" s="88" t="s">
        <v>74</v>
      </c>
      <c r="G23" s="89" t="s">
        <v>75</v>
      </c>
      <c r="H23" s="90">
        <v>1</v>
      </c>
      <c r="I23" s="32">
        <f>L23</f>
        <v>1</v>
      </c>
      <c r="J23" s="33">
        <f>L23*100/H23</f>
        <v>100</v>
      </c>
      <c r="K23" s="91">
        <v>1</v>
      </c>
      <c r="L23" s="92">
        <v>1</v>
      </c>
      <c r="M23" s="33">
        <f>L23*100/K23</f>
        <v>100</v>
      </c>
      <c r="N23" s="35">
        <f>AVERAGE(M23)</f>
        <v>100</v>
      </c>
      <c r="O23" s="74">
        <f>AVERAGE(J23:J24)</f>
        <v>50</v>
      </c>
      <c r="P23" s="93">
        <v>1</v>
      </c>
      <c r="Q23" s="94">
        <v>1</v>
      </c>
      <c r="R23" s="94">
        <v>1</v>
      </c>
    </row>
    <row r="24" spans="2:18" ht="42.75" customHeight="1" thickBot="1" x14ac:dyDescent="0.3">
      <c r="B24" s="95" t="s">
        <v>58</v>
      </c>
      <c r="C24" s="96" t="s">
        <v>71</v>
      </c>
      <c r="D24" s="97" t="s">
        <v>72</v>
      </c>
      <c r="E24" s="98"/>
      <c r="F24" s="99" t="s">
        <v>76</v>
      </c>
      <c r="G24" s="100" t="s">
        <v>66</v>
      </c>
      <c r="H24" s="101">
        <v>1</v>
      </c>
      <c r="I24" s="57">
        <f>L24</f>
        <v>0</v>
      </c>
      <c r="J24" s="58">
        <f>L24*100/H24</f>
        <v>0</v>
      </c>
      <c r="K24" s="57">
        <v>0</v>
      </c>
      <c r="L24" s="59">
        <v>0</v>
      </c>
      <c r="M24" s="60" t="e">
        <f>L24*100/K24</f>
        <v>#DIV/0!</v>
      </c>
      <c r="N24" s="61"/>
      <c r="O24" s="83"/>
      <c r="P24" s="37">
        <v>0</v>
      </c>
      <c r="Q24" s="38">
        <v>0</v>
      </c>
      <c r="R24" s="38">
        <v>1</v>
      </c>
    </row>
    <row r="25" spans="2:18" ht="32.25" customHeight="1" x14ac:dyDescent="0.25">
      <c r="B25" s="28" t="s">
        <v>43</v>
      </c>
      <c r="C25" s="29" t="s">
        <v>77</v>
      </c>
      <c r="D25" s="29" t="s">
        <v>78</v>
      </c>
      <c r="E25" s="30" t="s">
        <v>79</v>
      </c>
      <c r="F25" s="29" t="s">
        <v>80</v>
      </c>
      <c r="G25" s="31" t="s">
        <v>81</v>
      </c>
      <c r="H25" s="31">
        <v>2</v>
      </c>
      <c r="I25" s="32">
        <f>L25</f>
        <v>0</v>
      </c>
      <c r="J25" s="33">
        <f>L25*100/H25</f>
        <v>0</v>
      </c>
      <c r="K25" s="32">
        <v>0</v>
      </c>
      <c r="L25" s="71">
        <v>0</v>
      </c>
      <c r="M25" s="72" t="e">
        <f>L25*100/K25</f>
        <v>#DIV/0!</v>
      </c>
      <c r="N25" s="73" t="e">
        <f>AVERAGE(M25:M29)</f>
        <v>#DIV/0!</v>
      </c>
      <c r="O25" s="74">
        <f>AVERAGE(J25:J29)</f>
        <v>0</v>
      </c>
      <c r="P25" s="37">
        <v>1</v>
      </c>
      <c r="Q25" s="38">
        <v>0</v>
      </c>
      <c r="R25" s="38">
        <v>1</v>
      </c>
    </row>
    <row r="26" spans="2:18" ht="32.25" customHeight="1" x14ac:dyDescent="0.25">
      <c r="B26" s="41" t="s">
        <v>43</v>
      </c>
      <c r="C26" s="42" t="s">
        <v>77</v>
      </c>
      <c r="D26" s="42" t="s">
        <v>78</v>
      </c>
      <c r="E26" s="43"/>
      <c r="F26" s="42" t="s">
        <v>82</v>
      </c>
      <c r="G26" s="44" t="s">
        <v>83</v>
      </c>
      <c r="H26" s="44">
        <v>6</v>
      </c>
      <c r="I26" s="38">
        <f>L26</f>
        <v>0</v>
      </c>
      <c r="J26" s="45">
        <f>L26*100/H26</f>
        <v>0</v>
      </c>
      <c r="K26" s="38">
        <v>0</v>
      </c>
      <c r="L26" s="49">
        <v>0</v>
      </c>
      <c r="M26" s="50" t="e">
        <f>L26*100/K26</f>
        <v>#DIV/0!</v>
      </c>
      <c r="N26" s="77"/>
      <c r="O26" s="78"/>
      <c r="P26" s="37">
        <v>0</v>
      </c>
      <c r="Q26" s="38">
        <v>6</v>
      </c>
      <c r="R26" s="38">
        <v>0</v>
      </c>
    </row>
    <row r="27" spans="2:18" ht="32.25" customHeight="1" x14ac:dyDescent="0.25">
      <c r="B27" s="41" t="s">
        <v>43</v>
      </c>
      <c r="C27" s="42" t="s">
        <v>77</v>
      </c>
      <c r="D27" s="42" t="s">
        <v>78</v>
      </c>
      <c r="E27" s="43"/>
      <c r="F27" s="42" t="s">
        <v>84</v>
      </c>
      <c r="G27" s="44" t="s">
        <v>85</v>
      </c>
      <c r="H27" s="44">
        <v>1</v>
      </c>
      <c r="I27" s="38">
        <f>L27</f>
        <v>0</v>
      </c>
      <c r="J27" s="45">
        <f>L27*100/H27</f>
        <v>0</v>
      </c>
      <c r="K27" s="38">
        <v>0</v>
      </c>
      <c r="L27" s="49">
        <v>0</v>
      </c>
      <c r="M27" s="50" t="e">
        <f>L27*100/K27</f>
        <v>#DIV/0!</v>
      </c>
      <c r="N27" s="77"/>
      <c r="O27" s="78"/>
      <c r="P27" s="37">
        <v>0</v>
      </c>
      <c r="Q27" s="38">
        <v>0</v>
      </c>
      <c r="R27" s="38">
        <v>1</v>
      </c>
    </row>
    <row r="28" spans="2:18" ht="32.25" customHeight="1" x14ac:dyDescent="0.25">
      <c r="B28" s="41" t="s">
        <v>43</v>
      </c>
      <c r="C28" s="42" t="s">
        <v>77</v>
      </c>
      <c r="D28" s="42" t="s">
        <v>78</v>
      </c>
      <c r="E28" s="43"/>
      <c r="F28" s="42" t="s">
        <v>86</v>
      </c>
      <c r="G28" s="44" t="s">
        <v>87</v>
      </c>
      <c r="H28" s="44">
        <v>1</v>
      </c>
      <c r="I28" s="38">
        <f>L28</f>
        <v>0</v>
      </c>
      <c r="J28" s="45">
        <f>L28*100/H28</f>
        <v>0</v>
      </c>
      <c r="K28" s="38">
        <v>0</v>
      </c>
      <c r="L28" s="49">
        <v>0</v>
      </c>
      <c r="M28" s="50" t="e">
        <f>L28*100/K28</f>
        <v>#DIV/0!</v>
      </c>
      <c r="N28" s="77"/>
      <c r="O28" s="78"/>
      <c r="P28" s="37">
        <v>1</v>
      </c>
      <c r="Q28" s="38">
        <v>0</v>
      </c>
      <c r="R28" s="38">
        <v>0</v>
      </c>
    </row>
    <row r="29" spans="2:18" ht="33.75" customHeight="1" thickBot="1" x14ac:dyDescent="0.3">
      <c r="B29" s="52" t="s">
        <v>58</v>
      </c>
      <c r="C29" s="54" t="s">
        <v>88</v>
      </c>
      <c r="D29" s="53" t="s">
        <v>89</v>
      </c>
      <c r="E29" s="55"/>
      <c r="F29" s="80" t="s">
        <v>90</v>
      </c>
      <c r="G29" s="56" t="s">
        <v>91</v>
      </c>
      <c r="H29" s="102">
        <v>1</v>
      </c>
      <c r="I29" s="57">
        <f>L29</f>
        <v>0</v>
      </c>
      <c r="J29" s="58">
        <f>L29*100/H29</f>
        <v>0</v>
      </c>
      <c r="K29" s="103">
        <v>0</v>
      </c>
      <c r="L29" s="104">
        <v>0</v>
      </c>
      <c r="M29" s="60" t="e">
        <f>L29*100/K29</f>
        <v>#DIV/0!</v>
      </c>
      <c r="N29" s="82"/>
      <c r="O29" s="83"/>
      <c r="P29" s="105">
        <v>0</v>
      </c>
      <c r="Q29" s="106">
        <v>1</v>
      </c>
      <c r="R29" s="106">
        <v>0</v>
      </c>
    </row>
    <row r="30" spans="2:18" ht="30.75" customHeight="1" x14ac:dyDescent="0.25">
      <c r="B30" s="84" t="s">
        <v>54</v>
      </c>
      <c r="C30" s="85" t="s">
        <v>92</v>
      </c>
      <c r="D30" s="86" t="s">
        <v>72</v>
      </c>
      <c r="E30" s="87" t="s">
        <v>93</v>
      </c>
      <c r="F30" s="88" t="s">
        <v>94</v>
      </c>
      <c r="G30" s="89" t="s">
        <v>95</v>
      </c>
      <c r="H30" s="89">
        <v>1</v>
      </c>
      <c r="I30" s="32">
        <f>L30</f>
        <v>0</v>
      </c>
      <c r="J30" s="33">
        <f>L30*100/H30</f>
        <v>0</v>
      </c>
      <c r="K30" s="32">
        <v>0</v>
      </c>
      <c r="L30" s="71">
        <v>0</v>
      </c>
      <c r="M30" s="72" t="e">
        <f>L30*100/K30</f>
        <v>#DIV/0!</v>
      </c>
      <c r="N30" s="73" t="e">
        <f>AVERAGE(M30:M31)</f>
        <v>#DIV/0!</v>
      </c>
      <c r="O30" s="74">
        <f>AVERAGE(J30:J31)</f>
        <v>0</v>
      </c>
      <c r="P30" s="37">
        <v>0</v>
      </c>
      <c r="Q30" s="38">
        <v>0</v>
      </c>
      <c r="R30" s="38">
        <v>1</v>
      </c>
    </row>
    <row r="31" spans="2:18" ht="33.75" customHeight="1" thickBot="1" x14ac:dyDescent="0.3">
      <c r="B31" s="95" t="s">
        <v>58</v>
      </c>
      <c r="C31" s="96" t="s">
        <v>59</v>
      </c>
      <c r="D31" s="97" t="s">
        <v>72</v>
      </c>
      <c r="E31" s="98"/>
      <c r="F31" s="99" t="s">
        <v>96</v>
      </c>
      <c r="G31" s="100" t="s">
        <v>97</v>
      </c>
      <c r="H31" s="100">
        <v>1</v>
      </c>
      <c r="I31" s="57">
        <f>L31</f>
        <v>0</v>
      </c>
      <c r="J31" s="58">
        <f>L31*100/H31</f>
        <v>0</v>
      </c>
      <c r="K31" s="57">
        <v>0</v>
      </c>
      <c r="L31" s="59">
        <v>0</v>
      </c>
      <c r="M31" s="60" t="e">
        <f>L31*100/K31</f>
        <v>#DIV/0!</v>
      </c>
      <c r="N31" s="82"/>
      <c r="O31" s="83"/>
      <c r="P31" s="37">
        <v>1</v>
      </c>
      <c r="Q31" s="38">
        <v>0</v>
      </c>
      <c r="R31" s="38">
        <v>0</v>
      </c>
    </row>
    <row r="32" spans="2:18" ht="32.25" customHeight="1" x14ac:dyDescent="0.25">
      <c r="B32" s="28" t="s">
        <v>43</v>
      </c>
      <c r="C32" s="29" t="s">
        <v>77</v>
      </c>
      <c r="D32" s="29" t="s">
        <v>78</v>
      </c>
      <c r="E32" s="30" t="s">
        <v>98</v>
      </c>
      <c r="F32" s="29" t="s">
        <v>99</v>
      </c>
      <c r="G32" s="31" t="s">
        <v>100</v>
      </c>
      <c r="H32" s="31">
        <v>2</v>
      </c>
      <c r="I32" s="32">
        <f>L32</f>
        <v>0</v>
      </c>
      <c r="J32" s="33">
        <f>L32*100/H32</f>
        <v>0</v>
      </c>
      <c r="K32" s="32">
        <v>0</v>
      </c>
      <c r="L32" s="71">
        <v>0</v>
      </c>
      <c r="M32" s="72" t="e">
        <f>L32*100/K32</f>
        <v>#DIV/0!</v>
      </c>
      <c r="N32" s="35">
        <f>AVERAGE(M33)</f>
        <v>120</v>
      </c>
      <c r="O32" s="74">
        <f>AVERAGE(J32:J33)</f>
        <v>16.666666666666668</v>
      </c>
      <c r="P32" s="37">
        <v>0</v>
      </c>
      <c r="Q32" s="38">
        <v>1</v>
      </c>
      <c r="R32" s="38">
        <v>1</v>
      </c>
    </row>
    <row r="33" spans="2:18" ht="30.75" customHeight="1" thickBot="1" x14ac:dyDescent="0.3">
      <c r="B33" s="52" t="s">
        <v>54</v>
      </c>
      <c r="C33" s="54" t="s">
        <v>101</v>
      </c>
      <c r="D33" s="53" t="s">
        <v>102</v>
      </c>
      <c r="E33" s="55"/>
      <c r="F33" s="80" t="s">
        <v>103</v>
      </c>
      <c r="G33" s="56" t="s">
        <v>104</v>
      </c>
      <c r="H33" s="107">
        <v>3</v>
      </c>
      <c r="I33" s="57">
        <f>L33</f>
        <v>1</v>
      </c>
      <c r="J33" s="58">
        <f>L33*100/H33</f>
        <v>33.333333333333336</v>
      </c>
      <c r="K33" s="57">
        <v>0</v>
      </c>
      <c r="L33" s="108">
        <v>1</v>
      </c>
      <c r="M33" s="58">
        <v>120</v>
      </c>
      <c r="N33" s="61"/>
      <c r="O33" s="83"/>
      <c r="P33" s="37">
        <v>1</v>
      </c>
      <c r="Q33" s="38">
        <v>1</v>
      </c>
      <c r="R33" s="38">
        <v>1</v>
      </c>
    </row>
    <row r="34" spans="2:18" ht="36" customHeight="1" x14ac:dyDescent="0.25">
      <c r="B34" s="84" t="s">
        <v>22</v>
      </c>
      <c r="C34" s="85" t="s">
        <v>105</v>
      </c>
      <c r="D34" s="85" t="s">
        <v>50</v>
      </c>
      <c r="E34" s="87" t="s">
        <v>106</v>
      </c>
      <c r="F34" s="85" t="s">
        <v>107</v>
      </c>
      <c r="G34" s="89" t="s">
        <v>33</v>
      </c>
      <c r="H34" s="89">
        <v>1</v>
      </c>
      <c r="I34" s="32">
        <f>L34</f>
        <v>0</v>
      </c>
      <c r="J34" s="33">
        <f>L34*100/H34</f>
        <v>0</v>
      </c>
      <c r="K34" s="32">
        <v>0</v>
      </c>
      <c r="L34" s="71">
        <v>0</v>
      </c>
      <c r="M34" s="72" t="e">
        <f>L34*100/K34</f>
        <v>#DIV/0!</v>
      </c>
      <c r="N34" s="35">
        <f>AVERAGE(M35:M41,M44,M47,M48)</f>
        <v>102</v>
      </c>
      <c r="O34" s="74">
        <f>AVERAGE(J34:J51)</f>
        <v>21.617323759387254</v>
      </c>
      <c r="P34" s="37">
        <v>0</v>
      </c>
      <c r="Q34" s="38">
        <v>0</v>
      </c>
      <c r="R34" s="38">
        <v>1</v>
      </c>
    </row>
    <row r="35" spans="2:18" ht="32.25" customHeight="1" x14ac:dyDescent="0.25">
      <c r="B35" s="109" t="s">
        <v>43</v>
      </c>
      <c r="C35" s="110" t="s">
        <v>108</v>
      </c>
      <c r="D35" s="111" t="s">
        <v>109</v>
      </c>
      <c r="E35" s="112"/>
      <c r="F35" s="111" t="s">
        <v>110</v>
      </c>
      <c r="G35" s="113" t="s">
        <v>111</v>
      </c>
      <c r="H35" s="113">
        <v>6</v>
      </c>
      <c r="I35" s="38">
        <f>L35</f>
        <v>0</v>
      </c>
      <c r="J35" s="45">
        <f>L35*100/H35</f>
        <v>0</v>
      </c>
      <c r="K35" s="38">
        <v>1</v>
      </c>
      <c r="L35" s="46">
        <v>0</v>
      </c>
      <c r="M35" s="45">
        <f>L35*100/K35</f>
        <v>0</v>
      </c>
      <c r="N35" s="47"/>
      <c r="O35" s="78"/>
      <c r="P35" s="37">
        <v>3</v>
      </c>
      <c r="Q35" s="38">
        <v>1</v>
      </c>
      <c r="R35" s="38">
        <v>1</v>
      </c>
    </row>
    <row r="36" spans="2:18" ht="32.25" customHeight="1" x14ac:dyDescent="0.25">
      <c r="B36" s="109" t="s">
        <v>43</v>
      </c>
      <c r="C36" s="110" t="s">
        <v>108</v>
      </c>
      <c r="D36" s="111" t="s">
        <v>50</v>
      </c>
      <c r="E36" s="112"/>
      <c r="F36" s="111" t="s">
        <v>112</v>
      </c>
      <c r="G36" s="113" t="s">
        <v>113</v>
      </c>
      <c r="H36" s="113">
        <v>26</v>
      </c>
      <c r="I36" s="38">
        <f>L36</f>
        <v>22</v>
      </c>
      <c r="J36" s="45">
        <f>L36*100/H36</f>
        <v>84.615384615384613</v>
      </c>
      <c r="K36" s="38">
        <v>7</v>
      </c>
      <c r="L36" s="114">
        <v>22</v>
      </c>
      <c r="M36" s="45">
        <v>120</v>
      </c>
      <c r="N36" s="47"/>
      <c r="O36" s="78"/>
      <c r="P36" s="37">
        <v>7</v>
      </c>
      <c r="Q36" s="38">
        <v>6</v>
      </c>
      <c r="R36" s="38">
        <v>6</v>
      </c>
    </row>
    <row r="37" spans="2:18" ht="32.25" customHeight="1" x14ac:dyDescent="0.25">
      <c r="B37" s="109" t="s">
        <v>43</v>
      </c>
      <c r="C37" s="111" t="s">
        <v>114</v>
      </c>
      <c r="D37" s="111" t="s">
        <v>109</v>
      </c>
      <c r="E37" s="112"/>
      <c r="F37" s="111" t="s">
        <v>115</v>
      </c>
      <c r="G37" s="113" t="s">
        <v>116</v>
      </c>
      <c r="H37" s="113">
        <v>282</v>
      </c>
      <c r="I37" s="115">
        <f>L37</f>
        <v>36.369999999999997</v>
      </c>
      <c r="J37" s="45">
        <f>L37*100/H37</f>
        <v>12.897163120567374</v>
      </c>
      <c r="K37" s="38">
        <v>20</v>
      </c>
      <c r="L37" s="116">
        <v>36.369999999999997</v>
      </c>
      <c r="M37" s="45">
        <v>120</v>
      </c>
      <c r="N37" s="47"/>
      <c r="O37" s="78"/>
      <c r="P37" s="37">
        <v>65</v>
      </c>
      <c r="Q37" s="38">
        <v>102</v>
      </c>
      <c r="R37" s="38">
        <v>94</v>
      </c>
    </row>
    <row r="38" spans="2:18" ht="32.25" customHeight="1" x14ac:dyDescent="0.25">
      <c r="B38" s="109" t="s">
        <v>43</v>
      </c>
      <c r="C38" s="111" t="s">
        <v>114</v>
      </c>
      <c r="D38" s="111" t="s">
        <v>109</v>
      </c>
      <c r="E38" s="112"/>
      <c r="F38" s="111" t="s">
        <v>117</v>
      </c>
      <c r="G38" s="113" t="s">
        <v>118</v>
      </c>
      <c r="H38" s="113">
        <v>575.54</v>
      </c>
      <c r="I38" s="115">
        <f>L38</f>
        <v>46.59</v>
      </c>
      <c r="J38" s="45">
        <f>L38*100/H38</f>
        <v>8.0950064287451795</v>
      </c>
      <c r="K38" s="38">
        <v>17</v>
      </c>
      <c r="L38" s="116">
        <v>46.59</v>
      </c>
      <c r="M38" s="45">
        <v>120</v>
      </c>
      <c r="N38" s="47"/>
      <c r="O38" s="78"/>
      <c r="P38" s="37">
        <v>137</v>
      </c>
      <c r="Q38" s="38">
        <v>132</v>
      </c>
      <c r="R38" s="38">
        <v>289</v>
      </c>
    </row>
    <row r="39" spans="2:18" ht="32.25" customHeight="1" x14ac:dyDescent="0.25">
      <c r="B39" s="109" t="s">
        <v>43</v>
      </c>
      <c r="C39" s="111" t="s">
        <v>114</v>
      </c>
      <c r="D39" s="111" t="s">
        <v>109</v>
      </c>
      <c r="E39" s="112"/>
      <c r="F39" s="111" t="s">
        <v>119</v>
      </c>
      <c r="G39" s="113" t="s">
        <v>120</v>
      </c>
      <c r="H39" s="113">
        <v>585</v>
      </c>
      <c r="I39" s="38">
        <f>L39</f>
        <v>53</v>
      </c>
      <c r="J39" s="45">
        <f>L39*100/H39</f>
        <v>9.0598290598290596</v>
      </c>
      <c r="K39" s="38">
        <v>53</v>
      </c>
      <c r="L39" s="116">
        <v>53</v>
      </c>
      <c r="M39" s="45">
        <f>L39*100/K39</f>
        <v>100</v>
      </c>
      <c r="N39" s="47"/>
      <c r="O39" s="78"/>
      <c r="P39" s="37">
        <v>388</v>
      </c>
      <c r="Q39" s="38">
        <v>68</v>
      </c>
      <c r="R39" s="38">
        <v>76</v>
      </c>
    </row>
    <row r="40" spans="2:18" ht="32.25" customHeight="1" x14ac:dyDescent="0.25">
      <c r="B40" s="109" t="s">
        <v>43</v>
      </c>
      <c r="C40" s="111" t="s">
        <v>114</v>
      </c>
      <c r="D40" s="111" t="s">
        <v>109</v>
      </c>
      <c r="E40" s="112"/>
      <c r="F40" s="111" t="s">
        <v>121</v>
      </c>
      <c r="G40" s="113" t="s">
        <v>122</v>
      </c>
      <c r="H40" s="113">
        <v>45</v>
      </c>
      <c r="I40" s="38">
        <f>L40</f>
        <v>17</v>
      </c>
      <c r="J40" s="45">
        <f>L40*100/H40</f>
        <v>37.777777777777779</v>
      </c>
      <c r="K40" s="38">
        <v>3</v>
      </c>
      <c r="L40" s="116">
        <v>17</v>
      </c>
      <c r="M40" s="45">
        <v>120</v>
      </c>
      <c r="N40" s="47"/>
      <c r="O40" s="78"/>
      <c r="P40" s="37">
        <v>6</v>
      </c>
      <c r="Q40" s="38">
        <v>4</v>
      </c>
      <c r="R40" s="38">
        <v>32</v>
      </c>
    </row>
    <row r="41" spans="2:18" ht="32.25" customHeight="1" x14ac:dyDescent="0.25">
      <c r="B41" s="109" t="s">
        <v>43</v>
      </c>
      <c r="C41" s="111" t="s">
        <v>114</v>
      </c>
      <c r="D41" s="111" t="s">
        <v>109</v>
      </c>
      <c r="E41" s="112"/>
      <c r="F41" s="111" t="s">
        <v>123</v>
      </c>
      <c r="G41" s="113" t="s">
        <v>124</v>
      </c>
      <c r="H41" s="113">
        <v>10</v>
      </c>
      <c r="I41" s="38">
        <f>L41</f>
        <v>1</v>
      </c>
      <c r="J41" s="45">
        <f>L41*100/H41</f>
        <v>10</v>
      </c>
      <c r="K41" s="38">
        <v>1</v>
      </c>
      <c r="L41" s="116">
        <v>1</v>
      </c>
      <c r="M41" s="45">
        <f>L41*100/K41</f>
        <v>100</v>
      </c>
      <c r="N41" s="47"/>
      <c r="O41" s="78"/>
      <c r="P41" s="37">
        <v>4</v>
      </c>
      <c r="Q41" s="38">
        <v>0</v>
      </c>
      <c r="R41" s="38">
        <v>5</v>
      </c>
    </row>
    <row r="42" spans="2:18" ht="32.25" customHeight="1" x14ac:dyDescent="0.25">
      <c r="B42" s="109" t="s">
        <v>43</v>
      </c>
      <c r="C42" s="111" t="s">
        <v>114</v>
      </c>
      <c r="D42" s="111" t="s">
        <v>50</v>
      </c>
      <c r="E42" s="112"/>
      <c r="F42" s="111" t="s">
        <v>125</v>
      </c>
      <c r="G42" s="113" t="s">
        <v>27</v>
      </c>
      <c r="H42" s="113">
        <v>2</v>
      </c>
      <c r="I42" s="38">
        <f>L42</f>
        <v>0</v>
      </c>
      <c r="J42" s="45">
        <f>L42*100/H42</f>
        <v>0</v>
      </c>
      <c r="K42" s="38">
        <v>0</v>
      </c>
      <c r="L42" s="49">
        <v>0</v>
      </c>
      <c r="M42" s="50" t="e">
        <f>L42*100/K42</f>
        <v>#DIV/0!</v>
      </c>
      <c r="N42" s="47"/>
      <c r="O42" s="78"/>
      <c r="P42" s="37">
        <v>1</v>
      </c>
      <c r="Q42" s="38">
        <v>1</v>
      </c>
      <c r="R42" s="38">
        <v>0</v>
      </c>
    </row>
    <row r="43" spans="2:18" ht="32.25" customHeight="1" x14ac:dyDescent="0.25">
      <c r="B43" s="109" t="s">
        <v>43</v>
      </c>
      <c r="C43" s="111" t="s">
        <v>114</v>
      </c>
      <c r="D43" s="111" t="s">
        <v>126</v>
      </c>
      <c r="E43" s="112"/>
      <c r="F43" s="111" t="s">
        <v>127</v>
      </c>
      <c r="G43" s="113" t="s">
        <v>27</v>
      </c>
      <c r="H43" s="113">
        <v>1</v>
      </c>
      <c r="I43" s="38">
        <f>L43</f>
        <v>0</v>
      </c>
      <c r="J43" s="45">
        <f>L43*100/H43</f>
        <v>0</v>
      </c>
      <c r="K43" s="38">
        <v>0</v>
      </c>
      <c r="L43" s="49">
        <v>0</v>
      </c>
      <c r="M43" s="50" t="e">
        <f>L43*100/K43</f>
        <v>#DIV/0!</v>
      </c>
      <c r="N43" s="47"/>
      <c r="O43" s="78"/>
      <c r="P43" s="37">
        <v>1</v>
      </c>
      <c r="Q43" s="38">
        <v>0</v>
      </c>
      <c r="R43" s="38">
        <v>0</v>
      </c>
    </row>
    <row r="44" spans="2:18" ht="32.25" customHeight="1" x14ac:dyDescent="0.25">
      <c r="B44" s="109" t="s">
        <v>43</v>
      </c>
      <c r="C44" s="111" t="s">
        <v>114</v>
      </c>
      <c r="D44" s="111" t="s">
        <v>126</v>
      </c>
      <c r="E44" s="112"/>
      <c r="F44" s="111" t="s">
        <v>128</v>
      </c>
      <c r="G44" s="113" t="s">
        <v>129</v>
      </c>
      <c r="H44" s="113">
        <v>6</v>
      </c>
      <c r="I44" s="38">
        <f>L44</f>
        <v>6</v>
      </c>
      <c r="J44" s="45">
        <f>L44*100/H44</f>
        <v>100</v>
      </c>
      <c r="K44" s="38">
        <v>6</v>
      </c>
      <c r="L44" s="116">
        <v>6</v>
      </c>
      <c r="M44" s="45">
        <f>L44*100/K44</f>
        <v>100</v>
      </c>
      <c r="N44" s="47"/>
      <c r="O44" s="78"/>
      <c r="P44" s="37">
        <v>0</v>
      </c>
      <c r="Q44" s="38">
        <v>0</v>
      </c>
      <c r="R44" s="38">
        <v>0</v>
      </c>
    </row>
    <row r="45" spans="2:18" ht="32.25" customHeight="1" x14ac:dyDescent="0.25">
      <c r="B45" s="109" t="s">
        <v>43</v>
      </c>
      <c r="C45" s="111" t="s">
        <v>114</v>
      </c>
      <c r="D45" s="111" t="s">
        <v>126</v>
      </c>
      <c r="E45" s="112"/>
      <c r="F45" s="111" t="s">
        <v>130</v>
      </c>
      <c r="G45" s="113" t="s">
        <v>131</v>
      </c>
      <c r="H45" s="113">
        <v>2</v>
      </c>
      <c r="I45" s="38">
        <f>L45</f>
        <v>0</v>
      </c>
      <c r="J45" s="45">
        <f>L45*100/H45</f>
        <v>0</v>
      </c>
      <c r="K45" s="38">
        <v>0</v>
      </c>
      <c r="L45" s="49">
        <v>0</v>
      </c>
      <c r="M45" s="50" t="e">
        <f>L45*100/K45</f>
        <v>#DIV/0!</v>
      </c>
      <c r="N45" s="47"/>
      <c r="O45" s="78"/>
      <c r="P45" s="37">
        <v>0</v>
      </c>
      <c r="Q45" s="38">
        <v>1</v>
      </c>
      <c r="R45" s="38">
        <v>1</v>
      </c>
    </row>
    <row r="46" spans="2:18" ht="32.25" customHeight="1" x14ac:dyDescent="0.25">
      <c r="B46" s="109" t="s">
        <v>43</v>
      </c>
      <c r="C46" s="111" t="s">
        <v>114</v>
      </c>
      <c r="D46" s="111" t="s">
        <v>126</v>
      </c>
      <c r="E46" s="112"/>
      <c r="F46" s="111" t="s">
        <v>132</v>
      </c>
      <c r="G46" s="113" t="s">
        <v>131</v>
      </c>
      <c r="H46" s="113">
        <v>2</v>
      </c>
      <c r="I46" s="38">
        <f>L46</f>
        <v>0</v>
      </c>
      <c r="J46" s="45">
        <f>L46*100/H46</f>
        <v>0</v>
      </c>
      <c r="K46" s="38">
        <v>0</v>
      </c>
      <c r="L46" s="49">
        <v>0</v>
      </c>
      <c r="M46" s="50" t="e">
        <f>L46*100/K46</f>
        <v>#DIV/0!</v>
      </c>
      <c r="N46" s="47"/>
      <c r="O46" s="78"/>
      <c r="P46" s="37">
        <v>0</v>
      </c>
      <c r="Q46" s="38">
        <v>1</v>
      </c>
      <c r="R46" s="38">
        <v>1</v>
      </c>
    </row>
    <row r="47" spans="2:18" ht="30.75" customHeight="1" x14ac:dyDescent="0.25">
      <c r="B47" s="109" t="s">
        <v>54</v>
      </c>
      <c r="C47" s="117" t="s">
        <v>55</v>
      </c>
      <c r="D47" s="111" t="s">
        <v>50</v>
      </c>
      <c r="E47" s="112"/>
      <c r="F47" s="118" t="s">
        <v>133</v>
      </c>
      <c r="G47" s="113" t="s">
        <v>134</v>
      </c>
      <c r="H47" s="113">
        <v>30</v>
      </c>
      <c r="I47" s="38">
        <f>L47</f>
        <v>28</v>
      </c>
      <c r="J47" s="45">
        <f>L47*100/H47</f>
        <v>93.333333333333329</v>
      </c>
      <c r="K47" s="38">
        <v>8</v>
      </c>
      <c r="L47" s="114">
        <f>13+15</f>
        <v>28</v>
      </c>
      <c r="M47" s="45">
        <v>120</v>
      </c>
      <c r="N47" s="47"/>
      <c r="O47" s="78"/>
      <c r="P47" s="37">
        <v>8</v>
      </c>
      <c r="Q47" s="38">
        <v>7</v>
      </c>
      <c r="R47" s="38">
        <v>7</v>
      </c>
    </row>
    <row r="48" spans="2:18" ht="30.75" customHeight="1" x14ac:dyDescent="0.25">
      <c r="B48" s="109" t="s">
        <v>54</v>
      </c>
      <c r="C48" s="111" t="s">
        <v>135</v>
      </c>
      <c r="D48" s="111" t="s">
        <v>50</v>
      </c>
      <c r="E48" s="112"/>
      <c r="F48" s="118" t="s">
        <v>136</v>
      </c>
      <c r="G48" s="113" t="s">
        <v>137</v>
      </c>
      <c r="H48" s="113">
        <v>57</v>
      </c>
      <c r="I48" s="38">
        <f>L48</f>
        <v>19</v>
      </c>
      <c r="J48" s="45">
        <f>L48*100/H48</f>
        <v>33.333333333333336</v>
      </c>
      <c r="K48" s="38">
        <v>12</v>
      </c>
      <c r="L48" s="114">
        <v>19</v>
      </c>
      <c r="M48" s="45">
        <v>120</v>
      </c>
      <c r="N48" s="47"/>
      <c r="O48" s="78"/>
      <c r="P48" s="37">
        <v>15</v>
      </c>
      <c r="Q48" s="38">
        <v>15</v>
      </c>
      <c r="R48" s="38">
        <v>15</v>
      </c>
    </row>
    <row r="49" spans="2:20" ht="30.75" customHeight="1" x14ac:dyDescent="0.25">
      <c r="B49" s="109" t="s">
        <v>54</v>
      </c>
      <c r="C49" s="111" t="s">
        <v>138</v>
      </c>
      <c r="D49" s="111" t="s">
        <v>50</v>
      </c>
      <c r="E49" s="112"/>
      <c r="F49" s="118" t="s">
        <v>139</v>
      </c>
      <c r="G49" s="113" t="s">
        <v>140</v>
      </c>
      <c r="H49" s="119">
        <v>1</v>
      </c>
      <c r="I49" s="38">
        <f>L49</f>
        <v>0</v>
      </c>
      <c r="J49" s="45">
        <f>L49*100/H49</f>
        <v>0</v>
      </c>
      <c r="K49" s="38">
        <v>0</v>
      </c>
      <c r="L49" s="49">
        <v>0</v>
      </c>
      <c r="M49" s="50" t="e">
        <f>L49*100/K49</f>
        <v>#DIV/0!</v>
      </c>
      <c r="N49" s="47"/>
      <c r="O49" s="78"/>
      <c r="P49" s="37">
        <v>1</v>
      </c>
      <c r="Q49" s="38">
        <v>0</v>
      </c>
      <c r="R49" s="38">
        <v>0</v>
      </c>
    </row>
    <row r="50" spans="2:20" ht="44.25" customHeight="1" x14ac:dyDescent="0.25">
      <c r="B50" s="109" t="s">
        <v>54</v>
      </c>
      <c r="C50" s="111" t="s">
        <v>138</v>
      </c>
      <c r="D50" s="111" t="s">
        <v>50</v>
      </c>
      <c r="E50" s="112"/>
      <c r="F50" s="118" t="s">
        <v>141</v>
      </c>
      <c r="G50" s="113" t="s">
        <v>142</v>
      </c>
      <c r="H50" s="113">
        <v>1</v>
      </c>
      <c r="I50" s="38">
        <f>L50</f>
        <v>0</v>
      </c>
      <c r="J50" s="45">
        <f>L50*100/H50</f>
        <v>0</v>
      </c>
      <c r="K50" s="38">
        <v>0</v>
      </c>
      <c r="L50" s="49">
        <v>0</v>
      </c>
      <c r="M50" s="50" t="e">
        <f>L50*100/K50</f>
        <v>#DIV/0!</v>
      </c>
      <c r="N50" s="47"/>
      <c r="O50" s="78"/>
      <c r="P50" s="37">
        <v>1</v>
      </c>
      <c r="Q50" s="38">
        <v>0</v>
      </c>
      <c r="R50" s="38">
        <v>0</v>
      </c>
    </row>
    <row r="51" spans="2:20" ht="30.75" customHeight="1" thickBot="1" x14ac:dyDescent="0.3">
      <c r="B51" s="95" t="s">
        <v>54</v>
      </c>
      <c r="C51" s="96" t="s">
        <v>138</v>
      </c>
      <c r="D51" s="96" t="s">
        <v>50</v>
      </c>
      <c r="E51" s="98"/>
      <c r="F51" s="99" t="s">
        <v>143</v>
      </c>
      <c r="G51" s="100" t="s">
        <v>104</v>
      </c>
      <c r="H51" s="100">
        <v>1</v>
      </c>
      <c r="I51" s="57">
        <f>L51</f>
        <v>0</v>
      </c>
      <c r="J51" s="58">
        <f>L51*100/H51</f>
        <v>0</v>
      </c>
      <c r="K51" s="57">
        <v>0</v>
      </c>
      <c r="L51" s="59">
        <v>0</v>
      </c>
      <c r="M51" s="60" t="e">
        <f>L51*100/K51</f>
        <v>#DIV/0!</v>
      </c>
      <c r="N51" s="61"/>
      <c r="O51" s="83"/>
      <c r="P51" s="37">
        <v>1</v>
      </c>
      <c r="Q51" s="38">
        <v>0</v>
      </c>
      <c r="R51" s="38">
        <v>0</v>
      </c>
    </row>
    <row r="52" spans="2:20" ht="57" customHeight="1" thickBot="1" x14ac:dyDescent="0.3">
      <c r="B52" s="120" t="s">
        <v>54</v>
      </c>
      <c r="C52" s="121" t="s">
        <v>55</v>
      </c>
      <c r="D52" s="122" t="s">
        <v>89</v>
      </c>
      <c r="E52" s="123" t="s">
        <v>144</v>
      </c>
      <c r="F52" s="124" t="s">
        <v>145</v>
      </c>
      <c r="G52" s="123" t="s">
        <v>146</v>
      </c>
      <c r="H52" s="125">
        <v>1</v>
      </c>
      <c r="I52" s="66">
        <f>L52</f>
        <v>0</v>
      </c>
      <c r="J52" s="67">
        <f>L52*100/H52</f>
        <v>0</v>
      </c>
      <c r="K52" s="126">
        <v>0</v>
      </c>
      <c r="L52" s="127">
        <v>0</v>
      </c>
      <c r="M52" s="69" t="e">
        <f>L52*100/K52</f>
        <v>#DIV/0!</v>
      </c>
      <c r="N52" s="69" t="e">
        <f>AVERAGE(M52)</f>
        <v>#DIV/0!</v>
      </c>
      <c r="O52" s="70">
        <f>AVERAGE(J52)</f>
        <v>0</v>
      </c>
      <c r="P52" s="105">
        <v>1</v>
      </c>
      <c r="Q52" s="106">
        <v>0</v>
      </c>
      <c r="R52" s="106">
        <v>0</v>
      </c>
    </row>
    <row r="53" spans="2:20" s="40" customFormat="1" ht="36" customHeight="1" x14ac:dyDescent="0.25">
      <c r="B53" s="128" t="s">
        <v>22</v>
      </c>
      <c r="C53" s="129" t="s">
        <v>147</v>
      </c>
      <c r="D53" s="129" t="s">
        <v>148</v>
      </c>
      <c r="E53" s="130" t="s">
        <v>149</v>
      </c>
      <c r="F53" s="129" t="s">
        <v>150</v>
      </c>
      <c r="G53" s="131" t="s">
        <v>33</v>
      </c>
      <c r="H53" s="131">
        <v>3</v>
      </c>
      <c r="I53" s="132">
        <f t="shared" ref="I53:I72" si="0">L53</f>
        <v>0</v>
      </c>
      <c r="J53" s="133">
        <f t="shared" ref="J53:J72" si="1">L53*100/H53</f>
        <v>0</v>
      </c>
      <c r="K53" s="132">
        <v>0</v>
      </c>
      <c r="L53" s="134">
        <v>0</v>
      </c>
      <c r="M53" s="135" t="e">
        <f t="shared" ref="M53:M61" si="2">L53*100/K53</f>
        <v>#DIV/0!</v>
      </c>
      <c r="N53" s="47">
        <f>AVERAGE(M72,M66)</f>
        <v>110</v>
      </c>
      <c r="O53" s="78">
        <f>AVERAGE(J53:J72)</f>
        <v>3.75</v>
      </c>
      <c r="P53" s="37">
        <v>1</v>
      </c>
      <c r="Q53" s="38">
        <v>1</v>
      </c>
      <c r="R53" s="38">
        <v>1</v>
      </c>
      <c r="S53" s="39"/>
      <c r="T53" s="136"/>
    </row>
    <row r="54" spans="2:20" ht="36" customHeight="1" x14ac:dyDescent="0.25">
      <c r="B54" s="109" t="s">
        <v>22</v>
      </c>
      <c r="C54" s="111" t="s">
        <v>105</v>
      </c>
      <c r="D54" s="111" t="s">
        <v>50</v>
      </c>
      <c r="E54" s="130"/>
      <c r="F54" s="111" t="s">
        <v>151</v>
      </c>
      <c r="G54" s="113" t="s">
        <v>152</v>
      </c>
      <c r="H54" s="119">
        <v>66</v>
      </c>
      <c r="I54" s="38">
        <f t="shared" si="0"/>
        <v>0</v>
      </c>
      <c r="J54" s="45">
        <f t="shared" si="1"/>
        <v>0</v>
      </c>
      <c r="K54" s="38">
        <v>0</v>
      </c>
      <c r="L54" s="49">
        <v>0</v>
      </c>
      <c r="M54" s="50" t="e">
        <f t="shared" si="2"/>
        <v>#DIV/0!</v>
      </c>
      <c r="N54" s="47"/>
      <c r="O54" s="78"/>
      <c r="P54" s="37">
        <v>66</v>
      </c>
      <c r="Q54" s="38">
        <v>24</v>
      </c>
      <c r="R54" s="38">
        <v>14</v>
      </c>
    </row>
    <row r="55" spans="2:20" ht="36" customHeight="1" x14ac:dyDescent="0.25">
      <c r="B55" s="109" t="s">
        <v>22</v>
      </c>
      <c r="C55" s="111" t="s">
        <v>153</v>
      </c>
      <c r="D55" s="111" t="s">
        <v>50</v>
      </c>
      <c r="E55" s="130"/>
      <c r="F55" s="111" t="s">
        <v>154</v>
      </c>
      <c r="G55" s="113" t="s">
        <v>155</v>
      </c>
      <c r="H55" s="113">
        <v>1</v>
      </c>
      <c r="I55" s="38">
        <f t="shared" si="0"/>
        <v>0</v>
      </c>
      <c r="J55" s="45">
        <f t="shared" si="1"/>
        <v>0</v>
      </c>
      <c r="K55" s="38">
        <v>0</v>
      </c>
      <c r="L55" s="49">
        <v>0</v>
      </c>
      <c r="M55" s="50" t="e">
        <f t="shared" si="2"/>
        <v>#DIV/0!</v>
      </c>
      <c r="N55" s="47"/>
      <c r="O55" s="78"/>
      <c r="P55" s="37">
        <v>0</v>
      </c>
      <c r="Q55" s="38">
        <v>0</v>
      </c>
      <c r="R55" s="38">
        <v>1</v>
      </c>
    </row>
    <row r="56" spans="2:20" ht="32.25" customHeight="1" x14ac:dyDescent="0.25">
      <c r="B56" s="109" t="s">
        <v>43</v>
      </c>
      <c r="C56" s="111" t="s">
        <v>156</v>
      </c>
      <c r="D56" s="111" t="s">
        <v>50</v>
      </c>
      <c r="E56" s="130"/>
      <c r="F56" s="111" t="s">
        <v>157</v>
      </c>
      <c r="G56" s="113" t="s">
        <v>158</v>
      </c>
      <c r="H56" s="113">
        <v>1</v>
      </c>
      <c r="I56" s="38">
        <f t="shared" si="0"/>
        <v>0</v>
      </c>
      <c r="J56" s="45">
        <f t="shared" si="1"/>
        <v>0</v>
      </c>
      <c r="K56" s="38">
        <v>0</v>
      </c>
      <c r="L56" s="49">
        <v>0</v>
      </c>
      <c r="M56" s="50" t="e">
        <f t="shared" si="2"/>
        <v>#DIV/0!</v>
      </c>
      <c r="N56" s="47"/>
      <c r="O56" s="78"/>
      <c r="P56" s="37">
        <v>0</v>
      </c>
      <c r="Q56" s="38">
        <v>0</v>
      </c>
      <c r="R56" s="38">
        <v>1</v>
      </c>
    </row>
    <row r="57" spans="2:20" ht="32.25" customHeight="1" x14ac:dyDescent="0.25">
      <c r="B57" s="109" t="s">
        <v>43</v>
      </c>
      <c r="C57" s="111" t="s">
        <v>156</v>
      </c>
      <c r="D57" s="111" t="s">
        <v>50</v>
      </c>
      <c r="E57" s="130"/>
      <c r="F57" s="111" t="s">
        <v>159</v>
      </c>
      <c r="G57" s="113" t="s">
        <v>160</v>
      </c>
      <c r="H57" s="113">
        <v>2</v>
      </c>
      <c r="I57" s="38">
        <f t="shared" si="0"/>
        <v>0</v>
      </c>
      <c r="J57" s="45">
        <f t="shared" si="1"/>
        <v>0</v>
      </c>
      <c r="K57" s="38">
        <v>0</v>
      </c>
      <c r="L57" s="49">
        <v>0</v>
      </c>
      <c r="M57" s="50" t="e">
        <f t="shared" si="2"/>
        <v>#DIV/0!</v>
      </c>
      <c r="N57" s="47"/>
      <c r="O57" s="78"/>
      <c r="P57" s="37">
        <v>1</v>
      </c>
      <c r="Q57" s="38">
        <v>0</v>
      </c>
      <c r="R57" s="38">
        <v>1</v>
      </c>
    </row>
    <row r="58" spans="2:20" ht="32.25" customHeight="1" x14ac:dyDescent="0.25">
      <c r="B58" s="109" t="s">
        <v>43</v>
      </c>
      <c r="C58" s="111" t="s">
        <v>156</v>
      </c>
      <c r="D58" s="111" t="s">
        <v>50</v>
      </c>
      <c r="E58" s="130"/>
      <c r="F58" s="111" t="s">
        <v>161</v>
      </c>
      <c r="G58" s="113" t="s">
        <v>85</v>
      </c>
      <c r="H58" s="137">
        <v>-0.13</v>
      </c>
      <c r="I58" s="38">
        <f t="shared" si="0"/>
        <v>0</v>
      </c>
      <c r="J58" s="45">
        <f t="shared" si="1"/>
        <v>0</v>
      </c>
      <c r="K58" s="38">
        <v>0</v>
      </c>
      <c r="L58" s="49">
        <v>0</v>
      </c>
      <c r="M58" s="50" t="e">
        <f t="shared" si="2"/>
        <v>#DIV/0!</v>
      </c>
      <c r="N58" s="47"/>
      <c r="O58" s="78"/>
      <c r="P58" s="37">
        <v>0</v>
      </c>
      <c r="Q58" s="38">
        <v>0</v>
      </c>
      <c r="R58" s="38">
        <v>-0.13</v>
      </c>
    </row>
    <row r="59" spans="2:20" ht="30.75" customHeight="1" x14ac:dyDescent="0.25">
      <c r="B59" s="109" t="s">
        <v>54</v>
      </c>
      <c r="C59" s="117" t="s">
        <v>55</v>
      </c>
      <c r="D59" s="111" t="s">
        <v>50</v>
      </c>
      <c r="E59" s="130"/>
      <c r="F59" s="138" t="s">
        <v>162</v>
      </c>
      <c r="G59" s="113" t="s">
        <v>163</v>
      </c>
      <c r="H59" s="113">
        <v>1</v>
      </c>
      <c r="I59" s="38">
        <f t="shared" si="0"/>
        <v>0</v>
      </c>
      <c r="J59" s="45">
        <f t="shared" si="1"/>
        <v>0</v>
      </c>
      <c r="K59" s="38">
        <v>0</v>
      </c>
      <c r="L59" s="49">
        <v>0</v>
      </c>
      <c r="M59" s="50" t="e">
        <f t="shared" si="2"/>
        <v>#DIV/0!</v>
      </c>
      <c r="N59" s="47"/>
      <c r="O59" s="78"/>
      <c r="P59" s="37">
        <v>1</v>
      </c>
      <c r="Q59" s="38">
        <v>0</v>
      </c>
      <c r="R59" s="38">
        <v>0</v>
      </c>
    </row>
    <row r="60" spans="2:20" ht="30.75" customHeight="1" x14ac:dyDescent="0.25">
      <c r="B60" s="109" t="s">
        <v>54</v>
      </c>
      <c r="C60" s="117" t="s">
        <v>55</v>
      </c>
      <c r="D60" s="111" t="s">
        <v>50</v>
      </c>
      <c r="E60" s="130"/>
      <c r="F60" s="118" t="s">
        <v>164</v>
      </c>
      <c r="G60" s="113" t="s">
        <v>165</v>
      </c>
      <c r="H60" s="113">
        <v>15</v>
      </c>
      <c r="I60" s="38">
        <f t="shared" si="0"/>
        <v>0</v>
      </c>
      <c r="J60" s="45">
        <f t="shared" si="1"/>
        <v>0</v>
      </c>
      <c r="K60" s="38">
        <v>0</v>
      </c>
      <c r="L60" s="49">
        <v>0</v>
      </c>
      <c r="M60" s="50" t="e">
        <f t="shared" si="2"/>
        <v>#DIV/0!</v>
      </c>
      <c r="N60" s="47"/>
      <c r="O60" s="78"/>
      <c r="P60" s="37">
        <v>15</v>
      </c>
      <c r="Q60" s="38">
        <v>0</v>
      </c>
      <c r="R60" s="38">
        <v>0</v>
      </c>
    </row>
    <row r="61" spans="2:20" ht="30.75" customHeight="1" x14ac:dyDescent="0.25">
      <c r="B61" s="109" t="s">
        <v>54</v>
      </c>
      <c r="C61" s="117" t="s">
        <v>55</v>
      </c>
      <c r="D61" s="111" t="s">
        <v>148</v>
      </c>
      <c r="E61" s="130"/>
      <c r="F61" s="118" t="s">
        <v>166</v>
      </c>
      <c r="G61" s="113" t="s">
        <v>167</v>
      </c>
      <c r="H61" s="113">
        <v>3</v>
      </c>
      <c r="I61" s="38">
        <f t="shared" si="0"/>
        <v>0</v>
      </c>
      <c r="J61" s="45">
        <f t="shared" si="1"/>
        <v>0</v>
      </c>
      <c r="K61" s="38">
        <v>0</v>
      </c>
      <c r="L61" s="49">
        <v>0</v>
      </c>
      <c r="M61" s="50" t="e">
        <f t="shared" si="2"/>
        <v>#DIV/0!</v>
      </c>
      <c r="N61" s="47"/>
      <c r="O61" s="78"/>
      <c r="P61" s="37">
        <v>1</v>
      </c>
      <c r="Q61" s="38">
        <v>1</v>
      </c>
      <c r="R61" s="38">
        <v>1</v>
      </c>
    </row>
    <row r="62" spans="2:20" ht="30.75" customHeight="1" x14ac:dyDescent="0.25">
      <c r="B62" s="109" t="s">
        <v>54</v>
      </c>
      <c r="C62" s="111" t="s">
        <v>168</v>
      </c>
      <c r="D62" s="110" t="s">
        <v>148</v>
      </c>
      <c r="E62" s="130"/>
      <c r="F62" s="118" t="s">
        <v>169</v>
      </c>
      <c r="G62" s="113" t="s">
        <v>170</v>
      </c>
      <c r="H62" s="113">
        <v>2</v>
      </c>
      <c r="I62" s="38">
        <f t="shared" si="0"/>
        <v>0</v>
      </c>
      <c r="J62" s="45">
        <f t="shared" si="1"/>
        <v>0</v>
      </c>
      <c r="K62" s="38">
        <v>0</v>
      </c>
      <c r="L62" s="49">
        <v>0</v>
      </c>
      <c r="M62" s="50" t="e">
        <f>L62*100/K62</f>
        <v>#DIV/0!</v>
      </c>
      <c r="N62" s="47"/>
      <c r="O62" s="78"/>
      <c r="P62" s="37">
        <v>0</v>
      </c>
      <c r="Q62" s="38">
        <v>1</v>
      </c>
      <c r="R62" s="38">
        <v>1</v>
      </c>
    </row>
    <row r="63" spans="2:20" ht="30.75" customHeight="1" x14ac:dyDescent="0.25">
      <c r="B63" s="109" t="s">
        <v>54</v>
      </c>
      <c r="C63" s="111" t="s">
        <v>168</v>
      </c>
      <c r="D63" s="111" t="s">
        <v>50</v>
      </c>
      <c r="E63" s="130"/>
      <c r="F63" s="118" t="s">
        <v>171</v>
      </c>
      <c r="G63" s="113" t="s">
        <v>170</v>
      </c>
      <c r="H63" s="113">
        <v>2</v>
      </c>
      <c r="I63" s="38">
        <f t="shared" si="0"/>
        <v>0</v>
      </c>
      <c r="J63" s="45">
        <f t="shared" si="1"/>
        <v>0</v>
      </c>
      <c r="K63" s="38">
        <v>0</v>
      </c>
      <c r="L63" s="49">
        <v>0</v>
      </c>
      <c r="M63" s="50" t="e">
        <f>L63*100/K63</f>
        <v>#DIV/0!</v>
      </c>
      <c r="N63" s="47"/>
      <c r="O63" s="78"/>
      <c r="P63" s="37">
        <v>0</v>
      </c>
      <c r="Q63" s="38">
        <v>1</v>
      </c>
      <c r="R63" s="38">
        <v>1</v>
      </c>
    </row>
    <row r="64" spans="2:20" ht="30.75" customHeight="1" x14ac:dyDescent="0.25">
      <c r="B64" s="109" t="s">
        <v>54</v>
      </c>
      <c r="C64" s="111" t="s">
        <v>168</v>
      </c>
      <c r="D64" s="111" t="s">
        <v>50</v>
      </c>
      <c r="E64" s="130"/>
      <c r="F64" s="118" t="s">
        <v>172</v>
      </c>
      <c r="G64" s="113" t="s">
        <v>173</v>
      </c>
      <c r="H64" s="113">
        <v>2</v>
      </c>
      <c r="I64" s="38">
        <f t="shared" si="0"/>
        <v>0</v>
      </c>
      <c r="J64" s="45">
        <f t="shared" si="1"/>
        <v>0</v>
      </c>
      <c r="K64" s="38">
        <v>0</v>
      </c>
      <c r="L64" s="49">
        <v>0</v>
      </c>
      <c r="M64" s="50" t="e">
        <f>L64*100/K64</f>
        <v>#DIV/0!</v>
      </c>
      <c r="N64" s="47"/>
      <c r="O64" s="78"/>
      <c r="P64" s="37">
        <v>0</v>
      </c>
      <c r="Q64" s="38">
        <v>1</v>
      </c>
      <c r="R64" s="38">
        <v>1</v>
      </c>
    </row>
    <row r="65" spans="2:18" ht="30.75" customHeight="1" x14ac:dyDescent="0.25">
      <c r="B65" s="109" t="s">
        <v>54</v>
      </c>
      <c r="C65" s="111" t="s">
        <v>135</v>
      </c>
      <c r="D65" s="111" t="s">
        <v>50</v>
      </c>
      <c r="E65" s="130"/>
      <c r="F65" s="118" t="s">
        <v>174</v>
      </c>
      <c r="G65" s="113" t="s">
        <v>175</v>
      </c>
      <c r="H65" s="113">
        <v>1</v>
      </c>
      <c r="I65" s="38">
        <f t="shared" si="0"/>
        <v>0</v>
      </c>
      <c r="J65" s="45">
        <f t="shared" si="1"/>
        <v>0</v>
      </c>
      <c r="K65" s="38">
        <v>0</v>
      </c>
      <c r="L65" s="49">
        <v>0</v>
      </c>
      <c r="M65" s="50" t="e">
        <f>L65*100/K65</f>
        <v>#DIV/0!</v>
      </c>
      <c r="N65" s="47"/>
      <c r="O65" s="78"/>
      <c r="P65" s="37">
        <v>1</v>
      </c>
      <c r="Q65" s="38">
        <v>0</v>
      </c>
      <c r="R65" s="38">
        <v>0</v>
      </c>
    </row>
    <row r="66" spans="2:18" ht="30.75" customHeight="1" x14ac:dyDescent="0.25">
      <c r="B66" s="109" t="s">
        <v>54</v>
      </c>
      <c r="C66" s="111" t="s">
        <v>92</v>
      </c>
      <c r="D66" s="111" t="s">
        <v>50</v>
      </c>
      <c r="E66" s="130"/>
      <c r="F66" s="118" t="s">
        <v>176</v>
      </c>
      <c r="G66" s="113" t="s">
        <v>177</v>
      </c>
      <c r="H66" s="119">
        <v>12</v>
      </c>
      <c r="I66" s="38">
        <f t="shared" si="0"/>
        <v>3</v>
      </c>
      <c r="J66" s="45">
        <f t="shared" si="1"/>
        <v>25</v>
      </c>
      <c r="K66" s="38">
        <v>3</v>
      </c>
      <c r="L66" s="114">
        <v>3</v>
      </c>
      <c r="M66" s="45">
        <f>L66*100/K66</f>
        <v>100</v>
      </c>
      <c r="N66" s="47"/>
      <c r="O66" s="78"/>
      <c r="P66" s="37">
        <v>3</v>
      </c>
      <c r="Q66" s="38">
        <v>3</v>
      </c>
      <c r="R66" s="38">
        <v>3</v>
      </c>
    </row>
    <row r="67" spans="2:18" ht="33.75" customHeight="1" x14ac:dyDescent="0.25">
      <c r="B67" s="109" t="s">
        <v>58</v>
      </c>
      <c r="C67" s="111" t="s">
        <v>178</v>
      </c>
      <c r="D67" s="111" t="s">
        <v>50</v>
      </c>
      <c r="E67" s="130"/>
      <c r="F67" s="118" t="s">
        <v>179</v>
      </c>
      <c r="G67" s="113" t="s">
        <v>180</v>
      </c>
      <c r="H67" s="119">
        <v>3</v>
      </c>
      <c r="I67" s="38">
        <f t="shared" si="0"/>
        <v>0</v>
      </c>
      <c r="J67" s="45">
        <f t="shared" si="1"/>
        <v>0</v>
      </c>
      <c r="K67" s="38">
        <v>0</v>
      </c>
      <c r="L67" s="49">
        <v>0</v>
      </c>
      <c r="M67" s="50" t="e">
        <f t="shared" ref="M67:M71" si="3">L67*100/K67</f>
        <v>#DIV/0!</v>
      </c>
      <c r="N67" s="47"/>
      <c r="O67" s="78"/>
      <c r="P67" s="37">
        <v>0</v>
      </c>
      <c r="Q67" s="38">
        <v>0</v>
      </c>
      <c r="R67" s="38">
        <v>3</v>
      </c>
    </row>
    <row r="68" spans="2:18" ht="33.75" customHeight="1" x14ac:dyDescent="0.25">
      <c r="B68" s="109" t="s">
        <v>58</v>
      </c>
      <c r="C68" s="111" t="s">
        <v>88</v>
      </c>
      <c r="D68" s="111" t="s">
        <v>50</v>
      </c>
      <c r="E68" s="130"/>
      <c r="F68" s="118" t="s">
        <v>181</v>
      </c>
      <c r="G68" s="113" t="s">
        <v>167</v>
      </c>
      <c r="H68" s="119">
        <v>1</v>
      </c>
      <c r="I68" s="38">
        <f t="shared" si="0"/>
        <v>0</v>
      </c>
      <c r="J68" s="45">
        <f t="shared" si="1"/>
        <v>0</v>
      </c>
      <c r="K68" s="38">
        <v>0</v>
      </c>
      <c r="L68" s="49">
        <v>0</v>
      </c>
      <c r="M68" s="50" t="e">
        <f t="shared" si="3"/>
        <v>#DIV/0!</v>
      </c>
      <c r="N68" s="47"/>
      <c r="O68" s="78"/>
      <c r="P68" s="37">
        <v>0</v>
      </c>
      <c r="Q68" s="38">
        <v>1</v>
      </c>
      <c r="R68" s="38">
        <v>0</v>
      </c>
    </row>
    <row r="69" spans="2:18" ht="33.75" customHeight="1" x14ac:dyDescent="0.25">
      <c r="B69" s="109" t="s">
        <v>58</v>
      </c>
      <c r="C69" s="111" t="s">
        <v>88</v>
      </c>
      <c r="D69" s="111" t="s">
        <v>50</v>
      </c>
      <c r="E69" s="130"/>
      <c r="F69" s="118" t="s">
        <v>182</v>
      </c>
      <c r="G69" s="113" t="s">
        <v>180</v>
      </c>
      <c r="H69" s="119">
        <v>1</v>
      </c>
      <c r="I69" s="38">
        <f t="shared" si="0"/>
        <v>0</v>
      </c>
      <c r="J69" s="45">
        <f t="shared" si="1"/>
        <v>0</v>
      </c>
      <c r="K69" s="38">
        <v>0</v>
      </c>
      <c r="L69" s="49">
        <v>0</v>
      </c>
      <c r="M69" s="50" t="e">
        <f t="shared" si="3"/>
        <v>#DIV/0!</v>
      </c>
      <c r="N69" s="47"/>
      <c r="O69" s="78"/>
      <c r="P69" s="37">
        <v>0</v>
      </c>
      <c r="Q69" s="38">
        <v>0</v>
      </c>
      <c r="R69" s="38">
        <v>1</v>
      </c>
    </row>
    <row r="70" spans="2:18" ht="33.75" customHeight="1" x14ac:dyDescent="0.25">
      <c r="B70" s="109" t="s">
        <v>58</v>
      </c>
      <c r="C70" s="111" t="s">
        <v>88</v>
      </c>
      <c r="D70" s="111" t="s">
        <v>50</v>
      </c>
      <c r="E70" s="130"/>
      <c r="F70" s="118" t="s">
        <v>183</v>
      </c>
      <c r="G70" s="113" t="s">
        <v>184</v>
      </c>
      <c r="H70" s="119">
        <v>1</v>
      </c>
      <c r="I70" s="38">
        <f t="shared" si="0"/>
        <v>0</v>
      </c>
      <c r="J70" s="45">
        <f t="shared" si="1"/>
        <v>0</v>
      </c>
      <c r="K70" s="38">
        <v>0</v>
      </c>
      <c r="L70" s="49">
        <v>0</v>
      </c>
      <c r="M70" s="50" t="e">
        <f t="shared" si="3"/>
        <v>#DIV/0!</v>
      </c>
      <c r="N70" s="47"/>
      <c r="O70" s="78"/>
      <c r="P70" s="37">
        <v>0</v>
      </c>
      <c r="Q70" s="38">
        <v>1</v>
      </c>
      <c r="R70" s="38">
        <v>0</v>
      </c>
    </row>
    <row r="71" spans="2:18" ht="33.75" customHeight="1" x14ac:dyDescent="0.25">
      <c r="B71" s="109" t="s">
        <v>58</v>
      </c>
      <c r="C71" s="111" t="s">
        <v>88</v>
      </c>
      <c r="D71" s="111" t="s">
        <v>50</v>
      </c>
      <c r="E71" s="130"/>
      <c r="F71" s="118" t="s">
        <v>185</v>
      </c>
      <c r="G71" s="113" t="s">
        <v>186</v>
      </c>
      <c r="H71" s="119">
        <v>2</v>
      </c>
      <c r="I71" s="38">
        <f t="shared" si="0"/>
        <v>0</v>
      </c>
      <c r="J71" s="45">
        <f t="shared" si="1"/>
        <v>0</v>
      </c>
      <c r="K71" s="38">
        <v>0</v>
      </c>
      <c r="L71" s="49">
        <v>0</v>
      </c>
      <c r="M71" s="50" t="e">
        <f t="shared" si="3"/>
        <v>#DIV/0!</v>
      </c>
      <c r="N71" s="47"/>
      <c r="O71" s="78"/>
      <c r="P71" s="37">
        <v>1</v>
      </c>
      <c r="Q71" s="38">
        <v>1</v>
      </c>
      <c r="R71" s="38">
        <v>0</v>
      </c>
    </row>
    <row r="72" spans="2:18" ht="33.75" customHeight="1" thickBot="1" x14ac:dyDescent="0.3">
      <c r="B72" s="95" t="s">
        <v>58</v>
      </c>
      <c r="C72" s="96" t="s">
        <v>67</v>
      </c>
      <c r="D72" s="96" t="s">
        <v>50</v>
      </c>
      <c r="E72" s="139"/>
      <c r="F72" s="99" t="s">
        <v>187</v>
      </c>
      <c r="G72" s="100" t="s">
        <v>188</v>
      </c>
      <c r="H72" s="140">
        <v>2</v>
      </c>
      <c r="I72" s="57">
        <f t="shared" si="0"/>
        <v>1</v>
      </c>
      <c r="J72" s="58">
        <f t="shared" si="1"/>
        <v>50</v>
      </c>
      <c r="K72" s="57">
        <v>0</v>
      </c>
      <c r="L72" s="108">
        <v>1</v>
      </c>
      <c r="M72" s="58">
        <v>120</v>
      </c>
      <c r="N72" s="61"/>
      <c r="O72" s="83"/>
      <c r="P72" s="37">
        <v>1</v>
      </c>
      <c r="Q72" s="38">
        <v>1</v>
      </c>
      <c r="R72" s="38">
        <v>0</v>
      </c>
    </row>
    <row r="73" spans="2:18" ht="42" customHeight="1" x14ac:dyDescent="0.25">
      <c r="C73" s="141"/>
    </row>
  </sheetData>
  <mergeCells count="28">
    <mergeCell ref="E53:E72"/>
    <mergeCell ref="N53:N72"/>
    <mergeCell ref="O53:O72"/>
    <mergeCell ref="E32:E33"/>
    <mergeCell ref="N32:N33"/>
    <mergeCell ref="O32:O33"/>
    <mergeCell ref="E34:E51"/>
    <mergeCell ref="N34:N51"/>
    <mergeCell ref="O34:O51"/>
    <mergeCell ref="E25:E29"/>
    <mergeCell ref="N25:N29"/>
    <mergeCell ref="O25:O29"/>
    <mergeCell ref="E30:E31"/>
    <mergeCell ref="N30:N31"/>
    <mergeCell ref="O30:O31"/>
    <mergeCell ref="E15:E22"/>
    <mergeCell ref="N15:N22"/>
    <mergeCell ref="O15:O22"/>
    <mergeCell ref="E23:E24"/>
    <mergeCell ref="N23:N24"/>
    <mergeCell ref="O23:O24"/>
    <mergeCell ref="B2:O2"/>
    <mergeCell ref="B3:O3"/>
    <mergeCell ref="B4:O4"/>
    <mergeCell ref="B5:O5"/>
    <mergeCell ref="E7:E13"/>
    <mergeCell ref="N7:N13"/>
    <mergeCell ref="O7:O13"/>
  </mergeCells>
  <conditionalFormatting sqref="N7 N25 N14:N15 M7:M20 N23 N34 J7:J72 M23:M71">
    <cfRule type="cellIs" dxfId="44" priority="43" stopIfTrue="1" operator="lessThan">
      <formula>69.99</formula>
    </cfRule>
    <cfRule type="cellIs" dxfId="43" priority="44" stopIfTrue="1" operator="greaterThanOrEqual">
      <formula>100</formula>
    </cfRule>
    <cfRule type="cellIs" dxfId="42" priority="45" stopIfTrue="1" operator="between">
      <formula>70</formula>
      <formula>99.99</formula>
    </cfRule>
  </conditionalFormatting>
  <conditionalFormatting sqref="O7">
    <cfRule type="cellIs" dxfId="41" priority="40" stopIfTrue="1" operator="lessThan">
      <formula>69.99</formula>
    </cfRule>
    <cfRule type="cellIs" dxfId="40" priority="41" stopIfTrue="1" operator="greaterThanOrEqual">
      <formula>100</formula>
    </cfRule>
    <cfRule type="cellIs" dxfId="39" priority="42" stopIfTrue="1" operator="between">
      <formula>70</formula>
      <formula>99.99</formula>
    </cfRule>
  </conditionalFormatting>
  <conditionalFormatting sqref="M21:M22">
    <cfRule type="cellIs" dxfId="38" priority="37" stopIfTrue="1" operator="lessThan">
      <formula>69.99</formula>
    </cfRule>
    <cfRule type="cellIs" dxfId="37" priority="38" stopIfTrue="1" operator="greaterThanOrEqual">
      <formula>100</formula>
    </cfRule>
    <cfRule type="cellIs" dxfId="36" priority="39" stopIfTrue="1" operator="between">
      <formula>70</formula>
      <formula>99.99</formula>
    </cfRule>
  </conditionalFormatting>
  <conditionalFormatting sqref="M72">
    <cfRule type="cellIs" dxfId="35" priority="34" stopIfTrue="1" operator="lessThan">
      <formula>69.99</formula>
    </cfRule>
    <cfRule type="cellIs" dxfId="34" priority="35" stopIfTrue="1" operator="greaterThanOrEqual">
      <formula>100</formula>
    </cfRule>
    <cfRule type="cellIs" dxfId="33" priority="36" stopIfTrue="1" operator="between">
      <formula>70</formula>
      <formula>99.99</formula>
    </cfRule>
  </conditionalFormatting>
  <conditionalFormatting sqref="O23">
    <cfRule type="cellIs" dxfId="32" priority="31" stopIfTrue="1" operator="lessThan">
      <formula>69.99</formula>
    </cfRule>
    <cfRule type="cellIs" dxfId="31" priority="32" stopIfTrue="1" operator="greaterThanOrEqual">
      <formula>100</formula>
    </cfRule>
    <cfRule type="cellIs" dxfId="30" priority="33" stopIfTrue="1" operator="between">
      <formula>70</formula>
      <formula>99.99</formula>
    </cfRule>
  </conditionalFormatting>
  <conditionalFormatting sqref="O14">
    <cfRule type="cellIs" dxfId="29" priority="28" stopIfTrue="1" operator="lessThan">
      <formula>69.99</formula>
    </cfRule>
    <cfRule type="cellIs" dxfId="28" priority="29" stopIfTrue="1" operator="greaterThanOrEqual">
      <formula>100</formula>
    </cfRule>
    <cfRule type="cellIs" dxfId="27" priority="30" stopIfTrue="1" operator="between">
      <formula>70</formula>
      <formula>99.99</formula>
    </cfRule>
  </conditionalFormatting>
  <conditionalFormatting sqref="O52">
    <cfRule type="cellIs" dxfId="26" priority="25" stopIfTrue="1" operator="lessThan">
      <formula>69.99</formula>
    </cfRule>
    <cfRule type="cellIs" dxfId="25" priority="26" stopIfTrue="1" operator="greaterThanOrEqual">
      <formula>100</formula>
    </cfRule>
    <cfRule type="cellIs" dxfId="24" priority="27" stopIfTrue="1" operator="between">
      <formula>70</formula>
      <formula>99.99</formula>
    </cfRule>
  </conditionalFormatting>
  <conditionalFormatting sqref="O15">
    <cfRule type="cellIs" dxfId="23" priority="22" stopIfTrue="1" operator="lessThan">
      <formula>69.99</formula>
    </cfRule>
    <cfRule type="cellIs" dxfId="22" priority="23" stopIfTrue="1" operator="greaterThanOrEqual">
      <formula>100</formula>
    </cfRule>
    <cfRule type="cellIs" dxfId="21" priority="24" stopIfTrue="1" operator="between">
      <formula>70</formula>
      <formula>99.99</formula>
    </cfRule>
  </conditionalFormatting>
  <conditionalFormatting sqref="O25">
    <cfRule type="cellIs" dxfId="20" priority="19" stopIfTrue="1" operator="lessThan">
      <formula>69.99</formula>
    </cfRule>
    <cfRule type="cellIs" dxfId="19" priority="20" stopIfTrue="1" operator="greaterThanOrEqual">
      <formula>100</formula>
    </cfRule>
    <cfRule type="cellIs" dxfId="18" priority="21" stopIfTrue="1" operator="between">
      <formula>70</formula>
      <formula>99.99</formula>
    </cfRule>
  </conditionalFormatting>
  <conditionalFormatting sqref="O30">
    <cfRule type="cellIs" dxfId="17" priority="16" stopIfTrue="1" operator="lessThan">
      <formula>69.99</formula>
    </cfRule>
    <cfRule type="cellIs" dxfId="16" priority="17" stopIfTrue="1" operator="greaterThanOrEqual">
      <formula>100</formula>
    </cfRule>
    <cfRule type="cellIs" dxfId="15" priority="18" stopIfTrue="1" operator="between">
      <formula>70</formula>
      <formula>99.99</formula>
    </cfRule>
  </conditionalFormatting>
  <conditionalFormatting sqref="O34">
    <cfRule type="cellIs" dxfId="14" priority="13" stopIfTrue="1" operator="lessThan">
      <formula>69.99</formula>
    </cfRule>
    <cfRule type="cellIs" dxfId="13" priority="14" stopIfTrue="1" operator="greaterThanOrEqual">
      <formula>100</formula>
    </cfRule>
    <cfRule type="cellIs" dxfId="12" priority="15" stopIfTrue="1" operator="between">
      <formula>70</formula>
      <formula>99.99</formula>
    </cfRule>
  </conditionalFormatting>
  <conditionalFormatting sqref="O53">
    <cfRule type="cellIs" dxfId="11" priority="10" stopIfTrue="1" operator="lessThan">
      <formula>69.99</formula>
    </cfRule>
    <cfRule type="cellIs" dxfId="10" priority="11" stopIfTrue="1" operator="greaterThanOrEqual">
      <formula>100</formula>
    </cfRule>
    <cfRule type="cellIs" dxfId="9" priority="12" stopIfTrue="1" operator="between">
      <formula>70</formula>
      <formula>99.99</formula>
    </cfRule>
  </conditionalFormatting>
  <conditionalFormatting sqref="N53">
    <cfRule type="cellIs" dxfId="8" priority="7" stopIfTrue="1" operator="lessThan">
      <formula>69.99</formula>
    </cfRule>
    <cfRule type="cellIs" dxfId="7" priority="8" stopIfTrue="1" operator="greaterThanOrEqual">
      <formula>100</formula>
    </cfRule>
    <cfRule type="cellIs" dxfId="6" priority="9" stopIfTrue="1" operator="between">
      <formula>70</formula>
      <formula>99.99</formula>
    </cfRule>
  </conditionalFormatting>
  <conditionalFormatting sqref="O32">
    <cfRule type="cellIs" dxfId="5" priority="4" stopIfTrue="1" operator="lessThan">
      <formula>69.99</formula>
    </cfRule>
    <cfRule type="cellIs" dxfId="4" priority="5" stopIfTrue="1" operator="greaterThanOrEqual">
      <formula>100</formula>
    </cfRule>
    <cfRule type="cellIs" dxfId="3" priority="6" stopIfTrue="1" operator="between">
      <formula>70</formula>
      <formula>99.99</formula>
    </cfRule>
  </conditionalFormatting>
  <conditionalFormatting sqref="N32">
    <cfRule type="cellIs" dxfId="2" priority="1" stopIfTrue="1" operator="lessThan">
      <formula>69.99</formula>
    </cfRule>
    <cfRule type="cellIs" dxfId="1" priority="2" stopIfTrue="1" operator="greaterThanOrEqual">
      <formula>100</formula>
    </cfRule>
    <cfRule type="cellIs" dxfId="0" priority="3" stopIfTrue="1" operator="between">
      <formula>70</formula>
      <formula>99.99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Proceso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2017-05-18T05:23:43Z</dcterms:created>
  <dcterms:modified xsi:type="dcterms:W3CDTF">2017-05-18T05:24:31Z</dcterms:modified>
</cp:coreProperties>
</file>