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https://anionline-my.sharepoint.com/personal/jtoro_ani_gov_co/Documents/Escritorio/"/>
    </mc:Choice>
  </mc:AlternateContent>
  <xr:revisionPtr revIDLastSave="241" documentId="8_{E0F4EBA8-1F9F-4EB8-8EA8-2D70797EA5E7}" xr6:coauthVersionLast="47" xr6:coauthVersionMax="47" xr10:uidLastSave="{1F873390-6933-4D92-8A3E-20D389308621}"/>
  <bookViews>
    <workbookView xWindow="-120" yWindow="-120" windowWidth="20730" windowHeight="11160" tabRatio="633" xr2:uid="{FD18B1F8-A57A-4404-8744-944C26FBD532}"/>
  </bookViews>
  <sheets>
    <sheet name="Resumen" sheetId="2" r:id="rId1"/>
    <sheet name="Vigentes x 70" sheetId="1" r:id="rId2"/>
    <sheet name="Cumplidas x 71" sheetId="3" r:id="rId3"/>
    <sheet name="Cerradas x 347" sheetId="4" r:id="rId4"/>
    <sheet name="BD Completa" sheetId="5" r:id="rId5"/>
    <sheet name="Tabla Dinámica" sheetId="6" r:id="rId6"/>
  </sheets>
  <externalReferences>
    <externalReference r:id="rId7"/>
    <externalReference r:id="rId8"/>
    <externalReference r:id="rId9"/>
    <externalReference r:id="rId10"/>
  </externalReferences>
  <definedNames>
    <definedName name="_xlnm._FilterDatabase" localSheetId="4" hidden="1">'BD Completa'!$A$1:$AE$209</definedName>
    <definedName name="_xlnm._FilterDatabase" localSheetId="3" hidden="1">'Cerradas x 347'!$A$1:$AE$200</definedName>
    <definedName name="_xlnm._FilterDatabase" localSheetId="2" hidden="1">'Cumplidas x 71'!$A$1:$AE$7</definedName>
    <definedName name="_xlnm._FilterDatabase" localSheetId="0" hidden="1">Resumen!$G$8:$I$9</definedName>
    <definedName name="_xlnm._FilterDatabase" localSheetId="1" hidden="1">'Vigentes x 70'!$A$1:$AE$4</definedName>
    <definedName name="_ftn1" localSheetId="4">'BD Completa'!#REF!</definedName>
    <definedName name="_ftn1" localSheetId="3">'Cerradas x 347'!#REF!</definedName>
    <definedName name="_ftn1" localSheetId="2">'Cumplidas x 71'!#REF!</definedName>
    <definedName name="_ftn1" localSheetId="1">'Vigentes x 70'!#REF!</definedName>
    <definedName name="_ftn2" localSheetId="4">'BD Completa'!#REF!</definedName>
    <definedName name="_ftn2" localSheetId="3">'Cerradas x 347'!#REF!</definedName>
    <definedName name="_ftn2" localSheetId="2">'Cumplidas x 71'!#REF!</definedName>
    <definedName name="_ftn2" localSheetId="1">'Vigentes x 70'!#REF!</definedName>
    <definedName name="_Toc443982796" localSheetId="4">'BD Completa'!$D$99</definedName>
    <definedName name="_Toc443982796" localSheetId="3">'Cerradas x 347'!$D$96</definedName>
    <definedName name="_Toc443982796" localSheetId="2">'Cumplidas x 71'!#REF!</definedName>
    <definedName name="_Toc443982796" localSheetId="1">'Vigentes x 70'!#REF!</definedName>
    <definedName name="accion2" localSheetId="0">[1]LISTA!$A$1:$A$4</definedName>
    <definedName name="accion2">[2]LISTA!$A$1:$A$4</definedName>
    <definedName name="AREA" localSheetId="0">[1]LISTA!$J$1:$J$7</definedName>
    <definedName name="AREA">[2]LISTA!$J$1:$J$7</definedName>
    <definedName name="_xlnm.Print_Area" localSheetId="4">'BD Completa'!$A$1:$Z$1</definedName>
    <definedName name="_xlnm.Print_Area" localSheetId="3">'Cerradas x 347'!$A$1:$Z$1</definedName>
    <definedName name="_xlnm.Print_Area" localSheetId="2">'Cumplidas x 71'!$A$1:$Z$1</definedName>
    <definedName name="_xlnm.Print_Area" localSheetId="1">'Vigentes x 70'!$A$1:$Z$1</definedName>
    <definedName name="AUDITOR" localSheetId="0">[1]LISTA!$E$1:$E$30</definedName>
    <definedName name="AUDITOR">[2]LISTA!$E$1:$E$31</definedName>
    <definedName name="Categorias" localSheetId="0">[1]Hoja1!$A$2:$A$18</definedName>
    <definedName name="Categorias">[3]Hoja1!$A$2:$A$18</definedName>
    <definedName name="dgdfg">[3]LISTA!$A$1:$A$4</definedName>
    <definedName name="fdg">[4]LISTA!$A$1:$A$4</definedName>
    <definedName name="PROCESO" localSheetId="0">[1]LISTA!$G$1:$G$12</definedName>
    <definedName name="PROCESO">[2]LISTA!$G$1:$G$12</definedName>
    <definedName name="tipo" localSheetId="0">[1]LISTA!$H$1:$H$3</definedName>
    <definedName name="tipo">[3]LISTA!$H$1:$H$3</definedName>
    <definedName name="_xlnm.Print_Titles" localSheetId="4">'BD Completa'!$1:$1</definedName>
    <definedName name="_xlnm.Print_Titles" localSheetId="3">'Cerradas x 347'!$1:$1</definedName>
    <definedName name="_xlnm.Print_Titles" localSheetId="2">'Cumplidas x 71'!$1:$1</definedName>
    <definedName name="_xlnm.Print_Titles" localSheetId="1">'Vigentes x 70'!$1:$1</definedName>
    <definedName name="vicepresidencias" localSheetId="0">[1]LISTA!$D$1:$D$8</definedName>
    <definedName name="vicepresidencias">[2]LISTA!$D$1:$D$8</definedName>
  </definedName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89" i="5" l="1"/>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H97" i="2" l="1"/>
  <c r="I89" i="2"/>
  <c r="H89" i="2"/>
  <c r="I82" i="2"/>
  <c r="H82" i="2"/>
  <c r="I56" i="2"/>
  <c r="C18" i="2" l="1"/>
  <c r="H115" i="2"/>
  <c r="G115" i="2"/>
  <c r="E115" i="2"/>
  <c r="D115" i="2"/>
  <c r="C115" i="2"/>
  <c r="J83" i="2"/>
  <c r="M77" i="2"/>
  <c r="L63" i="2"/>
  <c r="N57" i="2"/>
  <c r="M50" i="2"/>
  <c r="L50" i="2"/>
  <c r="M38" i="2"/>
  <c r="L38" i="2"/>
  <c r="E29" i="2"/>
  <c r="E28" i="2"/>
  <c r="E27" i="2"/>
  <c r="E26" i="2"/>
  <c r="E25" i="2"/>
  <c r="E24" i="2"/>
  <c r="D18" i="2"/>
  <c r="E17" i="2"/>
  <c r="E16" i="2"/>
  <c r="E15" i="2"/>
  <c r="E14" i="2"/>
  <c r="E13" i="2"/>
  <c r="E12" i="2"/>
  <c r="E11" i="2"/>
  <c r="E10" i="2"/>
  <c r="C116" i="2" l="1"/>
  <c r="E18" i="2"/>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9B7FC504-811A-4E80-981E-54A9650D910D}">
      <text>
        <r>
          <rPr>
            <sz val="9"/>
            <color rgb="FF000000"/>
            <rFont val="Tahoma"/>
            <family val="2"/>
          </rPr>
          <t>No. Es el consecutivo  de las acciones, organizado de forma descendente, este espacio  es diligenciado por Servidor publico de OCI</t>
        </r>
      </text>
    </comment>
    <comment ref="B1" authorId="0" shapeId="0" xr:uid="{E5D3DBD1-B324-4040-B908-B2228EAE4C25}">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8D0554D0-D6F9-41FE-890B-7FEA3EC02069}">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D53E1086-973B-468E-B3CD-31BB5D1D2FA0}">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987A421A-25AD-40EA-85E5-4632E1D76DDD}">
      <text>
        <r>
          <rPr>
            <sz val="9"/>
            <color indexed="81"/>
            <rFont val="Tahoma"/>
            <family val="2"/>
          </rPr>
          <t>Funcionario o servidor publico designado como responsable del proceso, este espacio es diligenciado por el responsable del proceso.</t>
        </r>
      </text>
    </comment>
    <comment ref="K1" authorId="1" shapeId="0" xr:uid="{630CA924-1AAF-4C7A-BD80-85B759849730}">
      <text>
        <r>
          <rPr>
            <sz val="8"/>
            <color indexed="81"/>
            <rFont val="Tahoma"/>
            <family val="2"/>
          </rPr>
          <t>Concesión / Área responsable de la implementación de la acción de mejora.</t>
        </r>
      </text>
    </comment>
    <comment ref="L1" authorId="2" shapeId="0" xr:uid="{3195F962-13E7-42A2-BDAC-AE95FE728A2B}">
      <text>
        <r>
          <rPr>
            <sz val="8"/>
            <color indexed="81"/>
            <rFont val="Tahoma"/>
            <family val="2"/>
          </rPr>
          <t>Auditor, persona que realiza la auditoria, este espacio es diligenciado por el Servidor publico de OCI</t>
        </r>
      </text>
    </comment>
    <comment ref="M1" authorId="2" shapeId="0" xr:uid="{757AAF26-EB48-4BEC-AAF8-DF3DCC5E62EE}">
      <text>
        <r>
          <rPr>
            <sz val="8"/>
            <color indexed="81"/>
            <rFont val="Tahoma"/>
            <family val="2"/>
          </rPr>
          <t>Fecha de realización de la auditoria, este espacio es diligenciado por el Servidor publico de OCI</t>
        </r>
      </text>
    </comment>
    <comment ref="Y1" authorId="0" shapeId="0" xr:uid="{8A42F4AF-E475-4CFF-87AA-4D3373B0D116}">
      <text>
        <r>
          <rPr>
            <sz val="9"/>
            <color indexed="81"/>
            <rFont val="Tahoma"/>
            <family val="2"/>
          </rPr>
          <t>Espacio diligenciado por el profesional de GRUCON para evidenciar el estado de la no conformidad ((S/I) sin iniciar, (P) en proceso, ( C) cerrada).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5725AF61-AFEA-4CAC-9134-9C81CB613521}">
      <text>
        <r>
          <rPr>
            <sz val="9"/>
            <color rgb="FF000000"/>
            <rFont val="Tahoma"/>
            <family val="2"/>
          </rPr>
          <t>No. Es el consecutivo  de las acciones, organizado de forma descendente, este espacio  es diligenciado por Servidor publico de OCI</t>
        </r>
      </text>
    </comment>
    <comment ref="B1" authorId="0" shapeId="0" xr:uid="{FCE8E603-C8D0-4061-B5C7-CD1C82B77642}">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39DCE83E-5388-4489-B346-C7F931B68A52}">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CE1AC77F-B2D1-48A6-9BB6-8462D3E743C5}">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721E6D44-1B16-4890-8942-57FA7F9A7F6F}">
      <text>
        <r>
          <rPr>
            <sz val="9"/>
            <color indexed="81"/>
            <rFont val="Tahoma"/>
            <family val="2"/>
          </rPr>
          <t>Funcionario o servidor publico designado como responsable del proceso, este espacio es diligenciado por el responsable del proceso.</t>
        </r>
      </text>
    </comment>
    <comment ref="K1" authorId="1" shapeId="0" xr:uid="{257BD03F-D236-4530-9437-86180B0ABB6A}">
      <text>
        <r>
          <rPr>
            <sz val="8"/>
            <color indexed="81"/>
            <rFont val="Tahoma"/>
            <family val="2"/>
          </rPr>
          <t>Concesión / Área responsable de la implementación de la acción de mejora.</t>
        </r>
      </text>
    </comment>
    <comment ref="L1" authorId="2" shapeId="0" xr:uid="{27AFFFBA-0000-45FE-B132-E2B7B88BCEAB}">
      <text>
        <r>
          <rPr>
            <sz val="8"/>
            <color indexed="81"/>
            <rFont val="Tahoma"/>
            <family val="2"/>
          </rPr>
          <t>Auditor, persona que realiza la auditoria, este espacio es diligenciado por el Servidor publico de OCI</t>
        </r>
      </text>
    </comment>
    <comment ref="M1" authorId="2" shapeId="0" xr:uid="{C70401E6-14C7-42D1-8447-88B9EB0C9112}">
      <text>
        <r>
          <rPr>
            <sz val="8"/>
            <color indexed="81"/>
            <rFont val="Tahoma"/>
            <family val="2"/>
          </rPr>
          <t>Fecha de realización de la auditoria, este espacio es diligenciado por el Servidor publico de OCI</t>
        </r>
      </text>
    </comment>
    <comment ref="Y1" authorId="0" shapeId="0" xr:uid="{2154F992-6D1F-4936-9978-2A1E5DCCA435}">
      <text>
        <r>
          <rPr>
            <sz val="9"/>
            <color indexed="81"/>
            <rFont val="Tahoma"/>
            <family val="2"/>
          </rPr>
          <t>Espacio diligenciado por el profesional de GRUCON para evidenciar el estado de la no conformidad ((S/I) sin iniciar, (P) en proceso, ( C) cerrada).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DE0D9077-993B-495D-B2FE-E542BA323A34}">
      <text>
        <r>
          <rPr>
            <sz val="9"/>
            <color rgb="FF000000"/>
            <rFont val="Tahoma"/>
            <family val="2"/>
          </rPr>
          <t>No. Es el consecutivo  de las acciones, organizado de forma descendente, este espacio  es diligenciado por Servidor publico de OCI</t>
        </r>
      </text>
    </comment>
    <comment ref="B1" authorId="0" shapeId="0" xr:uid="{19FA8F19-AF5D-4DB1-95A8-9E1AD5F982D7}">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20FF12B2-8EB6-4158-AB5B-3E63F7024149}">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A402109B-558E-4F1C-97F5-7064A8A9C49F}">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3702E743-F315-4BD0-8A4A-819C170094DD}">
      <text>
        <r>
          <rPr>
            <sz val="9"/>
            <color indexed="81"/>
            <rFont val="Tahoma"/>
            <family val="2"/>
          </rPr>
          <t>Funcionario o servidor publico designado como responsable del proceso, este espacio es diligenciado por el responsable del proceso.</t>
        </r>
      </text>
    </comment>
    <comment ref="K1" authorId="1" shapeId="0" xr:uid="{FCE6BCBF-CB59-40F2-A88C-BE2B2F250CA3}">
      <text>
        <r>
          <rPr>
            <sz val="8"/>
            <color indexed="81"/>
            <rFont val="Tahoma"/>
            <family val="2"/>
          </rPr>
          <t>Concesión / Área responsable de la implementación de la acción de mejora.</t>
        </r>
      </text>
    </comment>
    <comment ref="L1" authorId="2" shapeId="0" xr:uid="{F8A86F9F-D1E6-4446-A726-F7391EF320A1}">
      <text>
        <r>
          <rPr>
            <sz val="8"/>
            <color indexed="81"/>
            <rFont val="Tahoma"/>
            <family val="2"/>
          </rPr>
          <t>Auditor, persona que realiza la auditoria, este espacio es diligenciado por el Servidor publico de OCI</t>
        </r>
      </text>
    </comment>
    <comment ref="M1" authorId="2" shapeId="0" xr:uid="{43BBA5BC-FD1A-4F81-8D8D-5FDA6BD50FC6}">
      <text>
        <r>
          <rPr>
            <sz val="8"/>
            <color indexed="81"/>
            <rFont val="Tahoma"/>
            <family val="2"/>
          </rPr>
          <t>Fecha de realización de la auditoria, este espacio es diligenciado por el Servidor publico de OCI</t>
        </r>
      </text>
    </comment>
    <comment ref="Y1" authorId="0" shapeId="0" xr:uid="{AA8EEAB6-15D8-424F-85F1-DAD74930DEEB}">
      <text>
        <r>
          <rPr>
            <sz val="9"/>
            <color indexed="81"/>
            <rFont val="Tahoma"/>
            <family val="2"/>
          </rPr>
          <t>Espacio diligenciado por el profesional de GRUCON para evidenciar el estado de la no conformidad ((S/I) sin iniciar, (P) en proceso, ( C) cerrada).</t>
        </r>
      </text>
    </comment>
    <comment ref="J34" authorId="3" shapeId="0" xr:uid="{886CDA23-B428-4BBB-B8A4-CBC19EB31741}">
      <text>
        <r>
          <rPr>
            <b/>
            <sz val="9"/>
            <color indexed="81"/>
            <rFont val="Tahoma"/>
            <family val="2"/>
          </rPr>
          <t>ESTRUCTURACIÓN Y JURIDICA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0EE7C272-A9E0-47DF-93B7-4866DD2FC3AC}">
      <text>
        <r>
          <rPr>
            <sz val="9"/>
            <color rgb="FF000000"/>
            <rFont val="Tahoma"/>
            <family val="2"/>
          </rPr>
          <t>No. Es el consecutivo  de las acciones, organizado de forma descendente, este espacio  es diligenciado por Servidor publico de OCI</t>
        </r>
      </text>
    </comment>
    <comment ref="B1" authorId="0" shapeId="0" xr:uid="{61760787-9543-4F9D-83EF-13CC047692F1}">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92F3D3F1-9F01-4197-817F-4FF50A0BC0D1}">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521F1362-6BE8-46E7-89A4-4A338DFE757E}">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ED8475D7-7FF3-4B17-97F4-234EB0C6BDDD}">
      <text>
        <r>
          <rPr>
            <sz val="9"/>
            <color indexed="81"/>
            <rFont val="Tahoma"/>
            <family val="2"/>
          </rPr>
          <t>Funcionario o servidor publico designado como responsable del proceso, este espacio es diligenciado por el responsable del proceso.</t>
        </r>
      </text>
    </comment>
    <comment ref="K1" authorId="1" shapeId="0" xr:uid="{1D66166C-1758-4C0A-852A-C1C80EDAFD83}">
      <text>
        <r>
          <rPr>
            <sz val="8"/>
            <color indexed="81"/>
            <rFont val="Tahoma"/>
            <family val="2"/>
          </rPr>
          <t>Concesión / Área responsable de la implementación de la acción de mejora.</t>
        </r>
      </text>
    </comment>
    <comment ref="L1" authorId="2" shapeId="0" xr:uid="{F6517533-6E81-4D6D-BF5C-4BF30054DE85}">
      <text>
        <r>
          <rPr>
            <sz val="8"/>
            <color indexed="81"/>
            <rFont val="Tahoma"/>
            <family val="2"/>
          </rPr>
          <t>Auditor, persona que realiza la auditoria, este espacio es diligenciado por el Servidor publico de OCI</t>
        </r>
      </text>
    </comment>
    <comment ref="M1" authorId="2" shapeId="0" xr:uid="{6F29765B-9EFC-4BCE-8AAA-57605E4CE600}">
      <text>
        <r>
          <rPr>
            <sz val="8"/>
            <color indexed="81"/>
            <rFont val="Tahoma"/>
            <family val="2"/>
          </rPr>
          <t>Fecha de realización de la auditoria, este espacio es diligenciado por el Servidor publico de OCI</t>
        </r>
      </text>
    </comment>
    <comment ref="Y1" authorId="0" shapeId="0" xr:uid="{656A5238-69E7-4304-8CA5-C78B5F924CCF}">
      <text>
        <r>
          <rPr>
            <sz val="9"/>
            <color indexed="81"/>
            <rFont val="Tahoma"/>
            <family val="2"/>
          </rPr>
          <t>Espacio diligenciado por el profesional de GRUCON para evidenciar el estado de la no conformidad ((S/I) sin iniciar, (P) en proceso, ( C) cerrada).</t>
        </r>
      </text>
    </comment>
    <comment ref="J34" authorId="3" shapeId="0" xr:uid="{D8B09A0B-C6DB-4AEE-946A-06A98F06B1BC}">
      <text>
        <r>
          <rPr>
            <b/>
            <sz val="9"/>
            <color indexed="81"/>
            <rFont val="Tahoma"/>
            <family val="2"/>
          </rPr>
          <t>ESTRUCTURACIÓN Y JURIDICA</t>
        </r>
      </text>
    </comment>
  </commentList>
</comments>
</file>

<file path=xl/sharedStrings.xml><?xml version="1.0" encoding="utf-8"?>
<sst xmlns="http://schemas.openxmlformats.org/spreadsheetml/2006/main" count="15557" uniqueCount="2287">
  <si>
    <t>Consecutivo</t>
  </si>
  <si>
    <t>Vigencia</t>
  </si>
  <si>
    <t>Año</t>
  </si>
  <si>
    <t>Descripción No Conformidad</t>
  </si>
  <si>
    <t>Categoría</t>
  </si>
  <si>
    <t>Subcategoría</t>
  </si>
  <si>
    <t>Nombre Informe Auditoría</t>
  </si>
  <si>
    <t>Área de Conocimiento</t>
  </si>
  <si>
    <t>Proceso</t>
  </si>
  <si>
    <t>Vicepresidencia</t>
  </si>
  <si>
    <t>Proyecto o GIT</t>
  </si>
  <si>
    <t>Auditor</t>
  </si>
  <si>
    <t>Fecha Auditoría</t>
  </si>
  <si>
    <t>Mes de Auditoría</t>
  </si>
  <si>
    <t>Año Auditoría</t>
  </si>
  <si>
    <t>Documento Efectividad</t>
  </si>
  <si>
    <t>Fecha Efectividad</t>
  </si>
  <si>
    <t>Tipo de Acción</t>
  </si>
  <si>
    <t>Plan de Mejoramiento</t>
  </si>
  <si>
    <t>Fecha de Inicio</t>
  </si>
  <si>
    <t>Fecha de Terminación</t>
  </si>
  <si>
    <t>Concepto Efectividad</t>
  </si>
  <si>
    <t>Seguimiento Control Interno</t>
  </si>
  <si>
    <t>Avance</t>
  </si>
  <si>
    <t>Estado</t>
  </si>
  <si>
    <t>Efectivo / No Efectivo</t>
  </si>
  <si>
    <t>MES DE CIERRE</t>
  </si>
  <si>
    <t>AÑO DE CIERRE</t>
  </si>
  <si>
    <t>Fecha radicación informe</t>
  </si>
  <si>
    <t>Dias</t>
  </si>
  <si>
    <t>TIPO</t>
  </si>
  <si>
    <t>Soportes</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</si>
  <si>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</si>
  <si>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</si>
  <si>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
  </si>
  <si>
    <t>Técnico</t>
  </si>
  <si>
    <t>GESTIÓN CONTRACTUAL Y SEGUIMIENTO DE PROYECTOS DE INFRAESTRUCTURA DE TRANSPORTE</t>
  </si>
  <si>
    <t>Vicepresidencia de Gestión Contractual (VGC)</t>
  </si>
  <si>
    <t>Fontibón Facatativá los Alpes</t>
  </si>
  <si>
    <t>Adriana Barrios Rodríguez</t>
  </si>
  <si>
    <t>Enero de 2013</t>
  </si>
  <si>
    <t>ENERO</t>
  </si>
  <si>
    <t>Acción correctiva</t>
  </si>
  <si>
    <t>1. Diagnóstico elaborado por el equipo de apoyo al proyecto, con base a documentos de
concesionario e lnterventoría, actualizado, en el que se Indique la pertinencia y necesidad de la
elaboración de los estudios y diseños contratados con el modificatorio de 2010.
2. Solicitar a interventoría la revisión de los recursos que se encuentran en Fiducla correspondientes a los estudios y diseños que no se ejecutaron y que se contrataron con el
adicional de 2010 y que los mismos se encuentran a disposición de la ANI.</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</si>
  <si>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
28/02/2018 Se solicita por correo electrónico a la VEJ soportes de seguimiento a la NC.
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(22/10/2018) Se envió correo a la supervisión solicitando los avances en la ejecución y reformulación del plan de mejoramiento que se encuentra vencido actualmente.
(23/11/2018) Por medio de correo electrónico se reitera a la supervisión la necesidad de reprogramar y ejecutar las  acciones de mejoramiento vencidas desde el año 2013.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mejormiento de la no conformidad.
05/04/2019 - Una vez revisado el correo electrónico de la supervisión informando los avances en el plan de mejoramiento del proyecto, no se evidencia la formulación del plan para esta no conformidad. Se solicitó el plan una vez más a la supervisión.
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
4/07/2019 Se solicitó a la Supervisión mediante correo electrónico presentar soportes de culminación de acciones de mejoramiento o solicitar reprogramación de fechas de finalización y acciones de mejoramiento.
Estado plan de mejoramiento: vencido desde 31/12/2018.
 (Carlos Felipe Sánchez Pinzón)
07/07/2019 Pedir avances y reprogramar fecha de terminación.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20193060198163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t>
  </si>
  <si>
    <t>No conformidad cerrada</t>
  </si>
  <si>
    <t>Auditoría Interna a Proyectos</t>
  </si>
  <si>
    <t>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t>
  </si>
  <si>
    <t>Administrativo</t>
  </si>
  <si>
    <t>GESTIÓN JURÍDICA</t>
  </si>
  <si>
    <t>Vicepresidencia Jurídica (VJ)</t>
  </si>
  <si>
    <t>Grupo Interno de Trabajo Asesoría Estructuración</t>
  </si>
  <si>
    <t>Luis Miguel Sabogal Camargo</t>
  </si>
  <si>
    <t>Enero de 2014</t>
  </si>
  <si>
    <r>
      <t xml:space="preserve">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t>
    </r>
    <r>
      <rPr>
        <i/>
        <sz val="12"/>
        <rFont val="Aptos Narrow"/>
        <family val="2"/>
        <scheme val="minor"/>
      </rPr>
      <t>"Informe de seguimiento al proceso de implementación de bitácora de proyecto en fase de contratación - Grupo Interno de Trabajo de Contratación"</t>
    </r>
    <r>
      <rPr>
        <sz val="12"/>
        <rFont val="Aptos Narrow"/>
        <family val="2"/>
        <scheme val="minor"/>
      </rPr>
      <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t>
    </r>
  </si>
  <si>
    <t xml:space="preserve">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t>
  </si>
  <si>
    <t xml:space="preserve">Todas las bitácoras de estructuración técnica y financiera de esta auditoría fueron entregadas. Lo correspondiente a la VE  esta subsanado.
(Pendiente legal y de modificaciones contractuales y todas las bitácoras de contratación.) Completamiento.
Se verificó el cumplimiento de la acción de mejoramiento de la no conformidad de acuerdo a los soportes remitidos mediante correo electrónico del 01/03/2019 </t>
  </si>
  <si>
    <t>marzo</t>
  </si>
  <si>
    <t>Auditoría Interna</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</si>
  <si>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</si>
  <si>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ESTRUCTURACIÓN DE PROYECTOS DE INFRAESTRUCTURA DE TRANSPORTE</t>
  </si>
  <si>
    <t>Vicepresidencia de Estructuración (VE)</t>
  </si>
  <si>
    <t>VE</t>
  </si>
  <si>
    <t>Andrés Fernando Huérfano Huérfano</t>
  </si>
  <si>
    <t>Correctivo, se guardaran los Archivos en PDF.  No obstante en todas las bitácoras entregadas se adjuntan los documentos impresos, que son los mismo que van anexos en el CD adjuntos y son escaneados por Archivo y Correspondencia</t>
  </si>
  <si>
    <t xml:space="preserve">
08/08/2019 Mediante acta No. 4,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</si>
  <si>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 xml:space="preserve">4.2.3. Interventoría Corredor Loboguerrero – Buga – Revisión de consistencia entre documentos físicos y documentos magnéticos
Hallazgo # 11 – No se encontró evidencia de la certificación de debida diligencia en la Bitácora de estructuración. 
</t>
  </si>
  <si>
    <t>Grupo Interno de Trabajo Proyectos Carreteros, Estrategia Contractual, Permisos y Modificaciones 3</t>
  </si>
  <si>
    <t>VE Hallazgo 11: superado por cuanto el certificado se encuentra dentro de la Bitácora</t>
  </si>
  <si>
    <t>Hallazgo 11: superado por cuanto el certificado se encuentra dentro de la Bitácora
Se debe dar traslado a la Vicepresidencia de Gestión Contractual por no ser competencia de la Vicepresidencia de Estructuración</t>
  </si>
  <si>
    <t>de acuerdo a lo observado en la colunma de acciones de mejoramiento se encuentra la anotación"superado por cuanto el certificado se encuentra dentro de la Bitácora" y en este sentido se actualiza el porcentaje de avance y se cierra a 01/03/2019</t>
  </si>
  <si>
    <t>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t>
  </si>
  <si>
    <t>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t>
  </si>
  <si>
    <t>Trasladar a la Vicepresidencia Jurídica el Hallazgo 14 y 15 por ser de su competencia.
Trasladar el Hallazgo 16 por competencia a la Gerencia de Contratación.
Trasladar el Hallazgo 17 por competencia a la Gerencia de Jurídica de Estructuración.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t>
  </si>
  <si>
    <t>Con relación a la no conformidad de No. 2058 no hubo respuesta por parte de la Vicepresidencia en la comunicación remitida por correo electrónico el 01/03/2019. En este sentido la no conformidad continúa abierta sin acción de mejoramiento.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</si>
  <si>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r>
      <rPr>
        <b/>
        <sz val="12"/>
        <rFont val="Aptos Narrow"/>
        <family val="2"/>
        <scheme val="minor"/>
      </rPr>
      <t>ACUERDOS DE GESTIÓN: Se unifican las siguientes no conformidades por trarta el mismo tema.</t>
    </r>
    <r>
      <rPr>
        <sz val="12"/>
        <rFont val="Aptos Narrow"/>
        <family val="2"/>
        <scheme val="minor"/>
      </rPr>
      <t xml:space="preserve">
</t>
    </r>
    <r>
      <rPr>
        <b/>
        <sz val="12"/>
        <rFont val="Aptos Narrow"/>
        <family val="2"/>
        <scheme val="minor"/>
      </rPr>
      <t>NC 2391</t>
    </r>
    <r>
      <rPr>
        <sz val="12"/>
        <rFont val="Aptos Narrow"/>
        <family val="2"/>
        <scheme val="minor"/>
      </rPr>
      <t xml:space="preserve">: 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r>
    <r>
      <rPr>
        <b/>
        <sz val="12"/>
        <rFont val="Aptos Narrow"/>
        <family val="2"/>
        <scheme val="minor"/>
      </rPr>
      <t>NC 2392</t>
    </r>
    <r>
      <rPr>
        <sz val="12"/>
        <rFont val="Aptos Narrow"/>
        <family val="2"/>
        <scheme val="minor"/>
      </rPr>
      <t xml:space="preserve">: 1. La  Vicepresidente de Estructuración (Beatriz Eugenia Morales Vélez),  no realizó el seguimiento a los compromisos pactados en los acuerdos de gestión de la vigencia 2013, en las fechas pactadas.( Ver tabla No.3 )
</t>
    </r>
    <r>
      <rPr>
        <b/>
        <sz val="12"/>
        <rFont val="Aptos Narrow"/>
        <family val="2"/>
        <scheme val="minor"/>
      </rPr>
      <t xml:space="preserve">NC 2829: </t>
    </r>
    <r>
      <rPr>
        <sz val="12"/>
        <rFont val="Aptos Narrow"/>
        <family val="2"/>
        <scheme val="minor"/>
      </rPr>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r>
    <r>
      <rPr>
        <b/>
        <sz val="12"/>
        <rFont val="Aptos Narrow"/>
        <family val="2"/>
        <scheme val="minor"/>
      </rPr>
      <t xml:space="preserve">
NC 2830:</t>
    </r>
    <r>
      <rPr>
        <sz val="12"/>
        <rFont val="Aptos Narrow"/>
        <family val="2"/>
        <scheme val="minor"/>
      </rPr>
      <t xml:space="preserve"> 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r>
    <r>
      <rPr>
        <b/>
        <sz val="12"/>
        <rFont val="Aptos Narrow"/>
        <family val="2"/>
        <scheme val="minor"/>
      </rPr>
      <t>NC 2831:</t>
    </r>
    <r>
      <rPr>
        <sz val="12"/>
        <rFont val="Aptos Narrow"/>
        <family val="2"/>
        <scheme val="minor"/>
      </rPr>
      <t xml:space="preserve"> 3. El  Vicepresidente Ejecutivo (Javier Alberto Hernández),  no alineó los compromisos del acuerdo de gestión con el plan de acción de la vigencia 2014 ( Ver tabla No.4 )
</t>
    </r>
    <r>
      <rPr>
        <b/>
        <sz val="12"/>
        <rFont val="Aptos Narrow"/>
        <family val="2"/>
        <scheme val="minor"/>
      </rPr>
      <t>NC 2832:</t>
    </r>
    <r>
      <rPr>
        <sz val="12"/>
        <rFont val="Aptos Narrow"/>
        <family val="2"/>
        <scheme val="minor"/>
      </rPr>
      <t xml:space="preserve"> 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r>
    <r>
      <rPr>
        <b/>
        <sz val="12"/>
        <rFont val="Aptos Narrow"/>
        <family val="2"/>
        <scheme val="minor"/>
      </rPr>
      <t>NC 2833:</t>
    </r>
    <r>
      <rPr>
        <sz val="12"/>
        <rFont val="Aptos Narrow"/>
        <family val="2"/>
        <scheme val="minor"/>
      </rPr>
      <t xml:space="preserve"> 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r>
  </si>
  <si>
    <t>TODOS LOS PROCESOS</t>
  </si>
  <si>
    <t>Vicepresidencias</t>
  </si>
  <si>
    <t>Grupo Interno de Trabajo Planeación.</t>
  </si>
  <si>
    <t xml:space="preserve">Yuly Andrea Ujueta Castillo </t>
  </si>
  <si>
    <t>Junio de 2014</t>
  </si>
  <si>
    <t>JUNIO</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</si>
  <si>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</si>
  <si>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
Con respecto a la no conformidad generada, se verificó el cumplimiento del plan de acción que se encuentra relacionado y se observó que la Entidad realizó la actualización del Instructivo correspondiente a los acuerdos de gestión (GETH-I-001 Versión 2).
Por otra parte, la Entidad implemento un formato asociado al acuerdo de gestión, el cual debe ser diligenciado y firmado entre el Presidente y Vicepresidentes de la Entidad.
Se evidenció que se encuentran publicados en la página web de la Entidad los acuerdos de gestión de los vicepresidentes correspondientes al periodo 2018.
Esta información se puede consultar en el siguiente vínculo: https://www.ani.gov.co/gestion-talento-humano/acuerdos-de-gestion.
Para generar el cierre de esta no conformidad, se solicita el seguimiento de los acuerdos de gestión correspondiente al primer semestre de 2018.
Se solicita la información  a talento humano y planeación para verificar su cumplimiento por parte de los vicepresidentes.
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
Por otra parte, no se evidenció las evaluaciones de los acuerdos de gestión de las Vicepresidencias ejecutiva, estructuración, planeación riesgos y entorno y jurídica. Se informó nuevamente al grupo interno de trabajo de planeación. 
Se encuentra pendiente otorgar a esta Oficina las evidencias para tenerla en cuenta para el cierre de esta no conformidad.  
De acuerdo con el instructivo “acuerdo de gestión”, se precisa lo siguiente: “el original del Acuerdo de Gestión deberá remitirse debidamente diligenciado y firmado, mediante memorando al Grupo Interno de Trabajo de Talento Humano”
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
No se evidencian avances en las siguientes actividades, que conforman el plan de acción para esta no conformidad:
1. Incluir acciones a tomar cuando un Vicepresidente se retira de la Entidad antes de terminar el periodo a cordado en el acuerdo de gestión. 
2. Enviar instructivo ajustado a los Vicepresidentes  en la vigencia 2016. 
3. Asesorar  a los Vicepresidentes en la elaboración y seguimiento a los acuerdos de gestión  en la vigencia 2016.
De lo anterior, se solicita evidencias al grupo interno de planeación para poder generar el cierre de la no conformidad. Por lo anterior, se registra un avance del 25% en el plan de acción propuesto.
30/11/2018: No se registraron avances en esta no conformidad. Se revisa la información con los responsables y confirman que esto se logrará a 31 de diciembre de 2018. Se realiza el ajuste a la fecha de terminación de las acciones de mejora.
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
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
Frente a las actividades asociadas a enviar el instructivo a los vicepresidentes actualizado y asesorar  a los vicepresidentes en la elaboración y seguimiento de los acuerdos de gestión, no se evidenciaron avances._x000D_
Se envía correo electrónico al Grupo Interno de Planeación, con el fin de evidenciar avances al respecto._x000D_
De acuerdo con lo anterior, se evidenció un avance del 50% en esta no conformidad._x000D_
Se recibe memorando interno bajo el radicado No. 20196010079873, del 30 de mayo del presente año. El auditado informa los avances de las acciones de mejora propuestas de la siguiente manera:_x000D_
•	Se realizó la actualización del instructivo “acuerdo de gestión GETH-I-001 – versión 003”, con fecha del 19 de diciembre de 2018._x000D_
•	Se realizará la solicitud al Grupo Interno de Trabajo de Talento Humano dar cumplimiento al instructivo “acuerdo de gestión – GETH-I-001”, en especial lo referente al capítulo “publicación en página web”._x000D_
Se solicita modificar la fecha final del plan para el 31 de diciembre de 2019._x000D_
Se realizan los ajustes pertinentes y se genera un avance del 50% por dos acciones de mejora cumplidas. Quedan pendiente 2. (Yuly Andrea Ujueta Castillo )
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
_x000D_
Por otra parte, no se evidenciaron avances asociados a la asesoría que planeación propuso brindar a las vicepresidencias para la elaboración y seguimiento de los acuerdos de gestión._x000D_
_x000D_
Las acciones reportadas no generan avance. (Yuly Andrea Ujueta Castillo )
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
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
Se avanza un 70% en el cumplimiento de las acciones de mejora. Una vez se verifique su efectividad, se generará el cierre de la no conformidad._x000D_
Se encuentra pendiente verificar el último ajuste del instructivo, socialización del documento al VPRE y la asesoría que le presta GIT de planeación al Vicepresidente para generar su acuerdo de gestión. (Yuly Andrea Ujueta Castillo )
10/02/2020 De acuerdo con el correo electrónico recibido el pasado 13 de enero de 2020, y la información publicada en la página web, se evidenció el cumplimiento del plan de acción de esta no conformidad._x000D_
_x000D_
Se verificó la publicación del acuerdo de gestión correspondiente al Vicepresidente de Planeación, Riesgos y Entorno. _x000D_
_x000D_
El Instructivo asociado a acuerdo de gestión se ajustó en el año 2019 y se presentó la asesoría para el Vicepresidente de Planeación para la elaboración y tramite del acuerdo de gestión._x000D_
_x000D_
Por lo anterior, se concluye el cierre de la no conformidad. (Yuly Andrea Ujueta Castillo )</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</si>
  <si>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</si>
  <si>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Jurídico</t>
  </si>
  <si>
    <t>Grupo Interno de Trabajo Contratación.</t>
  </si>
  <si>
    <t>Septiembre de 2014</t>
  </si>
  <si>
    <t>SEPTIEMBRE</t>
  </si>
  <si>
    <t>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t>
  </si>
  <si>
    <t>Dar traslado a la Vicepresidencia Jurídica – Gerencia de Contratación por competencia.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</si>
  <si>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t xml:space="preserve">Se verificó el cumplimiento de la acción de mejoramiento de la no conformidad de acuerdo a los soportes remitidos mediante correo electrónico del 10/03/2019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</si>
  <si>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</si>
  <si>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No conformidad #07: Se realizara un cronograma y se efectuara un seguimiento por parte de la Vicepresidencia de estructuración</t>
  </si>
  <si>
    <t>Cronograma de seguimiento en tiempo y responsables para cada Bitácora</t>
  </si>
  <si>
    <t xml:space="preserve">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</si>
  <si>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</si>
  <si>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Retrasos en la ejecución de proyectos</t>
  </si>
  <si>
    <t>Vicepresidencia  Ejecutiva (VEJ)</t>
  </si>
  <si>
    <t>Girardot-Ibagué-Cajamarca GIC</t>
  </si>
  <si>
    <t>Daniel Felipe Sáenz Lozano</t>
  </si>
  <si>
    <t>Mayo de 2015</t>
  </si>
  <si>
    <t>MAYO</t>
  </si>
  <si>
    <t>27/09/2022</t>
  </si>
  <si>
    <t xml:space="preserve">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t>
  </si>
  <si>
    <t>28/02/2022</t>
  </si>
  <si>
    <t xml:space="preserve">
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
_x000D_
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
_x000D_
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
_x000D_
“En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
_x000D_
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
_x000D_
De esta manera nos permitimos confirmar que a partir de la fecha se reiniciarán los trabajos de construcción de la intersección a desnivel conocida como Buenos Aires.”_x000D_
_x000D_
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
_x000D_
“Teniendo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
_x000D_
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t>
  </si>
  <si>
    <t>29/04/2016 Mediante correo electrónico del 29/04/2016, se anexa comunicación por parte del concesionario, en donde se evidencia el ACUERDO DE CONCILIACIÓN CRUCES FERREOS INVIAS. Sin embargo, es necesario enviar el documento final firmado.
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14/09/2016 Mediante correo electrónico del 14/09/2016, se anexa documento final enviado al INVIAS, y las observaciones a corregir del mismo.
03/03/2017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03/08/2017 El 3 de agosto de 2017, la supervisión del proyecto indica que el concesionario continúa con el trámite correspondiente ya que la reunión con el director del INVIAS no se ha podido realizar.
28/02/2018 - La OCI envió un correo a la supervisión solicitando documentos que evidencien gestión para subsanar la no conformidad.
12/03/2018 - La supervision envia un correo a laOCI donde evidencia la gestion efectuada para cerrar la no conformidad. 
En el mes de marzo se realiza auditoria tecnica con numero de Rad. 20181020051223 donde se analisa lo siguiente: 
"Actualmente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
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
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
28/02/2018 La OCI mediante correo electrónico solicita documentos que evidencien gestión para subsanar la no conformidad.
12/03/2018 La supervision envia un correo a la OCI donde comenta gestion efectuada para cerrar la no conformidad. 
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
Teniendo en cuenta que el Proyecto cuenta con nueva Interventoría a partir del 09 de mayo de 2018,  se llevo a cabo una reunión el día 25 de junio de 2018 en conjunto con el Conesionario, Interventoría y la ANI, en la cual se le compartio el documento trabajado previamente.
Actualmente, se encuentra en revisión y comentarios por parte del nuevo Interventor con el fin de proceder a suscribir el documento.
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27/09/2018 – Esta oficina (OCI) envía correo electrónico solicitando allegar evidencia de la gestión para dar cierre a la no conformidad. Se solicita proponer nueva fecha de cierre a la no conformidad que supero el tiempo establecido. 
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
14/12/2018 Se recibe por correo electrónico del supervisor las gestiones realizadas para el cierre de la no conformidad; se señalo siguiente:
1. 17 de octubre, se recibió correo electrónico con el concepto previo emitido por la Interventoría del Proyecto
2. 13 de noviembre, se recibió correo electrónico del Concesionario, mediante el cual remitieron el documento con algunas observaciones y ajustes
3. 15 de noviembre, se recibe correo electrónico del Área Juridica con algunas observaciones y ajustes a los documentos remitidos previamente.
4. 16 de noviembre, el documento ajustado es remitido al equipo de apoyo para revisión y ajustes que correspondan.
5. 21 de noviembre, se recibe el documento con nuevos ajustes del área jurídica.
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
7. Las comunicaciones al INVIAS y Estructuración de la ANI se encuentran en proceso de radicación, una vez se cuente con estos insumos, podrá continuar con el proceso.
De acuerdo a lo anterior se mantiene el avance y se sigue pendiente de las gestiones para dar cierre a la no conformidad que esta dentro del tiempo previsto por la supervisión del proyecto.
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
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
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
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
28/01/2020 El 27/01/2019, vía correo electrónico se solicitó a la Supervisión documentación que soporte los avances que se han tenido para subsanar la no conformidad cuyo plan, acorde al PMP vigente venció el pasado 31 de diciembre de 2019. (Daniel Felipe Sáenz Lozano)
12/03/2020 A partir de reiteración de parte de la Oficina de Control Interno sobre evidencias de cumplimiento del plan de mejoramiento, la Supervisión remitió mediante correo electrónico del 11 de marzo trazabilidad de acciones al respecto, así:
1. 2 de octubre de 2019, El área jurídica de GIC remite el documento de estudios previos resolviendo las observaciones jurídicas realizadas por GICA.
2. 9 de octubre de 2019, la Interventoría Consorcio MAB remite la caracterización social solicitada por GICA
3. 9 de octubre de 2019, se remite la caracterización social a GICA para revisión y observaciones
4. 9 de octubre de 2019, la supervisión de GICA informa que no cuenta con observaciones a la caracterización.
5. 18 de octubre de 2019, la interventoría Consorcio MAB remite borrador de comunicación con la favorabilidad de la suscripción del documento.
6. 18 de octubre de 2019, se remite el documento al equipo de apoyo de GIC y a la supervisión de GICA.
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
8. 09 de diciembre de 2019. Se remite la comunicación 20194091275922 junto con los demás soportes a la supervisión de GICA para revisión y observaciones.
En virtud de lo anterior, se solicitó prórroga para cumplir con el plan de mejoramiento hasta el 31 de diciembre de 2020.
 (Daniel Felipe Sáenz Lozano)
03/12/2020 Mediante correo electrónico del 3 de diciembre de 2020 se solicitaron evidencias de cumplimiento del plan de mejoramiento, cuya terminación se tiene prevista para diciembre de 2020. (Daniel Felipe Sáenz Lozano)
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
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
11/06/2021 Teniendo en cuenta que el plan de mejoramiento vence el 30-06-2021, mediante correo electrónico se solicitó remitir evidencias que acrediten el cumplimiento de la acción de mejoramiento. (Daniel Felipe Sáenz Lozano)
23/06/2021  -Modificación de fecha- Mediante correo electrónico la Supervisión informa que "(...)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
 _x000D_
Finalmente, esperamos poder finalizar la gestión a más tardar durante el mes de septiembre de 2021."; razón por la que se prorroga plan de mejoramiento hasta el 30 de septiembre de 2021._x000D_
 (Daniel Felipe Sáenz Lozano)
06/09/2021 Teniendo en cuenta que el plan de mejoramiento vence el 30-09-2021, mediante correo electrónico se solicitó remitir evidencias que acrediten el cumplimiento de la acción de mejoramiento.  (Daniel Felipe Sáenz Lozano)
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
_x000D_
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
 _x000D_
Lo anterior dio lugar a solicitar una prórroga de cumplimiento del plan de mejoramiento hasta diciembre de 2021. (Daniel Felipe Sáenz Lozano)
01/12/2021 Teniendo en cuenta que el plan de mejoramiento vence el 31-12-2021, mediante correo electrónico se solicitó remitir evidencias que acrediten el cumplimiento de la acción de mejoramiento.   (Daniel Felipe Sáenz Lozano)
10/12/2021 Mediante correo electrónico del 09/12/2021 la Supervisión presenta, con evidencias, un balance de las acciones ejecutadas, así:_x000D_
_x000D_
" 1. Mediante comunicación 20213050292911 del 20 de septiembre de 2021 se remitió la propuesta de Otrosí de Cruces Férreos al Concesionario solicitando su revisión y aprobación, a la fecha no hemos obtenido respuesta a dicha comunicación_x000D_
_x000D_
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
_x000D_
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misma."_x000D_
_x000D_
En respuesta a dicho balance se recomienda revisar el alcance y fecha de terminación del plan de mejoramiento, dado que la fecha actual de finalización es 31 de diciembre de 2021._x000D_
_x000D_
 (Daniel Felipe Sáenz Lozano)
15/12/2021  -Modificación de fecha- Mediante correo electrónico la Supervisión solicita prórroga para dar cumplimiento al plan de mejoramiento, así: "Mientras realizamos los trámites internos y recibimos respuesta del INVIAS, solicitamos un plazo estimado hasta el 28 de febrero de 2022". (Daniel Felipe Sáenz Lozano)
16/02/2022 Mediante correos electrónicos del 7 y del 15 de febrero de 2022 se solicitó a la Supervisión evidencias del cumplimiento del plan de mejoramiento debido a que se tiene previsto que su fecha de terminación sea el 28 de febrero de 2022._x000D_
_x000D_
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 los cruces con los corredores férreos continuarán_x000D_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
mecanismo que normativamente esté dispuesto para el efecto."_x000D_
_x000D_
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
29/03/2022 Mediante correos electrónicos del 02-03-2022 y del 29-03-2022 se reiteró al Líderl del Equipo de Coordinación y seguimiento alerta sobre vencimiento del plan de mejoramiento. (Daniel Felipe Sáenz Lozano)
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
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
_x000D_
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t>
  </si>
  <si>
    <t>Efectiva</t>
  </si>
  <si>
    <t>https://anionline.sharepoint.com/:f:/s/PMPMotor/Eo3DJBBh07tLuhDQ24oaL_gBgeOOx7lJKFzmFxQwRL5N1g?e=xF8958</t>
  </si>
  <si>
    <t>(2015)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t>
  </si>
  <si>
    <t>Siberia – La Punta – El Vino – La Vega - Villeta</t>
  </si>
  <si>
    <t>Carlos Felipe Sánchez Pinzón</t>
  </si>
  <si>
    <t>1. Evidenciar, a partir de un informe de la interventoría, el estado actual de los sitios criticos, sus implicaciones para el corredor y la forma en la cual se está garantizando el cumplimiento del reglamento de operación contractual.</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</si>
  <si>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Mediante correo electrónico del 02 de marzo de 2018, de 2018 la supervisión envió un informe de resumen de la estabilización de los taludes en el tramo 3 del proyecto; sin embargo, este informe se auditó en marzo de 2018, emitiendo conclusiones al respecto.
Mediante informe de auditoría de marzo de 2018 (radicado ANI 20181020051503) la OCI ratificó y complementó la no conformidad de la siguiente manera:
"se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
06/06/2018 - Vía correo electrónico se solicitaron evidencias de seguimiento al cierre al plan de mejora para cerrar la no conformidad 
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
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
_x000D_
Frente al plan de mejoramiento, la Supervisión solicita reformularlo, de la siguiente manera:_x000D_
_x000D_
1.	Evidenciar, a partir de un informe de la Interventoría, el estado actual de los sitios críticos, sus implicaciones para el corredor y la forma en la cual se está garantizando el cumplimiento del reglamento de operación contractual._x000D_
Se mantiene la fecha de finalización para el 31/10/2019._x000D_
_x000D_
 (Carlos Felipe Sánchez Pinzón)
28/10/2019 En reunión del 22/10/2019 la Supervisión manifiesta que actualmente se está cumpliendo con el reglamento de operación de la vía y por lo tanto solicita el cierre de la no conformidad._x000D_
_x000D_
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
_x000D_
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
_x000D_
En consecuencia, la Oficina de Control Interno solicita soportes de las solicitudes de recursos para el proyecto con el fin de estudiar la gestión desarrollada por la Supervisión y pronunciarse sobre el cierre de la no conformidad._x000D_
_x000D_
Posteriormente, mediante correo electrónico, la Oficina de Control Interno precisa que: de acuerdo con lo conversado en la reunión del pasado 22 de octubre de 2019 (acta adjunta) y una vez revisados los soportes recibidos en los correos en copia, se ha evidenciado:_x000D_
_x000D_
-	La gestión para solicitar recursos para la atención de puntos críticos del proyecto, según los anteproyectos para los años 2019 y 2020._x000D_
-	Que se garantiza el cumplimiento del reglamento contractual de operación, de acuerdo con los reportes de Interventoría con radicados ANI No. 20194091001922, 20194091118692._x000D_
-	Que se prioriza la gestión de la Supervisión para que el Concesionario mantenga atendidos los puntos críticos que le corresponden, según correo electrónico del 07/10/2019._x000D_
_x000D_
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t>
  </si>
  <si>
    <t xml:space="preserve">La Interventoría debe cumplir lo reglamentado por Ley en Colombia, respecto a examen que los ciclos de los recursos del concesionario garanticen que no hay violación a los LA/FT (lavado de activos y financiación de terrorismo). </t>
  </si>
  <si>
    <t>Férreo Pacifico</t>
  </si>
  <si>
    <t>Presentar los soportes en donde evidencia que ha iniciado todas las acciones que están a su alcance para verificar que el Concesionario implementa mecanismos para la prevención del lavado de activos y financiación del terrorismo.</t>
  </si>
  <si>
    <t>01/12/2015 Mediante correo electrónico del 01/12/15 se informa que 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28/02/2018  La OCI mediante correo electrónico solicita documentación que soporte seguimiento a la NC.
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
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
06/06/2018- Vía correo electrónico se solicitaron evidencias de seguimiento al cierre al plan de mejora para cerrar la no conformidad 
27/07/2018 - Se evidencia gestión por parte de la Supervisión, no obstante el Concesionario no ha dado respuesta a esta petición. 
27/09/2018 – Esta oficina (OCI) envía correo electrónico solicitando allegar evidencia de la gestión para dar cierre a la no conformidad. Se solicita proponer nueva fecha de cierre a la no conformidad que supero el tiempo establecido. 
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
La interventoria Nuevamente con radicado No. 20184091058752, de fecha 10 de octubre de 2018, requirio al Concesionario, la entrega de la información pertinente "reitera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
Por parte de la Gerencia del modo férreo y portuario, se realizará nuevamente el mismo requerimiento.  de igual forma solicitamos a la oficina de CI nos asesore en el caso tal no se obtenga ninguna respuesta por parte del concesionario, y poder cerrar la NC.
SE MODIFICA LA FECHA DE CIERRE DE LA NO CONFORMIDAD AL 31/12/2018, DE NO TENER PRONUNCIAMIENTO POR PARTE DEL CONCESIONARIO SE DEBERA MODIFICAR EL PLAN DE ACCION PARA EL CIERRE DE LA NO CONFORMIDAD. 
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
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
En este sentido, la Interventoría presentará los soportes en donde evidencia que ha iniciado todas las acciones que están a su alcance para verificar que el Concesionario implementa mecanismos para la prevención del lavado de activos y financiación del terrorismo.
Fecha de finalización reprogramada: 19/07/2019. (Carlos Felipe Sánchez Pinzón)
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
_x000D_
Por otra parte, en cuanto al contratista Tren de Occidente, se evidencian mediante radicados ANI No. 20194090896722 y 20194090863162, los informes de fiducia con el reporte del cumplimiento de la implementación del SARLAFT por parte del contratista Tren de Occidente._x000D_
_x000D_
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
_x000D_
Se adjunta a la presente acta el correo electrónico, 30 de julio de 2019 donde se anexa el oficio con radicado ANI No. 20196010107793 del presidente de la Agencia al GIT de planeación._x000D_
_x000D_
De acuerdo con lo anterior, se evidencia la ejecución de acciones de mejoramiento asociadas a la no conformidad No. 2857, por lo que se le da cierre en el plan de mejoramiento por procesos de la Entidad. (Carlos Felipe Sánchez Pinzón)</t>
  </si>
  <si>
    <r>
      <t xml:space="preserve">6. Dotar de mecanismos de riego de agua para eventualidades de incendio en los centros de cómputo de los pisos 6 y 7. Igualmente dotar de sendos equipos extintores los cuartos que conforman el centro de cómputo del piso octavo.
</t>
    </r>
    <r>
      <rPr>
        <b/>
        <sz val="12"/>
        <color rgb="FFFF0000"/>
        <rFont val="Aptos Narrow"/>
        <family val="2"/>
        <scheme val="minor"/>
      </rPr>
      <t>AUDITORIA MES DE ABRIL 2018:</t>
    </r>
    <r>
      <rPr>
        <sz val="12"/>
        <rFont val="Aptos Narrow"/>
        <family val="2"/>
        <scheme val="minor"/>
      </rPr>
      <t xml:space="preserve">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t>
    </r>
  </si>
  <si>
    <t>Tecnológico</t>
  </si>
  <si>
    <t>ALGUNOS PROCESOS</t>
  </si>
  <si>
    <t>VAF - Grupo Interno de Trabajo Administrativo y Financiero.
VPRE- Equipo de Sistemas de información y tecnología</t>
  </si>
  <si>
    <t>Juan Diego Toro Bautista</t>
  </si>
  <si>
    <t>Septiembre de 2015</t>
  </si>
  <si>
    <t>- Incluir en el anteproyecto de presupuesto rubro mantenimiento
- Instalación de equipos de riego
- Instalación equipos extintores</t>
  </si>
  <si>
    <t>Se solicitó el presupuesto para adelantar la adquisición;
Luis Fabian Ramos</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</si>
  <si>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11/07/2018 La dependencia de sistemas mediante correo de esta misma fecha informa lo siguiente: "Se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t>
  </si>
  <si>
    <r>
      <t xml:space="preserve">8. Dotar de un aire acondicionado portátil con control de temperatura el centro de cómputo del piso 7, similar al que se encuentra operando en el piso 8.
</t>
    </r>
    <r>
      <rPr>
        <b/>
        <sz val="12"/>
        <color rgb="FFFF0000"/>
        <rFont val="Aptos Narrow"/>
        <family val="2"/>
        <scheme val="minor"/>
      </rPr>
      <t>AUDITORIA INTERNA EN ABRIL DE 2018:</t>
    </r>
    <r>
      <rPr>
        <sz val="12"/>
        <rFont val="Aptos Narrow"/>
        <family val="2"/>
        <scheme val="minor"/>
      </rPr>
      <t xml:space="preserve">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t>
    </r>
  </si>
  <si>
    <t>- Incluir en el anteproyecto de presupuesto rubro mantenimiento
- Instalación de equipos de refrigeración</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</si>
  <si>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09/10/2020  -Modificación de fecha- Se mantiene la restricción se incluyó en el anteproyecto año 2021 (Juan Diego Toro Bautista)
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</si>
  <si>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t>
    </r>
  </si>
  <si>
    <t>GESTIÓN DEL TALENTO HUMANO</t>
  </si>
  <si>
    <t>Vicepresidencia de Gestión Corporativa (VGCorp)</t>
  </si>
  <si>
    <t>Grupo Interno de Trabajo de Talento Humano</t>
  </si>
  <si>
    <t>De acuerdo a las no conformidades presentadas, cordialmente se le informa como plan de mejora se revisará la Hoja de vida de cada funcionario para que los documentos faltantes sean subidos al Aplicativo. A los contratistas se le revisara en cada renovación del contrato.
23/05/2018: Como acción preventiva se expidió Circular recordando la obligacion de actualizacion del SIGEP (Rad No. 2018-409-000017-4 Fecha: 08/05/2018)</t>
  </si>
  <si>
    <t>28/02/2019: Se efectuó revicion de Hoja de vida de los funcionarios y se completó la infomacion faltante. Adicionalmente se enviaron comunicados y se expidió circular con el fin de recordar la obligatoriedad de diligencia y actualizar la informacion en el SIGEP</t>
  </si>
  <si>
    <t xml:space="preserve">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
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De acuerdo con lo anterior, se solicitó a l proceso de gestión de talento humano, reportar avances frente a esta no conformidad.
30/05/2018: De acuerdo con la acción preventiva formulada, esta auditoria la encuentra pertinente. Para el cierre de esta no conformidad se tendrá en cuenta los resultados de la auditoría que se realizará en el mes de junio del año 2018.
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
Diciembre de 2018: De acuerdo con el resultado del informe de seguimiento correspondiente al aplicativo SIGEP. Persiste la situación de la información en el aplicativo. Por esta razón se mantiene abierta la no conformidad.
La acción preventiva se encuentra implementada de acuerdo con la evidencia proporcionada.
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
28/02/2019: De acuerdo a la solicitud realizada, se recibe por correo electrónico la evidencia de la campaña generada para realizar la actualización de los documentos que se cargan en el aplicativo SIGEP.
De acuerdo con la evidencia suministrada, se genera el cierre de esta no conformidad.
</t>
  </si>
  <si>
    <t>FEBRERO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</si>
  <si>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</si>
  <si>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TRANSPARENCIA, PARTICIPACIÓN, SERVICIO AL CIUDADANO Y COMUNICACIÓN</t>
  </si>
  <si>
    <t>Oficina Comunicaciones (OC)</t>
  </si>
  <si>
    <t>Oficina de comunicaciones</t>
  </si>
  <si>
    <t>Noviembre de 2015</t>
  </si>
  <si>
    <t>NOVIEMBRE</t>
  </si>
  <si>
    <t>25/02/2019: 
• La oficina de comunicaciones revisará la aplicabilidad y compromisos definidos a través de las políticas interna y externa.
Responsable: Jefe de Oficina 
Fecha: entre el 25 y 28 de febrero de 2019
• Desarrollar una mesa de trabajo con Talento Humano y SIG para conocer sus percepciones de las políticas definidas.
Responsable: Comunicaciones
Fecha: entre el 1 y el 6 de marzo de 2019
• Actualización de las políticas, formatos, documentos y procedimientos asociados a la Oficina de Comunicaciones. 
Responsable: Comunicaciones
Fecha: entre el 7 y el 15 de marzo de 2019
• Divulgar la nueva documentación de la oficina de comunicaciones a través de los canales de comunicación interna. 
Responsable: Comunicaciones
Fecha: entre el 18 y el 29 de marzo de 2019</t>
  </si>
  <si>
    <t>04/03/2016, la OC revisara y ajustara la documentación del SIG en el año 2016.
14/03/2018
Se esta adelantando el proceso de revisión de los procedimientos.</t>
  </si>
  <si>
    <t>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
De igual manera, se evidenció que la política externa de comunicación no ha sido modificada desde 26 de mayo de 2015. 
Con respecto a la no conformidad que se levantó, se solicita a la oficina de comunicaciones que revise la pertinencia de la propuesta realizada por planeación o generar un nuevo plan de acción para esta no conformidad. 
Por lo anterior, no se registra avances y se envía la información a la oficina de comunicaciones para generar las actualizaciones pertinentes en esta no conformidad. 
20/02/2019: Se solicita via correo electronico a la dependencia resposanble la generación de las acciones de mejora para darle tratamiento a esta no conformidad.
25/02/2019: La Oficina de Comunicaciones envía por correo electrónico, las acciones de mejora a implementar. Las acciones se encuentran pertinentes para tratar la no conformidad.
Se ajusta fecha de terminación del plan y se informa al auditado que fue aceptado el plan de acción. Se realizará el seguimiento al cumplimiento de estas acciones en el mes de abril del presente año.
31/05/2019 07/05/2019: Se envía correo electrónico a la Oficina de Comunicaciones, solicitando avances sobre las acciones propuestas con el fin de cerrar la no conformidad._x000D_
17/05/2019: La Oficina de Comunicaciones reporta los siguientes avances con respecto a las acciones de mejoramiento propuestas:_x000D_
1. Política interna y Externa_x000D_
En reunión con el Jefe de la Oficina de Comunicaciones en el mes de febrero se acordó lo siguiente: _x000D_
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
Respecto a las demás divulgaciones se fortalecerá la divulgación de la Política Interna actualizada para que recuerden la comunicación estratégica, transversal y de otras oficinas seguirá siendo manejada por la oficina de comunicaciones._x000D_
2. Mesa de trabajo con talento humano y oficina de comunicaciones_x000D_
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
3. Actualización documental del proceso_x000D_
Los formatos de cesión de derechos y uso de imagen, voz y nombre para niños y adultos se actualizó en el sistema integrado de gestión de calidad en el mes de febrero. _x000D_
El manual de marca institucional se actualizará en el sistema integrado de gestión en el mes de mayo, atendiendo las nuevas directrices del Gobierno Nacional._x000D_
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
4. Divulgación de los documentos ajustados_x000D_
La divulgación de la nueva información se iniciará el 2 de Julio de 2019 por un tiempo no mayor a 15 días._x000D_
De acuerdo con la información anterior, se solicita evidencia de las mesas de trabajo con talento humano, con el fin de generar avances en la NC. Se envía correo electrónico con la solicitud._x000D_
No se registran avances en las acciones de mejora. se realiza el ajuste en la fecha final de la acción al 31/07/2019. En el mes de agosto el auditor realizará el seguimiento a las acciones propuestas por el auditado. (Yuly Andrea Ujueta Castillo )
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auditado._x000D_
_x000D_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 (Yuly Andrea Ujueta Castillo )
02/08/2019  La Oficina de comunicaciones reporta a través de correo electrónico lo siguiente:_x000D_
- Las conocidas Políticas de Comunicaciones se convertirán en Instructivos de comunicación interna y externa, cada uno con un respectivo procedimiento de soporte. _x000D_
- La política de Comunicaciones será una sola y resumirá la importancia de las comunicaciones para la ANI. _x000D_
- Actualmente ya está en el SIG el procedimiento de comunicaciones internas (adjunto correo), el link es el siguiente: https://www.ani.gov.co/sites/default/files/sig//tpsc-p-003_comunicacion_interna_v2.pdf _x000D_
- Estamos pendientes que el procedimiento de comunicaciones externas quede actualizado en el SIG, estamos recolectando firmas._x000D_
De acuerdo con los avances reportados, se informó que una vez se encuentren los instructivos y procedimientos publicados y socializados al interior de la Entidad, se cumpliría al 100% con el plan de mejoramiento propuesto._x000D_
Se realizará seguimiento a la no conformidad en el mes de agosto y se mantiene el 25% de avance. (Yuly Andrea Ujueta Castillo )
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
Estos documentos se encuentran disponibles en la página web de la Entidad en los siguientes vínculos:_x000D_
https://www.ani.gov.co/sites/default/files/sig//tpsc-m-001_marca_e_imagen_institucional_v2.pdf_x000D_
https://www.ani.gov.co/sites/default/files/sig//tpsc-p-003_comunicacion_interna_v2.pdf_x000D_
https://www.ani.gov.co/sites/default/files/sig//tpsc-p-002_comunicacion_externa_v3.pdf_x000D_
https://www.ani.gov.co/sites/default/files/sig//tpsc-i-006_instructivo_comunicacion_interna_v1.pdf_x000D_
https://www.ani.gov.co/sites/default/files/sig//tpsc-i-007_instructivo_comunicacion_externa_v1.pdf_x000D_
Por otra parte, se evidenció una campaña de divulgación de los documentos a través del correo electrónico institucional y la intranet._x000D_
De acuerdo con lo evidenciado, el plan de mejoramiento propuesto por el auditado se encuentra finalizado, cumplimiento de esta manera en un 100%. Por esta razón se genera el cierre de esta no conformidad. (Yuly Andrea Ujueta Castillo )</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</si>
  <si>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</si>
  <si>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Grupo Interno de Trabajo Contratación - Grupo Interno de Trabajo Asesoría Estructuración</t>
  </si>
  <si>
    <t>Se debe trasladar a la Vicepresidencia Jurídica Gerencia de Estructuración Legal y Gerencia de Contratación para los casos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</si>
  <si>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</si>
  <si>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</si>
  <si>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Con el código que asigna planeación para la Bitácora de Estructuración se asocia al proyecto y se evita de esta manera la distinta denominación del nombre del Proyecto
la VPRE adelantará el proceso de automatización de Bitácora mediante la herramieta BPM (Business Process Management)</t>
  </si>
  <si>
    <t>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</si>
  <si>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</si>
  <si>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Remitir a Contratación los actos administrativos previos a la celebración del contrato para su publicación en el seco.
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</si>
  <si>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</si>
  <si>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No conformidad vigente con formulación de acción de mejoramiento en desarrollo de la reunión de seguimiento adelantada el 11 de octubtre de 2018 por parte de la OCI.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</si>
  <si>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5. La Gerencia Jurídica de Estructuración legal,  a 25 de septiembre de 2015, no ha radicado las bitácoras de Proyecto a su cargo. El último registro de radicación, data del 29 de noviembre de 2013.</t>
  </si>
  <si>
    <t>Se debe dar traslado a la Vicepresidencia Jurídica por ser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</si>
  <si>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
06/11/2019 Mediante radicado No. 20191010167983, recibido en copia por correo electrónico el 01/11/2019, se emitió la unidad formulada en el cambio del mes de octubre.  (Andrés Fernando Huérfano Huérfano)</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</si>
  <si>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</si>
  <si>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Destinación o uso inadecuado de recursos del proyecto</t>
  </si>
  <si>
    <t>Córdoba-Sucre</t>
  </si>
  <si>
    <t>1. Solicitud de información a la Fiduciaria y mesas de trabajo para su revisión 
2. Informe de interventoría subcuentas prediales 
3. Remisión observaciones del área predial al Concesionario e Interventoría 
4. Consolidación versión final del listado de predios 
5. Solicitud o acuerdo de pago con la firma Concesionaria 
6. Paralelamente se encuentra en desarrollo el Tribunal Arbitral No. 3, el cual puede fallar antes del cumplimiento de la acción No. 4, razón por la cual se acatará el fallo.</t>
  </si>
  <si>
    <t xml:space="preserve">
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
continuación:_x000D_
_x000D_
“(…)20.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
básico(…)”_x000D_
_x000D_
Al respecto la Supervisión formuló la modificación de las acciones de mejoramiento, de acuerdo con la comunicación 20226040048953 del 25 de marzo de 2022:_x000D_
_x000D_
“(…) 1. Solicitud de información a la Fiduciaria y mesas de trabajo para su revisión_x000D_
2. Informe de interventoría subcuentas prediales_x000D_
3. Remisión observaciones del área predial al Concesionario e Interventoría_x000D_
4. Consolidación versión final del listado de predios_x000D_
5. Solicitud o acuerdo de pago con la firma Concesionaria_x000D_
6. Paralelamente se encuentra en desarrollo el Tribunal Arbitral N°3, el cual puede_x000D_
fallar antes del cumplimiento de la acción N°4, razón por la cual se acatará el fallo_x000D_
(…)”_x000D_
_x000D_
A continuación, se cita lo expuesto por la Supervisión en el memorando del asunto relacionado con los avances en la realización del plan de mejoramiento propuesto:_x000D_
_x000D_
“(…)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
con lo cual se atacó la causa de la NO CONFORMIDAD evidenciada(…)”._x000D_
_x000D_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t>
  </si>
  <si>
    <t>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16/03/2016 Mediante memorando No. 2016-500-003794-3 del 16/03/2016 se informa que la interventoría ya generó un concepto al respecto; sin embargo, la problemática sigue vigente razón por la cual se realizará seguimiento por parte de la OCI.
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
07/04/2017 El 7 de abril de 2017 se recibe por medio de correo electrónico Acta de Comité en la que se evidencia el Plan de Acción para 2017.
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20/11/2017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27/02/2018  La OCI solicita vía correo electrónico documentación que evidencie gestión para subsanar la no conformidad.
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
27/03/2018 La OCI mediante correo electrónico reporta que la no conformidad continua pendiente. A la espera de los resultados del 75% pendiente de revisión. Recomienda adicionar un cuadro donde se detallen los pagos hechos a cada predio.
12/04/2018 La OCI recibió mediante memorando ANI con rad. 20183060057723 con la gestión de la interventoría en cuanto a la relación depurada de pagos, de acuerdo con la adquisición predial, la cual representa un 25% de avance. La OCI sigue pendiente del 75% pendiente por revisión. 
06/06/2018- Vía correo electrónico se solicitaron evidencias de seguimiento al cierre al plan de mejora para cerrar la no conformidad 
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
Por lo anterior, se solicitó a la Interventoría que realice una auditoría a la subcuenta predial del Fideicomiso y de esta manera se tenga una relación depurada de pagos, soportados por la adquisición de predios con lo que se tendría mayor claridad del pago de esta Acta.
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
26/09/2018 – Esta oficina (OCI) envía correo electrónico solicitando allegar y evidencia de la gestión de la no conformidad para dar cierre a la no conformidad.  
13/11/2019 Según memorando No. 2019-311-016929-3 del 5 de noviembre la dependencia solicita modificación del plan de mejora suscrito y ampliación del plazo hasta el 30 de septiembre de 2020.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Mediante memorando con radicado ANI No. 20235000050293 del 31-03-2023 la Vicepresidencia Ejecutiva informó que "A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
_x000D_
Lo anterior demuestra que en la vigencia 2022 la Oficina de Control Interno se pronunció respecto al cumplimiento y efectividad del plan de mejoramiento. (Daniel Felipe Sáenz Lozano)
4/04/2023 Lo anterior se reportó a la Vicepresidencia Ejecutiva a través del memorando ANI No. 20231020050923 del 04-04-2023. (Daniel Felipe Sáenz Lozano)</t>
  </si>
  <si>
    <t>https://anionline.sharepoint.com/:f:/s/PMPMotor/EiBNhDoUPCdMjlgxIyZQwusBlPJByijbTUD-8xMw-doa6Q?e=5x9p5V</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</si>
  <si>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</si>
  <si>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GESTIÓN DE LA CONTRATACIÓN PÚBLICA</t>
  </si>
  <si>
    <t>Diciembre de 2015</t>
  </si>
  <si>
    <t>DICIEMBRE</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</si>
  <si>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</si>
  <si>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Gabriel Eduardo del Toro Benavides</t>
  </si>
  <si>
    <t>LMSC 06/03/2017 No se verifica avance, se solicita reunión por correo al Dr. Del Toro y a Cesar García para seguimiento a realizarse el 07/02/2017
12/11/2019 OCI 97. Mediante radicado No. 20197030142343 el GIT Contratación solicita cierre y remite mediante correo de 10/01/2019, vínculos de procesos objeto de las acciones de mejora.  (Andrés Fernando Huérfano Huérfano)</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</si>
  <si>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</si>
  <si>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</si>
  <si>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LMSC 06/03/2017 No se verifica avance, se solicita reunión por correo al Dr. Del Toro y a Cesar García para seguimiento a realizarse el 07/02/2017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12/11/2019 OCI 97. Mediante radicado No. 20197030142343 el GIT Contratación solicita cierre y remite mediante correo de 10/01/2019, vínculos de procesos objeto de las acciones de mejora.  (Andrés Fernando Huérfano Huérfano)</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</si>
  <si>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</si>
  <si>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Grupo Interno de Trabajo Defensa Judicial</t>
  </si>
  <si>
    <t>Luz Jeni Fung Muñoz</t>
  </si>
  <si>
    <t>Mayo de 2016</t>
  </si>
  <si>
    <t>01/06/2017: Nuevamente solicitó revisar esta no conformidad, ya que lo indica la Auditorá el G.I.T. de Defensa Judicial debe gestionar la liquidación de los contratos.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</si>
  <si>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</si>
  <si>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</si>
  <si>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Planeación</t>
  </si>
  <si>
    <t>SISTEMA ESTRATÉGICO DE PLANEACIÓN Y GESTIÓN</t>
  </si>
  <si>
    <t>Vicepresidencia de Planeación, Riesgos y Entorno (VPRE)</t>
  </si>
  <si>
    <t>Grupo Interno de Trabajo Riesgos</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</si>
  <si>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</si>
  <si>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xml:space="preserve">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
26/02/2019 
Se realizó la publicación preliminar del PAAC-2019 (Incluye los mapas de riesgos de corrupción) en la página web, correos instituciona de la entidad y campaña  en redes sociales,  para que el ciudadano ingresara y reportara sus comentarios </t>
  </si>
  <si>
    <t>a través de correo institucional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
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
Se realiza el cambio de fecha de terminación de la acción de mejora propuesta.
26/02/2019:Se envía correo electrónico con el estado de la no conformidad, con el fin de enviar avances en las acciones propuestas.
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
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
Por lo anterior, se concluye el cumplimiento de las acciones propuestas para tratar esta no conformidad y se genera el cierre.
10/05/2019  (Yuly Andrea Ujueta Castillo )</t>
  </si>
  <si>
    <t>Si bien se publicaron los indicadores de proceso del 1er trimestre del 2016, se deben revisar para que sean los que aportan a la medición de la gestión de la entidad, y que estén bien clasificados y conforme al manual para la elaboración de indicadores SEPG-M-003 del 27/10/2014.</t>
  </si>
  <si>
    <t>Julio de 2016</t>
  </si>
  <si>
    <t>JULIO</t>
  </si>
  <si>
    <t xml:space="preserve">
Se revisará y ajustará el "MANUAL PARA LA ELABORACIÓN DE INDICADORES SEPG-M-003".</t>
  </si>
  <si>
    <t>14/03/2018
Se esta adelantando el proceso de revisión de la metodología por parte de la GITP.
26/02/2019 
El GITP esta trabajando en la reformulación de la metodologia para realizar seguimiento a los planes (Estrategico, acción y operativo) lo cual conlleva en la actualización del manual de indicadores.</t>
  </si>
  <si>
    <t>19/09/2016 a través de correo institucional la VPRE envía el plan de mejoramiento en la no conformidad No. 3144.
13/03/2018: Se unifica no conformidad con la 3034.
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
30/11/2018: No se ha generado la actualización del manual. Planeación solicita reprogramar la fecha de terminación de esta acción de mejora. Se realiza el cambio
26/02/2019: Se envía correo electrónico con el estado de la no conformidad, con el fin de enviar avances en las acciones propuestas.
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
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
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
No se registra ningún avance. (Yuly Andrea Ujueta Castillo )
26/05/2020 Se solicitó a los responsables, a través de correo electrónico del 14 de mayo del presente año, reportar los avances y ajustar las fechas de cumplimiento de las acciones de mejora. (Yuly Andrea Ujueta Castillo )
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
Por lo anterior, se realiza el ajuste de la fecha de cumplimiento de la acción de mejora. (Yuly Andrea Ujueta Castillo )
18/09/2020 Se envía a través de correo electrónico solicitud de avances correspondientes a esta no conformidad.  (Yuly Andrea Ujueta Castillo )
12/11/2020 el 21 de septiembre de 2020 el proceso solicita el aplazamiento de la actividad para diciembre, a través de correo electrónico. Se realiza ajuste en el PMP. (Yuly Andrea Ujueta Castillo )
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
_x000D_
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t>
  </si>
  <si>
    <r>
      <rPr>
        <b/>
        <u/>
        <sz val="12"/>
        <rFont val="Aptos Narrow"/>
        <family val="2"/>
        <scheme val="minor"/>
      </rPr>
      <t xml:space="preserve">INCUMPLIMIENTO DE LA RESOLUCIÓN 652 DE 2012 EN LOS SIGUIENTES ART (comité de convivencia laboral):
</t>
    </r>
    <r>
      <rPr>
        <sz val="12"/>
        <rFont val="Aptos Narrow"/>
        <family val="2"/>
        <scheme val="minor"/>
      </rPr>
      <t xml:space="preserve">
</t>
    </r>
    <r>
      <rPr>
        <b/>
        <sz val="12"/>
        <rFont val="Aptos Narrow"/>
        <family val="2"/>
        <scheme val="minor"/>
      </rPr>
      <t>NC 3154:</t>
    </r>
    <r>
      <rPr>
        <sz val="12"/>
        <rFont val="Aptos Narrow"/>
        <family val="2"/>
        <scheme val="minor"/>
      </rPr>
      <t xml:space="preserve">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t>
    </r>
    <r>
      <rPr>
        <b/>
        <sz val="12"/>
        <rFont val="Aptos Narrow"/>
        <family val="2"/>
        <scheme val="minor"/>
      </rPr>
      <t>NC 3155:</t>
    </r>
    <r>
      <rPr>
        <sz val="12"/>
        <rFont val="Aptos Narrow"/>
        <family val="2"/>
        <scheme val="minor"/>
      </rPr>
      <t xml:space="preserve">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t>
    </r>
    <r>
      <rPr>
        <b/>
        <sz val="12"/>
        <rFont val="Aptos Narrow"/>
        <family val="2"/>
        <scheme val="minor"/>
      </rPr>
      <t>NC 3156:</t>
    </r>
    <r>
      <rPr>
        <sz val="12"/>
        <rFont val="Aptos Narrow"/>
        <family val="2"/>
        <scheme val="minor"/>
      </rPr>
      <t xml:space="preserve">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t>
    </r>
    <r>
      <rPr>
        <b/>
        <sz val="12"/>
        <rFont val="Aptos Narrow"/>
        <family val="2"/>
        <scheme val="minor"/>
      </rPr>
      <t xml:space="preserve">
NC 3157:</t>
    </r>
    <r>
      <rPr>
        <sz val="12"/>
        <rFont val="Aptos Narrow"/>
        <family val="2"/>
        <scheme val="minor"/>
      </rPr>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t>
    </r>
  </si>
  <si>
    <t>Presentaremos copia de las comunicaciones solicitadas.
Redactaremos en todos los Comités actas de reunión
Programar reuniones de seguimiento sorpresa a las diferentes dependencias a fin de verificar de manera directa el clima de cada una.</t>
  </si>
  <si>
    <t>06/06/2017: Se realizó informe de la gestión realizada por el Comité. Se han realizado diferentes reuniones con diferentes áreas.
23/05/2018: La Resolucion No. 396 de 2012 define la conformacion y funcionamiento del comité de convivencia laboral de la ANI.
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
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</si>
  <si>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De acuerdo con el seguimiento presentado por la coordinación de talento humano, se procede a solicitar al Presidente del comité de convivencia laboral, el seguimiento a las acciones planteadas con el fin de darle cierre a esta no conformidad.
26/02/2019: No se han presentado las evidencias para realizar el cierre de esta no conformidad. Al día de hoy, la Entidad no cuenta con Presidente en el comité de convivencia laboral, debido a que se ya no se encuentra vinculado con la Entidad.
Se realizará el seguimiento a esta no conformidad en el mes de marzo, con el fin de verificar el cumplimiento de las acciones propuestas por la Entidad.
31/05/2019 Se recibe memorando interno bajo el radicado No. 2019101007883 del 28 de mayo de 2019, donde el auditado presenta las siguientes evidencias:_x000D_
1.	El comité de convivencia laboral fue formalizado mediante resolución 274 de 2018 para el periodo comprendido entre 2018 y el 2020._x000D_
2.	De acuerdo con las actas suministradas, el comité de convivencia laboral se reunió 7 veces durante el año 2018. Cumpliendo de esta manera con sus reuniones por lo menos 1 vez cada tres meses._x000D_
3.	Se evidenció que el comité suministro informes de gestión a la presidencia de la Entidad en dos ocasiones. _x000D_
4.	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
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
De acuerdo con la información anterior, se concluye el cumplimiento de las acciones de mejora propuestas por el auditado alcanzando el 100%, generando el cierre de esta no conformidad. (Yuly Andrea Ujueta Castillo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</si>
  <si>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</si>
  <si>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GESTIÓN DE LA  INFORMACIÓN Y  COMUNICACIONES</t>
  </si>
  <si>
    <t>Grupo Interno de Trabajo Sistemas de Información y Tecnología</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</si>
  <si>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</si>
  <si>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11/07/2018 La Entidad suscribió el contrato para el desarrollo de ANISCOPIO
30/11/2018 Se encuentra en desarrollo la herramienta ANISCOPIO. No ha sido entregada a satisfacción
07/06/2019 Se encuentra en ejecución el plan de choque para el redireccionamiento del aplicativo ANISCOPIO y la terminación de los pendientes. Se amplía al plazo hasta el 31 de diciembre de 2019. (Juan Diego Toro Bautista)
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
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
5/11/2021 Se verifica el cumplimiento de la totalidad de los modos en el Aplicativo ANISCOPIO y su liberación para consulta de la ciudadanía en general.  (Juan Diego Toro Bautista)</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</si>
  <si>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</si>
  <si>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VGC - VE - VPRE - VJ</t>
  </si>
  <si>
    <t>Luz Mary Hernández Villadiego</t>
  </si>
  <si>
    <t>Agosto de 2016</t>
  </si>
  <si>
    <t>AGOSTO</t>
  </si>
  <si>
    <t>Se recibe correo electrónico  y memorandos de las vicepresidencias mediante los cuales informan sobre el estado actual de las peticiones a cargo.</t>
  </si>
  <si>
    <t>la ingeniera encargada del sistema de información Orfeo (Elvia Lucia Ojeda Acosta) informa los ajustes efectuados al cálculo de los términos de vencimiento .</t>
  </si>
  <si>
    <t xml:space="preserve">Se procede a realizar verificación parcial hasta el momento del total de los anexos que se indican en el informe de PQRS. </t>
  </si>
  <si>
    <t>Febrero</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</si>
  <si>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</si>
  <si>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VGC - VJ - VPRE</t>
  </si>
  <si>
    <t xml:space="preserve">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</si>
  <si>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realizará seguimiento trimestral a las acciones de mejora propuestas.</t>
  </si>
  <si>
    <t>Se procede a realizar verificación parcial hasta el momento del total de los anexos que se indican en el informe de PQRS. 
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</si>
  <si>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t>
  </si>
  <si>
    <t>En la Reunión de la Comisión de Personal según acta No. 11 del 13 de octubre del presente año fue presentado el resultado del Impacto de la Capacitación año 2015
23/05/2018: Dejar las constancias en las actas del seguimiento del PIC, cuando sea del caso.</t>
  </si>
  <si>
    <t>Se presentó a la comision de personal de el resultado de la capacitacion el cual incluye el impacto.</t>
  </si>
  <si>
    <t>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De acuerdo con el acta 1, correspondiente a la sesión ordinaria presencial de la comisión de personal, celebrada el día 18 de diciembre de 2018, se evidenció la presentación de la evaluación y seguimiento del PIC-2018. 
De acuerdo con esta evidencia, se realiza el cierre de la no conformidad.</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</si>
  <si>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</si>
  <si>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El acta No 10 de la Comisión de Personal ya se encuentra firmada.</t>
  </si>
  <si>
    <t>23/05/2018: Se verificará por parte del coordinador de talento humano que todas las actas de reunión se encuentren numeradas y firmadas.
28-2-2019: Se definió por parte de talento Humano una persona con el fin de hacer el seguimiento a las Actas de la Comison de Personal.</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</si>
  <si>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realizará el seguimiento en el mes de agosto, con el fin de verificar la acción preventiva propuesta.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t>
  </si>
  <si>
    <r>
      <rPr>
        <b/>
        <sz val="12"/>
        <rFont val="Aptos Narrow"/>
        <family val="2"/>
        <scheme val="minor"/>
      </rPr>
      <t>VALIDICACIÓN DE LA EXPERIENCIA LABORAL:</t>
    </r>
    <r>
      <rPr>
        <sz val="12"/>
        <rFont val="Aptos Narrow"/>
        <family val="2"/>
        <scheme val="minor"/>
      </rPr>
      <t xml:space="preserve">
</t>
    </r>
    <r>
      <rPr>
        <b/>
        <sz val="12"/>
        <rFont val="Aptos Narrow"/>
        <family val="2"/>
        <scheme val="minor"/>
      </rPr>
      <t>NC 1289:</t>
    </r>
    <r>
      <rPr>
        <sz val="12"/>
        <rFont val="Aptos Narrow"/>
        <family val="2"/>
        <scheme val="minor"/>
      </rPr>
      <t xml:space="preserve">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r>
    <r>
      <rPr>
        <b/>
        <sz val="12"/>
        <rFont val="Aptos Narrow"/>
        <family val="2"/>
        <scheme val="minor"/>
      </rPr>
      <t>NC 3258:</t>
    </r>
    <r>
      <rPr>
        <sz val="12"/>
        <rFont val="Aptos Narrow"/>
        <family val="2"/>
        <scheme val="minor"/>
      </rPr>
      <t xml:space="preserve">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t>
    </r>
    <r>
      <rPr>
        <b/>
        <sz val="12"/>
        <rFont val="Aptos Narrow"/>
        <family val="2"/>
        <scheme val="minor"/>
      </rPr>
      <t>NC 3259</t>
    </r>
    <r>
      <rPr>
        <sz val="12"/>
        <rFont val="Aptos Narrow"/>
        <family val="2"/>
        <scheme val="minor"/>
      </rPr>
      <t xml:space="preserve">: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t>
    </r>
    <r>
      <rPr>
        <b/>
        <sz val="12"/>
        <rFont val="Aptos Narrow"/>
        <family val="2"/>
        <scheme val="minor"/>
      </rPr>
      <t>NC 3260:</t>
    </r>
    <r>
      <rPr>
        <sz val="12"/>
        <rFont val="Aptos Narrow"/>
        <family val="2"/>
        <scheme val="minor"/>
      </rPr>
      <t xml:space="preserve">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r>
    <r>
      <rPr>
        <b/>
        <sz val="12"/>
        <rFont val="Aptos Narrow"/>
        <family val="2"/>
        <scheme val="minor"/>
      </rPr>
      <t>NC 3261:</t>
    </r>
    <r>
      <rPr>
        <sz val="12"/>
        <rFont val="Aptos Narrow"/>
        <family val="2"/>
        <scheme val="minor"/>
      </rPr>
      <t xml:space="preserve"> 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r>
  </si>
  <si>
    <t>Noviembre de 2016</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</si>
  <si>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</si>
  <si>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
23/05/2018: Como acción preventiva propuesta se deberá verificar que el formato de verificación de requisitos minimos, se encuentre diligenciado y firmado en todos los casos.</t>
  </si>
  <si>
    <t>NC 1289: 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3/4/2018: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t>
  </si>
  <si>
    <r>
      <t xml:space="preserve">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t>
    </r>
    <r>
      <rPr>
        <b/>
        <sz val="12"/>
        <color rgb="FFFF0000"/>
        <rFont val="Aptos Narrow"/>
        <family val="2"/>
        <scheme val="minor"/>
      </rPr>
      <t>AUDITORÍA 2017: Se reitera la NC</t>
    </r>
    <r>
      <rPr>
        <sz val="12"/>
        <rFont val="Aptos Narrow"/>
        <family val="2"/>
        <scheme val="minor"/>
      </rPr>
      <t xml:space="preserve">
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
</t>
    </r>
    <r>
      <rPr>
        <b/>
        <sz val="12"/>
        <color rgb="FFFF0000"/>
        <rFont val="Aptos Narrow"/>
        <family val="2"/>
        <scheme val="minor"/>
      </rPr>
      <t xml:space="preserve">
AUDITORÍA 2018: Se reitera la NC</t>
    </r>
  </si>
  <si>
    <t>VE - VJ</t>
  </si>
  <si>
    <t>Diciembre de 2016</t>
  </si>
  <si>
    <t>No conformidad vigente con formulación de acción de mejoramiento en desarrollo de la reunión de seguimiento adelantada el 11 de octubtre de 2018 por parte de la OCI.
24/10/2019 A 24/10/2019 el avance es del 50%, según radicado 20192000158563 de 18/10/2019 de la Vicepresidencia de Estructuración. Persiste el 50% restante para la Vicepresidencia Jurídica.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</si>
  <si>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2. De acuerdo a lo anterior se configura no conformidad por falta de bitácora del proyecto como requisito previo, tanto para el inicio del proceso de contratación, como para la firma  del contrato, desatendiendo el articulo 8° de la resolución 959 de 2013.</t>
  </si>
  <si>
    <t>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
La V. Jurídica emitirá una comunicación dirigida a los responsables de la gestión de Bitácora con el fin de dar claridad a la oprtunidad y exigencia de bitácora para su adecuado cumplimiento el 16 de octubre de 2016.</t>
  </si>
  <si>
    <t>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</si>
  <si>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</si>
  <si>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No conformidad vigente con formulación de acción de mejoramiento en desarrollo de la reunión de seguimiento adelantada el 11 de octubtre de 2018 por parte de la OCI.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</si>
  <si>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</si>
  <si>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 V. Est. Verificará que en la radicación de Bitácora se consagren los soportes a los que se refiere la no conformidad debidamente firmados.
La V. Jur emitirá  una comunicación dirigida a los responsables de la gestión de Bitácora con el fin de de que se constituyan y firmen los soportes a los que se refiere la no conformidad en su debida oportunidad el 16 de octubre de 2018.</t>
  </si>
  <si>
    <t>No conformidad vigente con formulación de acción de mejoramiento en desarrollo de la reunión de seguimiento adelantada el 11 de octubtre de 2018 por parte de la OCI.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</si>
  <si>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r>
      <t xml:space="preserve">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t>
    </r>
    <r>
      <rPr>
        <b/>
        <u/>
        <sz val="12"/>
        <color rgb="FFFF0000"/>
        <rFont val="Aptos Narrow"/>
        <family val="2"/>
        <scheme val="minor"/>
      </rPr>
      <t>AUDITORÍA 2017: Se reitera NC</t>
    </r>
    <r>
      <rPr>
        <sz val="12"/>
        <rFont val="Aptos Narrow"/>
        <family val="2"/>
        <scheme val="minor"/>
      </rPr>
      <t xml:space="preserve">
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t>
    </r>
  </si>
  <si>
    <t>La Vjur. Emitirá comunicación aclaratoria del momento y portunidad en la que debe dejarse evidencia de la existencia de las Bitácoras en sus distintas fases de acuerdo a la Res 738 de 2018. 
La V. Est. Verificará conjuntamente con la V.Jur el cumplimiento de la circular aclaratoria que se emitirá por parte de la VJur, semestralmente.</t>
  </si>
  <si>
    <r>
      <t xml:space="preserve">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t>
    </r>
    <r>
      <rPr>
        <b/>
        <u/>
        <sz val="12"/>
        <color rgb="FFFF0000"/>
        <rFont val="Aptos Narrow"/>
        <family val="2"/>
        <scheme val="minor"/>
      </rPr>
      <t>AUDITORÍA 2017: Se reitera no conformidad</t>
    </r>
    <r>
      <rPr>
        <sz val="12"/>
        <rFont val="Aptos Narrow"/>
        <family val="2"/>
        <scheme val="minor"/>
      </rPr>
      <t xml:space="preserve">
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
“…La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
En consecuencia de lo anterior, se configura el incumplimiento del literal g, art. 4 de la Ley 87 de la 1993.</t>
    </r>
  </si>
  <si>
    <t xml:space="preserve">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</si>
  <si>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t>TODAS LAS VICEPRESIDENCIAS</t>
  </si>
  <si>
    <t>Enero de 2017</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</si>
  <si>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</si>
  <si>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</si>
  <si>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8.2. Se evidenció ausencia de respuesta establecida en el art. 14 de la ley 1437 de 2011, que por cada trimestre y responsable corresponden a los consolidados del anexo No. 1. en cuantía de 262 que representan el 13% del total. </t>
  </si>
  <si>
    <t>Febrero de 2017</t>
  </si>
  <si>
    <t>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t>
  </si>
  <si>
    <t>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</si>
  <si>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r>
      <t xml:space="preserve">8.3. Persisten los Incumplimientos a los criterios establecidos en la circular No. 2013-409-000009-4 del 10/05/2013, en los trámites y procedimientos del manejo del ORFEO que ocasionan </t>
    </r>
    <r>
      <rPr>
        <sz val="12"/>
        <color rgb="FFFF0000"/>
        <rFont val="Aptos Narrow"/>
        <family val="2"/>
        <scheme val="minor"/>
      </rPr>
      <t>pérdida de trazabilidad sobre el trámite ofrecido</t>
    </r>
    <r>
      <rPr>
        <sz val="12"/>
        <rFont val="Aptos Narrow"/>
        <family val="2"/>
        <scheme val="minor"/>
      </rPr>
      <t xml:space="preserve"> a las comunicaciones ingresadas a la entidad. </t>
    </r>
  </si>
  <si>
    <t>Se procede a realizar verificación parcial hasta el momento del total de los anexos que se indican en el informe de PQRS. 
13/03/2018: La situación de pérdida de trazabilidad sobre el trámite ofrecido refiere a cuatro no conformidades que son 3305, 3478, 3479 y 3480. De lo anterior, se consolidan en una sola no conformidad y queda abierta la 3305.
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</si>
  <si>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</si>
  <si>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Equipo Sistemas de Información y Tecnología</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</si>
  <si>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</si>
  <si>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Se realiza ejercicio de verificación de la funcionalidad y actualización de información de la página de la entidad.</t>
  </si>
  <si>
    <t>22/05/2017: Se verifica información en la página web de la entidad y el vinculo no se encuentra habilitado. Se deja en observación.
Esta no conformidad se traslada a la VPRE- sistemas</t>
  </si>
  <si>
    <t xml:space="preserve">Marzo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</si>
  <si>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</si>
  <si>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VGC - VPRE - VJ</t>
  </si>
  <si>
    <t xml:space="preserve">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</si>
  <si>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 ejercicio de verificación donde se comprueba que se han disminuido los eventos relacionados con la informalización de los correos.</t>
  </si>
  <si>
    <t>Se procede a realizar verificación parcial hasta el momento del total de los anexos que se indican en el informe de PQRS. 
22/05/2017: Se unifica esta no conformidad con la 3309 y se hace cierre de la mas antogua 3210.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</si>
  <si>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</si>
  <si>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Red Férrea del Atlántico</t>
  </si>
  <si>
    <t>MARZO</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</si>
  <si>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</si>
  <si>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25/04/2017 Mediante radicado ANI No. 2017-307-006172-3 del 25 de abril de 2017 se recibe plan de mejoramiento. La supervisión del proyecto hace la solicitud correspondiente a la interventoría por medio de comunicación con radicado ANI No. 2017-307-012218-1 del 25 de abril de 2017.
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10/07/2017 Mediante información suministrada por correo electrónico, del 10 de julio de 2017 se evidenció seguimiento de acciones de mejoramiento. Se dará cierre una vez se cumpla con la meta de del plan de acción de 2017.
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
26/03/2018 Se notifica estado de PMP.
06/06/2018- Vía correo electrónico se solicitaron evidencias de seguimiento al cierre al plan de mejora para cerrar la no conformidad 
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diciembre de 2018.
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
_x000D_
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
_x000D_
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
02/07/2019 Vía correo electrónico, se solicitó a la Supervisión evidencias que permitan dar cierre a la no conformidad debido a que el plan de mejoramiento vigente se encuentra vencido. (Daniel Felipe Sáenz Lozano)
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</si>
  <si>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</si>
  <si>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VGC</t>
  </si>
  <si>
    <t>Yuber Alexander Peña Cárdenas</t>
  </si>
  <si>
    <t>Marzo de 2017</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</si>
  <si>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</si>
  <si>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28/06/2019  (Yuber Alexander Peña Cárdenas)</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</si>
  <si>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</si>
  <si>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Área metropolitana de Cúcuta</t>
  </si>
  <si>
    <t>Mary Alexandra Cuenca Noreña</t>
  </si>
  <si>
    <t>Solicitar al concesionario la protección de taludes
1. Solicitar al Concesionario, por parte de la Interventoría y de la Supervisión, acciones correctivas ante el incumplimiento contractual. 70%
2. Evidenciar acciones correctivas por parte del Concesionario o el inicio del proceso sancionatorio correspondiente. 30%</t>
  </si>
  <si>
    <t>21/06/2017 Mediante radicado ANI No. 2017-409-065472-2 del 21 de junio de 2017 la interventoría relaciona comunicaciones de solicitud al concesionario sobre este particular. Se esperan las evidencias que soporten atención de la solicitud por parte del concesionario.
26/03/2018  La OCI mediante correo electrónico solicita documentación que soporte seguimiento a la NC.
06/04/2018 Se solicita a la supervisión informe de seguimiento al estado de los taludes en el Anillo Vial Occidental y en el corredor Cúcuta - El Zulia.
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
06/06/2018- Vía correo electrónico se solicitaron evidencias de seguimiento al cierre al plan de mejora para cerrar la no conformidad 
30/07/2018 - Se evidencia gestión por parte de la Interventoría. Se solicita el informe de la visita de la Ing. Liseth al proyecto los días 21 y 22 y el último informe de índice de estado. 
27/09/2018 – Esta oficina (OCI) envía correo electrónico solicitando allegar evidencia de la gestión para dar cierre a la no conformidad. Se solicita nueva fecha de cierre a las no conformidades que superaron los tiempos establecidos.
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
14/11/2018 Vía correo electrónico se solicitó a la Supervisión evidencias de cumplimiento de plan de mejoramiento en vista de próximo vencimiento de plazo.
05/12/2018 Vía correo electrónico se solicitó nuevamente cumplimiento del plan de mejoramiento, el que se encuentra vencido a la fecha.
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</si>
  <si>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</si>
  <si>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Comunicación dirigida al Concesionario con los antecedentes y solicitud de Plan de Acción para disponer de un equipo de medición de estado de la vía.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
Como acción de cierre, la Interventoría allegará un comunicado evidenciando su gestión desde los requerimientos al Concesionario hasta la valoración de daños presentada a la ANI.</t>
  </si>
  <si>
    <t>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28/02/2018  La OCI mediante correo electrónico solicita documentación que soporte seguimiento a la NC.
09/04/2018 Se recibo por correo electrónico informe de interventoría de situación actual correspondiente al activo dresina de control concesionado (Radicado ANI No. 20174090498752 del 12 de mayo de 2017). Pendiente informe de funcionalidad de dresina adelantado por el concesionario.
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
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
06/06/2018- Vía correo electrónico se solicitaron evidencias de seguimiento al cierre al plan de mejora para cerrar la no conformidad 
25/07/2018 - Actualmente el concesionario no adelanta ningún tipo de actividad de conservación y mantenimiento.   Sigue proceso de terminación anticipada y caducidad del contrato.
27/09/2018 – Esta oficina (OCI) envía correo electrónico solicitando allegar evidencia de la gestión para dar cierre a la no conformidad. Se solicita proponer nueva fecha de cierre a la no conformidad que supero el tiempo establecido. 
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
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
SE MODIFICA LA FECHA DE CIERRE AL 28/02/2019, PARA CONOCER COMO SE HARA EL PROCESO DE REVERSION DEL EQUIPO. 
17/12/2018 Se solicita vía correo electrónico avances respecto al cierre de la no conformidad, a la fecha no se ha recibido retroalimentación al respecto.
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
Como acción de cierre, la Interventoría allegará un comunicado evidenciando su gestión desde los requerimientos al Concesionario hasta la valoración de daños presentada a la ANI._x000D_
Fecha de finalización: 31/07/2019. (Carlos Felipe Sánchez Pinzón)
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
_x000D_
En consecuencia, se evidencia la ejecución de acciones de mejoramiento asociadas a la no conformidad No. 3333, por lo que se le da cierre en el plan de mejoramiento por procesos de la Entidad._x000D_
 (Carlos Felipe Sánchez Pinzón)</t>
  </si>
  <si>
    <t>5. Persiste la falta de compra de predios para la culminación de las obras en La Felisa-Zaragoza, este compromiso es asumido por la ANI desde hace más de 1 año.</t>
  </si>
  <si>
    <t>1. Evidenciar la entrega anticipada del predio por parte de la Alcaldía de Cartago, toda vez que el Juez Segundo de Cartago ordenó dicha entrega para la segunda semana de agosto de 2019. Con esta entrega, se puede dar inicio a las obras del proyecto en el tramo Zaragoza-Caimalito.
2. Evidenciar el inicio de intervenciones en el predio La Holanda.
Fecha de finalización</t>
  </si>
  <si>
    <t>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28/02/2018  La OCI mediante correo electrónico solicita documentación que soporte seguimiento a la NC.
09/04/2018 Se recibe por correo electrónico oferta formal de compra, avalúo comercial y estudio de títulos correspondiente (radicado ANI No. 20186060101891 del 5 de abril de 2018). Pendiente adquisición del predio para dar cierre a la no conformidad.
06/06/2018- Vía correo electrónico se solicitaron evidencias de seguimiento al cierre al plan de mejora para cerrar la no conformidad 
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
27/09/2018 – Esta oficina (OCI) envía correo electrónico solicitando allegar evidencia de la gestión para dar cierre a la no conformidad. Se solicita proponer nueva fecha de cierre a la no conformidad que supero el tiempo establecido. 
30/10/2018 -  Se solcita a la Oficna de Control Interno, la vinculación del personal de la Gerencia Juridico Predial, quien tiene a su cargo la Función Misional de Compra y/o adquisición predial requerida para el cumplimiento del contrato de Concesión.
Al momento de elaboración de este documento, esta pendiente la adquisición de un predio (Hda La Holanda) de un total de 13 predios que deben ser adquiridos por la Nación (92% de predios adquiridos) 
PARA ESTA NO CONFORMIDAD ES NECESARIO SABER PARA QUE FECHA ESTA PRESUPUESTADA LA ADQUISICION DEL PREDIO FALTANTE, UNA VEZ SE CUENTE CON LA DISPONIBILIDAD DEL PREDIO SE CERRRARA LA NO CONFORMIDAD. 
17/12/2018 Se solicita vía correo electrónico avances respecto al cierre de la no conformidad, a la fecha no se ha recibido retroalimentación al respecto.
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
_x000D_
En consecuencia, con el fin de evidenciar la ejecución de la última acción de mejoramiento y dar cierre a la no conformidad, se solicita a la Supervisión allegar evidencia de la ejecución de intervenciones en el predio La Holanda._x000D_
 (Carlos Felipe Sánchez Pinzón)
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</si>
  <si>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</si>
  <si>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4G- Segunda Ola - Autopista Mar 2.</t>
  </si>
  <si>
    <t>Mayo de 2017</t>
  </si>
  <si>
    <t>1.            Presentaciones para las mesas de PINES y registro de asistencia. 
2.            Oficios de seguimiento por parte del equipo de apoyo a la supervisión
3.            Obtención de la Licencia Ambiental de variante Mutatá UF4</t>
  </si>
  <si>
    <t>La supervision mediante correo electrónico del 02/04/2019 remite las resoluciones de las UF 1, 2, 3, 4; pendiente unicamente la asociada a la variante de Mutatá en la UF4.</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</si>
  <si>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
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
06/06/2018- Vía correo electrónico se solicitaron evidencias de seguimiento al cierre al plan de mejora para cerrar la no conformidad 
07/06/2018 – Mediante correo electrónico la supervisión allega comunicaciones de la ANI emitiendo observaciones al Cronograma de Licenciamiento Ambiental de la UF4. 
Se solicita evidencia del avance sobre la obtención de la licencia y expectativa de la obtención de la Licencia Ambiental.   
20/06/2018 – Se evidencia gestión por parte de la supervisión al seguimiento del trámite para la obtención de la Licencia Ambiental de la UF4 mediante radicados 20186050175861, 20186050090511 y 20186050069731. 
Pendiente la resolución de obtención de la Licencia Ambiental de la UF4. 
27/09/2018 – Esta oficina (OCI) envía correo electrónico solicitando allegar evidencia de la gestión para dar cierre a la no conformidad. Se solicita proponer nueva fecha de cierre a la no conformidad que supero el tiempo establecido. 
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
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
02/04/2019 Se remite por parte del supervisor los avances de gestión en virtud del otorgamiento de la licencia ambiental de la variante de Mutatá, sin embargo, la aprobación proyectada es para mayo de 2019; con lo cual se ajusta la fecha de cierre para 31 de mayo de 2019,
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
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
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</si>
  <si>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</si>
  <si>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Financiero</t>
  </si>
  <si>
    <t>Equipo Financiero</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</si>
  <si>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</si>
  <si>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 recibió información mediante memorando 2017-500-0121103 de septiembre 1o. De 2017. Se solicita enviar informacion respecto del avance del plan de mejoramiento.
Se solicita a la VEJ relacionar las gestiones que estan llevando a cabo para el cumplimiento de las acciones de mejora.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28/10/2019 Por medio del memorando No. 2019-500-016346-3 del 25 de octubre de 2019, se solicitó prorrogar la fecha del cumplimiento para diciembre del año 2021. (Luz Jeni Fung Muñoz)
22/03/2022 De acuerdo a instrucciones de la jefatura se reasigna la responsabilidad de la gestión de esta No Conformidad pasando de Luz Jeni Fung Muñoz a Yuber Alexander Peña Cárdenas por contener temas financieros. (Juan Diego Toro Bautista)</t>
  </si>
  <si>
    <t>No conformidad abierta con plan</t>
  </si>
  <si>
    <t>https://anionline.sharepoint.com/:f:/s/PMPMotor/Ej5_tlmyHgxKgYx4aguXw2UBnMoRCeeY5s9Lt8ZhQP6jXA?e=gDcMB3</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</si>
  <si>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</si>
  <si>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GESTIÓN ADMINISTRATIVA Y FINANCIERA</t>
  </si>
  <si>
    <t>Grupo Interno de Trabajo Administrativo y Financiero</t>
  </si>
  <si>
    <t>JULIO DE 2017</t>
  </si>
  <si>
    <t>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
Con correo electrónico enviado por Fabian Ramos de Servicios Generales, el día 14 de agosto de 2018, se remitieron los siguientes documentos:
- Proyecto de Resolución Actualizada para el Manejo de bienes.
- Pólizas de seguros que amparan los bienes de la Entidad.
- Póliza de seguros de Automóviles.
- Inventario a 31 de diciembre de 2017.
- Reporte de Inventario Físico de bienes muebles, enseres y equipos de consumo al 31 de diciembre de 2017.</t>
  </si>
  <si>
    <t>Copia de los inventarios firmados por los responsables.</t>
  </si>
  <si>
    <t>27/01/2018: Se solicitó nuevamente las acciones de mejoramiento para la Nc. No se ha recibido la información. 
Julio 3 de 2018 :Se recibió del GIT Administrativo y Financiero , copia de la notificacion de los inventarios individuales de los funcionario de la entidad, de los pisos 2 y 7 quedan pendientes los demas pisos.
Agosto 29 de 2018 :  La auditoria de seguimiento a los inventarios observa que siguen pendiente de legalizacion por parte de los responsables los inventarios individuales de funcionarios y contratistas.
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</si>
  <si>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t>
    </r>
    <r>
      <rPr>
        <b/>
        <sz val="12"/>
        <color rgb="FFFF0000"/>
        <rFont val="Aptos Narrow"/>
        <family val="2"/>
        <scheme val="minor"/>
      </rPr>
      <t xml:space="preserve">
Auditoría febrero 2018</t>
    </r>
    <r>
      <rPr>
        <sz val="12"/>
        <rFont val="Aptos Narrow"/>
        <family val="2"/>
        <scheme val="minor"/>
      </rPr>
      <t xml:space="preserve">: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
</t>
    </r>
    <r>
      <rPr>
        <b/>
        <u/>
        <sz val="12"/>
        <color rgb="FFFF0000"/>
        <rFont val="Aptos Narrow"/>
        <family val="2"/>
        <scheme val="minor"/>
      </rPr>
      <t xml:space="preserve">Auditoría febrero 2018: </t>
    </r>
    <r>
      <rPr>
        <sz val="12"/>
        <rFont val="Aptos Narrow"/>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t>
    </r>
    <r>
      <rPr>
        <b/>
        <u/>
        <sz val="12"/>
        <color rgb="FFFF0000"/>
        <rFont val="Aptos Narrow"/>
        <family val="2"/>
        <scheme val="minor"/>
      </rPr>
      <t>Auditoría agosto 2018:</t>
    </r>
    <r>
      <rPr>
        <sz val="12"/>
        <rFont val="Aptos Narrow"/>
        <family val="2"/>
        <scheme val="minor"/>
      </rPr>
      <t xml:space="preserve">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t>
    </r>
    <r>
      <rPr>
        <u/>
        <sz val="12"/>
        <color rgb="FFFF0000"/>
        <rFont val="Aptos Narrow"/>
        <family val="2"/>
        <scheme val="minor"/>
      </rPr>
      <t>Auditoría febrero 2019:</t>
    </r>
    <r>
      <rPr>
        <sz val="12"/>
        <rFont val="Aptos Narrow"/>
        <family val="2"/>
        <scheme val="minor"/>
      </rPr>
      <t xml:space="preserve">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t>
    </r>
  </si>
  <si>
    <t>Deficiencias en el registro de información en herramientas de seguimiento o de apoyo a la gestión</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</si>
  <si>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</si>
  <si>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
Se hará seguimiento en el mes de agosto de 2018.
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
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Se hará seguimiento en el mes de noviembre de 2018 para verificar el avance en el proceso de ingreso de las fichas  de conciliación al sistema Ekogui, porque a la fecha 21 de agosto se han subido 19.
El día 11 de octubre de 2018 mediante memorando No. 20187010164283 se allegó plan de mejoramiento respecto de la auditoría realizada en el mes de agosto. 
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
El auditor considera que las acciones de mejoramiento planteadas  por el área auditada son adecuadas y necesarias. Se hará seguimiento en el mes de enero de 2019 para determinar la efectividad de las acciones.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la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</si>
  <si>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No conformidad cumplida</t>
  </si>
  <si>
    <t>https://anionline.sharepoint.com/:f:/s/PMPMotor/EpUxG4DAhYJIl8AkdZG093sB8lWvZxD7PKrPAeM7kG-MrQ?e=dE1UvV</t>
  </si>
  <si>
    <r>
      <t xml:space="preserve">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artículo 2.2.3.4.1.9. “Funciones del administrador del sistema en la entidad”, numeral 6 del Decreto 1069 de 2015.</t>
    </r>
    <r>
      <rPr>
        <sz val="12"/>
        <rFont val="Aptos Narrow"/>
        <family val="2"/>
        <scheme val="minor"/>
      </rPr>
      <t xml:space="preserve">
</t>
    </r>
    <r>
      <rPr>
        <sz val="12"/>
        <color rgb="FFFF0000"/>
        <rFont val="Aptos Narrow"/>
        <family val="2"/>
        <scheme val="minor"/>
      </rPr>
      <t>Auditoria febrero 2018:</t>
    </r>
    <r>
      <rPr>
        <sz val="12"/>
        <rFont val="Aptos Narrow"/>
        <family val="2"/>
        <scheme val="minor"/>
      </rPr>
      <t xml:space="preserve">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 xml:space="preserve">artículo 2.2.3.4.1.9. “Funciones del administrador del sistema en la entidad”, numeral 6 del Decreto 1069 de 2015, y lo establecido en el instructivo adoptado por la Circular Externa 005 de 2016 de la de la ANDJE.
Auditoría agosto 2018: </t>
    </r>
    <r>
      <rPr>
        <sz val="12"/>
        <rFont val="Aptos Narrow"/>
        <family val="2"/>
        <scheme val="minor"/>
      </rPr>
      <t>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t>
    </r>
    <r>
      <rPr>
        <sz val="12"/>
        <color rgb="FFFF0000"/>
        <rFont val="Aptos Narrow"/>
        <family val="2"/>
        <scheme val="minor"/>
      </rPr>
      <t xml:space="preserve"> artículo 2.2.3.4.1.9. “Funciones del administrador del sistema en la Entidad”, numeral 6 del Decreto 1069 de 2015</t>
    </r>
    <r>
      <rPr>
        <sz val="12"/>
        <rFont val="Aptos Narrow"/>
        <family val="2"/>
        <scheme val="minor"/>
      </rPr>
      <t xml:space="preserve"> y lo establecido en el Instructivo del Sistema Único de Gestión e Información Litigiosa del Estado E-KOGUI V. 5.0. de la ANDJE.</t>
    </r>
  </si>
  <si>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actualización en el sitema EKOGUI.
Acciones de mejoramiento Auditoría agosto 2018:
1. Actualización de reporte de procesos sin asignación de apoderado y las causas del mismo.
2. Asignación de procesos a los apoderados respectivos en los casos que resulte procedente.
3. Solicitud a la ANDJE de eliminación de procesos por duplicidad o inexistencia, en los casos que resulte procedente.
4. Solicitud de exclusión de procesos de expropiación con base en los argumentos proporcionados por la VPRE.</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</si>
  <si>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
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
Se hará seguimiento en el mes de agosto  de 2018.
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
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
Se hará seguimiento en el mes de noviembre de 2018 para verificar el avance en el proceso de actualización y asignación en el sistema Ekogui.
El día 11 de octubre de 2018 mediante memorando No. 20187010164283 se allegó plan de mejoramiento respecto de la auditoróia realizada en el mes de agosto.
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
El auditor considera que las acciones de mejoramiento planteadas  por el área auditada son adecuadas y necesarias. Se hará seguimiento en el mes de enero de 2019 para determinar la efectividad de dicha acción.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</si>
  <si>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</si>
  <si>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Aeropuerto el Dorado construcción y mantenimiento de la segunda pista.</t>
  </si>
  <si>
    <t>AGOSTO DE 2017</t>
  </si>
  <si>
    <t>Demostrar cumplimiento de los planes de mejoramiento revisados en la auditoría técnica realizada por la OCI en agosto de 2017</t>
  </si>
  <si>
    <t>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"Determinar las obligaciones a cargo de cada uno de los intervinientes  para la ejecución  de esta obra (OPAIN - CODAD) y realizar la supervisión y control de la misma, con el ánimo que se haga dentro de los plazos contractualmente pactados."; por lo tanto, la OCI considera que se debe dar el alcance correspondiente. 
28/02/2018 La OCI mediante correo electrónico solicita documentación que soporte seguimiento a la NC.
10/04/2018 La Supervisión indica por correo electrónico el estado de los hallazgos, a la fecha estos se encuentran en término. Se verificará declaratoria de cierre cuando se cumplan los plazos definidos en el PMI:
Hallazgo 1122: Ausencia de mantenimiento (fecha de vencimiento :30-06-2018).
Hallazgo 1123: Repavimentaciones pista norte (fecha de vencimiento 30-06-2018).
Hallazgo 1124: Ausencia de equipos de operación y mantenimiento (fecha de vencimiento 31 -05-2018).
Hallazgo 1127: Repavimentaciones pista sur (30-06-2018).
06/06/2018- Vía correo electrónico se solicitaron evidencias de seguimiento al cierre al plan de mejora para cerrar la no conformidad.
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
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
01/11/2019 Mediante correo electrónico del 30-10-2019 la Supervisión presentó balance de la gestión para dar cumplimiento al plan de mejoramiento del hallazgo No.1122-5 señalado por la CGR, que, entre otros, está relacionada con:
1. La Resolución No. 708 del 17-05-2019, por medio de la cual la ANI liquidó unilateralmente el Contrato de Concesión No. 0110-O.P. de 1995.
2. La Resolución No. 1274 del 12-08-2019, que revocó lo dispuesto en la Resolución No. 708.
3. La gestión que ha requerido la demanda de reconvención asociada a la liquidación del contrato de concesión No. 0110-O.P. de 1995, la cual se demostró con los radicados ANI No. 20193090124763 y 20197010307771
Con base en lo anterior, la Supervisión manifestó que solicitó a la Vicepresidencia Administrativa y Financiera (Rad ANI No. 20193090137463) modificaciones al plan de mejoramiento del hallazgo 1122-5, que, entre otros incluye prórroga de la fecha de terminación.
En este sentido, la OCI solicitó decisión de la VAF para definir procedencia de modificación al plan de mejoramiento de la no conformidad. (Daniel Felipe Sáenz Lozano)
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
(Daniel Felipe Sáenz Lozano)
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
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
03/12/2020 Mediante correo electrónico del 3 de diciembre de 2020 se solicitaron evidencias de cumplimiento del plan de mejoramiento, cuya terminación se tiene prevista para diciembre de 2020. (Daniel Felipe Sáenz Lozano)
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
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
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
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t>
  </si>
  <si>
    <t>1. Se observó que el valor pagado por concepto de horas extras se incrementó en un 12.57%  contraviniendo las políticas de austeridad vigentes a la fecha.</t>
  </si>
  <si>
    <t>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
Los cinco primeros días de cada mes se remite a la Oficina de Control interno las Resoluciones de horas extras autorizadas.</t>
  </si>
  <si>
    <t xml:space="preserve">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t>
  </si>
  <si>
    <t>27/01/2018: Se solicitó nuevamente las acciones de mejoramiento para la Nc. No se ha recibido la información.Abril 5 de 2018 Reunion con la Dra Nelsy Maldonado Coordinadora del GIT Administrativo y Financiero. 
Mayo 3/2018. Envian la accion de mejoramiento. Se realiza seguimiento para verificar su cumplimiento. 
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</si>
  <si>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</si>
  <si>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Deficiencias en gestión institucional y/o interinstitucional</t>
  </si>
  <si>
    <t>VAF - VGC -VPRE</t>
  </si>
  <si>
    <t>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t>
  </si>
  <si>
    <t>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t>
  </si>
  <si>
    <t>https://anionline.sharepoint.com/:f:/s/PMPMotor/EsoejupW8nRIvWB8n03t5ggBQl429BXCxjlu5fEZ-17G5w?e=MSMmJX</t>
  </si>
  <si>
    <r>
      <t xml:space="preserve">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t>
    </r>
    <r>
      <rPr>
        <sz val="12"/>
        <color rgb="FFFF0000"/>
        <rFont val="Aptos Narrow"/>
        <family val="2"/>
        <scheme val="minor"/>
      </rPr>
      <t>Se reitera la no conformidad en el informe de seguimiento de febrero 2019</t>
    </r>
    <r>
      <rPr>
        <sz val="12"/>
        <rFont val="Aptos Narrow"/>
        <family val="2"/>
        <scheme val="minor"/>
      </rPr>
      <t xml:space="preserve">
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t>
    </r>
  </si>
  <si>
    <t>VEJ - VGC - VJ - VPRE</t>
  </si>
  <si>
    <t xml:space="preserve">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</si>
  <si>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verificará el cumplimiento de las acciones propuestas trimestralmente. Se tendrá en cuenta los porcentajes de cumplimiento señalados en los informes trimestrales de atención al ciudadano.</t>
  </si>
  <si>
    <t xml:space="preserve">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t>
  </si>
  <si>
    <r>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r>
    <r>
      <rPr>
        <b/>
        <u/>
        <sz val="12"/>
        <color rgb="FFFF0000"/>
        <rFont val="Aptos Narrow"/>
        <family val="2"/>
        <scheme val="minor"/>
      </rPr>
      <t xml:space="preserve">2° INFORME DE SEGUIMIENTO 2018: Se reitera la no conformidad en esta ocasión.
</t>
    </r>
    <r>
      <rPr>
        <sz val="12"/>
        <rFont val="Aptos Narrow"/>
        <family val="2"/>
        <scheme val="minor"/>
      </rPr>
      <t>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t>
    </r>
  </si>
  <si>
    <t xml:space="preserve">En el comparativo del primer semestre de 2017 (11%) y 2018 (11%), no se evidenció avance sobre el porcentaje de las respuestas ofrecidas fuera de término. </t>
  </si>
  <si>
    <t>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</si>
  <si>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</si>
  <si>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12/07/2018: Se realiza el cambio del resposable de la no conformidad</t>
  </si>
  <si>
    <r>
      <t xml:space="preserve">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t>
    </r>
    <r>
      <rPr>
        <b/>
        <sz val="12"/>
        <color rgb="FFFF0000"/>
        <rFont val="Aptos Narrow"/>
        <family val="2"/>
        <scheme val="minor"/>
      </rPr>
      <t>2° INFORME DE SEGUIMIENTO 2018: Se reitera la no conformidad en esta ocasión.</t>
    </r>
    <r>
      <rPr>
        <sz val="12"/>
        <rFont val="Aptos Narrow"/>
        <family val="2"/>
        <scheme val="minor"/>
      </rPr>
      <t xml:space="preserve">
Se evidenció incumplimiento del Art. 8 de la Ley 1437 de 2011 y del Art. 11 de la Ley 1712 de 2014, teniendo en cuenta que en la página Web de la entidad, en el  link de servicios al ciudadano, existe información desactualizada  y no disponible correspondiente a: 
- Seguimiento a radicados 
- Preguntas frecuentes</t>
    </r>
  </si>
  <si>
    <t>8.8. Se evidenció inobservancia a las no conformidades comunicadas por la oficina de Control Interno en el memorando rad. 2017-102-003764-3 de 3 de marzo de 2017, situación que conllevó a la ausencia de un plan de mejora por parte de las dependencias responsables.</t>
  </si>
  <si>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</si>
  <si>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</si>
  <si>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Santander de Quilichao-Popayán.</t>
  </si>
  <si>
    <t>SEPTIEMBRE DE 2017</t>
  </si>
  <si>
    <t>ANI realizará la revisión con Estructuración para conocer si el modelo financiero tenía previsto que todo el equity se imputara como deuda subordinada y por lo tanto soportar la carga de los intereses así generados durante la vida del proyecto.</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</si>
  <si>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27/09/2018 – Esta oficina (OCI) envía correo electrónico solicitando allegar evidencia de la gestión para dar cierre a la no conformidad. Se solicita proponer nueva fecha de cierre a la no conformidad que superó el tiempo establecido. 
11/06/2019 El Vicepresidente de Gestión Contractual Dr. Luis Eduardo Gutierrez, remitió a la Oficina de Control Interno mediante radicado No. 20183040172063 del 28 de octubre de 2018, los argumentos para darle cierre a dicha la No Conformidad #3497. (Luz Jeni Fung Muñoz)</t>
  </si>
  <si>
    <r>
      <t xml:space="preserve">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t>
    </r>
  </si>
  <si>
    <t>VGC - VJ</t>
  </si>
  <si>
    <t>Acción correctiva y preventiva</t>
  </si>
  <si>
    <t>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t>
  </si>
  <si>
    <t>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</si>
  <si>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</si>
  <si>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r>
      <t xml:space="preserve">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6.3. INCUMPLIMIENTO DIRECTRICES INTERNAS RELACIONADOS CON EL MANEJO DEL SISTEMA DE GESTIÓN DOCUMENTAL.
• Respuesta y/o trámites que se ofrecieron a los peticionarios a través de correo electrónico y sin el debido procedimiento de radicación en el sistema de gestión documental Orfeo. 
• En el Orfeo, no se adjunta el documento de respuesta, aunque se dio trámite, (14 casos).
• Se relaciona en el Orfeo, un memorando interno, como documento de respuesta.
• Se adjuntan como documentos de respuesta números de radicados que indican que han sido anulados.
• Se pierde la trazabilidad en el Orfeo, cuando se efectúan traslados y no se le informa al ente de control. 
• Se archivan documentos sin el soporte de la respuesta ofrecida.
•  El trámite de la gestión efectuada solamente se informa de manera escrita en el histórico del Orfeo “pestaña de comentario” y no se adjunta ningún documento de respuesta.</t>
    </r>
  </si>
  <si>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</si>
  <si>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</si>
  <si>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 xml:space="preserve">Puerto Regional de Santa Marta </t>
  </si>
  <si>
    <t>OCTUBRE DE 2017</t>
  </si>
  <si>
    <t>OCTUBRE</t>
  </si>
  <si>
    <t>1. Presentar resolución de aprobación de plan bienal 2017-2018.
2. Realizar mesas de trabajo en conjunto con Supervisión, Interventoría y Concesionario para imputar inversiones al plan maestro de inversión.</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</si>
  <si>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Se considera pertinente únicamente acoger accion de mejoramiento relacionada con el instructivo para la aprobación de planes bienales.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la aprobación del manual de buenas prácticas para la aprobación de planes bienales.
26/03/2018 Se recibe mediante comunicacion con radicado ANI No. 20183030052743 plan de mejoramiento actualizado 
06/06/2018- Vía correo electrónico se solicitaron evidencias de seguimiento al cierre al plan de mejora para cerrar la no conformidad 
05/07/2018 – Se evidencia gestión por parte de la supervisión para darle cierre a la no conformidad. Pendiente instructivo de Buenas Practicas para la Aprobación de Planes Bianuales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
05/12/2018 Vía correo electrónico se solicitó a la Supervisión evidencias de cumplimiento de plan de mejoramiento en vista de próximo vencimiento de plazo.
21/12/2018 Se evidenció Resolución No. 2029 del 6 noviembre de 2018 "Por la cual se aprueba el Plan Bieanual de Inversión 2017-2018 del Contrato de Concesión Portuario No. 006 de 1993 de la Sociedad Portuaria Regional de Santa Marta S.A". Pendiente recibir evidencias de realización de mesas de trabajo en conjunto con Supervisión, Interventoría y Concesionario para imputar inversiones al plan maestro de inversión.Avance a la fecha 50%.
5/07/2019 En reunión de 13/05/2019, la Oficina de Control Interno recomienda ajustar la fecha de finalización de acciones de mejoramiento que se encuentra actualmente vencidas._x000D_
La Supervisión propone conservar las acciones de mejoramiento y evidenciar su ejecución antes del 30/05/2019._x000D_
De esta manera, queda modificada la fecha de finalización del plan de mejoramiento asociado con la no conformidad No. 3509._x000D_
 (Carlos Felipe Sánchez Pinzón)
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
1. Presentar Resolución de aprobación de plan bienal 2017-2018._x000D_
2. Presentar Resolución de aprobación de plan bienal 2019-2020 dentro de la bienalidad._x000D_
Adicionalmente, en virtud de la reformulación, se solicita reprogramar la fecha de finalización para el 31/12/2019._x000D_
 (Carlos Felipe Sánchez Pinzón)
17/09/2019 En reunión de seguimiento, la Supervisión presenta la Resolución de aprobación de plan bienal 2017-2018, evidenciando la ejecución de la primera acción de mejoramiento. Avance: 50%._x000D_
Se encuentra pendiente presentar las actas que evidencian las mesas de trabajo entre la Supervisión, Interventoría y Concesionario sobre la imputación de inversiones._x000D_
La fecha de finalización continúa sin modificación para el 31/12/2019._x000D_
 (Carlos Felipe Sánchez Pinzón)
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
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</si>
  <si>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</si>
  <si>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1. Presentar un documento por parte de la Supervisión argumentando las labores que realiza la Interventoría en cuanto a pruebas y ensayos de laboratorio.
2. Presentar  EOC (Estudios de oportunidad y conveniencias) de las nuevas interventorías portuarias evidenciando la actualización de esta obligación.</t>
  </si>
  <si>
    <t>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En lo referente a ensayos de interventoría, la supervisión propone allegar resultados de batimetrías de interventoría o evidencias de verificación por parte de la supervisión. 
16/03/2018 Se recibe por correo electrónica copia de comunicación con radicado ANI No. 20183030074511 reiterando a la interventoría suministrar información que evidencien acciones de mejoramiento para subsanar la no conformidad.
21/03/2018 Mediante correo electrónico la OCI recomienda que la interventoría adelante pruebas y ensayos de laboratorio a materiales de construcción a pesar de que el contrato de interventoría No. SEA-015 de 2012 establezca que esto se debe realizar de considerarse necesario.
26/03/2018 Se recibe mediante comunicacion con radicado ANI No. 20183030052743 plan de mejoramiento actualizado 
06/06/2018- Vía correo electrónico se solicitaron evidencias de seguimiento al cierre al plan de mejora para cerrar la no conformidad 
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
05/12/2018 Vía correo electrónico se solicitó a la Supervisión evidencias de cumplimiento de plan de mejoramiento en vista de próximo vencimiento de plazo.
5/07/2019 En reunión de 13/05/2019, la Oficina de Control Interno recomienda reformular las acciones de mejoramiento para atender la falta de aprobación del plan bienal 2019-2020.
La supervisión propone ajustar las acciones de mejoramiento de la siguiente manera:
1.	Presentar Resolución de aprobación de plan bienal 2017-2018 y 2019-2020.
2.	Realizar mesas de trabajo en conjunto con Supervisión, Interventoría y Concesionario para imputar inversiones al plan maestro de inversión.
La nueva fecha propuesta de finalización de acciones de mejoramiento es el 31/12/2019.
De esta manera, queda modificado el plan de mejoramiento asociado con la no conformidad No. 3510.
 (Carlos Felipe Sánchez Pinzón)
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
29/10/2019 En reunión de seguimiento del 28/10/2018, la Supervisión argumenta, mediante correo electrónico, que las labores que se solicitan a la Interventoría en cuanto a pruebas y ensayos de laboratorio se limitan hasta la fecha a la realización de batimetrías.
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
Por lo anterior, se evidencia la ejecución de las acciones de mejoramiento y se da cierre a la no conformidad No. 3510 en el plan de mejoramiento por procesos de la Entidad.
 (Carlos Felipe Sánchez Pinzón)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</si>
  <si>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</si>
  <si>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Ampliación a Tercer Carril Doble Calzada Bogotá - Girardot - 4G</t>
  </si>
  <si>
    <t>1.	Remitir a la Oficina de Control Interno documentación de la trazabilidad del requerimiento, a la Interventoría y al concesionario.
2.	Solicitar a la Interventoría adelantar gestiones para conminar al concesionario, con los soportes correspondientes.
3.	Iniciar procesos sancionatorios a Concesionario y/o Interventoría según corresponda.
4.	Remitir evidencias del inicio del proceso administrativo sancionatorio.</t>
  </si>
  <si>
    <t>(12/02/2018) A la fecha no se han recibido avances en el plan de mejoramiento de esta no conformidad.
28/02/2018 La OCI mediante correo electrónico solicita documentación que soporte seguimiento a la NC.
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
06/04/2018 La supervisión allegó un acta de reunión que sostuvo con la interventoría y con el concesionario (ver archivo "ACTA DE COMITE TECNICO No. 16 del 9 de febrero del 2018"),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
04/09/2018 - Se solicitó el avance del plan de mejoramiento a la supervisión del proyecto.
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
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
23/11/2018 Se recibió la evidencia documental faltante y se reprogramó la fecha de finalización del plan.
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
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
Al respecto, la Oficina de Control Interno recomienda evidenciar que el GIT de procesos sancionatorios validó la solicitud y dio inicio al proceso sancionatorio.
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</si>
  <si>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</si>
  <si>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 VPRE</t>
  </si>
  <si>
    <t>1. Acta de entrega del 15 de septiembre de 2022 2. Acta de reversión del 15 de septiembre de 2022 3. Liquidación del contrato de concesión No. 002 de 2010</t>
  </si>
  <si>
    <t>29/08/2019</t>
  </si>
  <si>
    <t>29/02/2024</t>
  </si>
  <si>
    <t>31/07/2019 Mediante correo electrónico del 26 de julio se le comunicó a la supervisora del proyecto RS1 donde se le solicita reenviar el plan. (Luz Jeni Fung Muñoz)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-Modificación plan- Mediante memorando con radicado ANI No. 20235000050293 del 31-03-2023 la Vicepresidencia Ejecutiva solicitó modificación del plan de mejoramiento. (Daniel Felipe Sáenz Lozano)
3/04/2023  -Modificación de fecha- Mediante memorando con radicado ANI No. 20235000050293 del 31-03-2023 la Vicepresidencia Ejecutiva solicitó prorrogar la fecha de terminación del plan de mejoramiento hasta el 31-10-2023. (Daniel Felipe Sáenz Lozano)
3/04/2023 Mediante memorando con radicado ANI No. 20235000050293 del 31-03-2023 la Vicepresidencia Ejecutiva aportó el acta de reversión y entrega del corredor Ruta del Sol 1; lo que acredita el cumplimiento de dos de tres acciones de mejoramiento. (Daniel Felipe Sáenz Lozano)
4/04/2023 Lo anterior se reportó a la Vicepresidencia Ejecutiva a través del memorando ANI No. 20231020050923 del 04-04-2023. (Daniel Felipe Sáenz Lozano)
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
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
21/02/2024 Mediante correo electrónico se solicitó a la Líder del Equipo de Coordinación y Seguimiento del Proyecto Ruta del Sol 1 evidencias de cumplimiento del plan de mejoramiento.  (Daniel Felipe Sáenz Lozano)
22/02/2024 Mediante correo electrónico del 21-02-24 la Líder del Equipo de Supervisión remitió copia del acta de liquidación del contrato de concesión No. 002 de 2010, lo que acredita el cumplimiento del plan de mejoramiento. (Daniel Felipe Sáenz Lozano)
28/02/2024 Se dio respuesta al memorando con radicado ANI No. 20245020038183 del 27 de febrero de 2024, notificando cumplimiento del plan de mejoramiento. (Daniel Felipe Sáenz Lozano)</t>
  </si>
  <si>
    <t>https://anionline.sharepoint.com/:f:/s/PMPMotor/EpiJRZBfi1FFovwZaUn1bLABuvx-cC2R20UCwc3Ti2VR4Q?e=tRJbg4</t>
  </si>
  <si>
    <r>
      <rPr>
        <b/>
        <sz val="12"/>
        <rFont val="Aptos Narrow"/>
        <family val="2"/>
        <scheme val="minor"/>
      </rPr>
      <t>1. vicepresidencia de estructuración:</t>
    </r>
    <r>
      <rPr>
        <sz val="12"/>
        <rFont val="Aptos Narrow"/>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</si>
  <si>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t>IP accesos norte</t>
  </si>
  <si>
    <t>NOVIEMBRE DE 2017</t>
  </si>
  <si>
    <t>Acciones correctivas:
1. Montar pliegos de licitación en SECOP de Accenorte II en el cuarto trimestre de 2019. (50%). 31-12-2020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t>
  </si>
  <si>
    <t>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06/06/2018- Vía correo electrónico se solicitaron evidencias de seguimiento al cierre al plan de mejora para cerrar la no conformidad 
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27/09/2018 – Esta oficina (OCI) envía correo electrónico solicitando allegar evidencia de la gestión para dar cierre a la no conformidad. Se solicita proponer nueva fecha de cierre a la no conformidad que supero el tiempo establecido. 
25/10/2018 Se recibio correo de la Vicepresidencia de Estructuración el 1/10/2018 donde se adjunta lo siguiente: 
• Comunicación respuesta del IDU rectificando que el Alcance del proyecto es el requerido por el Distrito.
• Oficio de radicación al Ministerio de Hacienda y Crédito Público – MHCP, del Proyecto APP Accesos Norte Fase II
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
Hasta tanto no se defina el alcance del proyecto no se dará cierre a la no conformidad. 
17/12/2018 Se solicita vía correo electrónico avances respecto al cierre de la no conformidad, a la fecha no se ha recibido retroalimentación al respecto.
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29/05/2019 El 24/05/2019 se adelantó mesa de trabajo con la participación de la Oficina de Control Interno y la Vicepresidencia de Estructuración con el fin de modificar el plan de mejoramiento, el cual quedó de la siguiente manera:
Acciones correctivas:
1. Evidenciar manifestación escrita del Distrito o ANI en octubre de 2019 rectificando construcción de segunda calzada sobre la carrera séptima, entre la calle 200 y la calle 245. 33% (Fecha compromiso: 4/11/2019)
2. Montar pliegos de licitación en SECOP de Accenorte II en el cuarto trimestre de 2019. (Fecha compromiso: 31/12/2019)
Acciones preventivas:
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
Con base en la modificación del plan de mejoramiento se reajusta porcentaje de avance a 0%.
 (Daniel Felipe Sáenz Lozano)
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
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
Teniendo en cuenta lo anterior y dado que la manifestación escrita del Distrito no depende de la Vicepresidencia de Estructuración, se solicita modificar el plan de mejoramiento de la siguiente forma:
Acciones correctivas:
1. Montar pliegos de licitación en SECOP de Accesos Norte de Bogotá – Fase 2 en el cuarto trimestre de 2019.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
Fecha de finalización: 31/12/2019.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17/04/2020 Mediante correo electrónico del 17 de abril de 2020 se solicitó por tercera vez a la gerencia encargada allegar evidencias de la ejecución de las acciones de mejoramiento y se reiteró que la fecha de finalización se encuentra vencida. (Carlos Felipe Sánchez Pinzón)
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
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
6/08/2020 Se realizó reunión con la Vicepresidencia de Estructuración el 4 de agosto de 2020 en donde la VEs expuso el estado del contrato a la fecha, con respecto al avance en el plan de mejoramiento propuesto y se acordó lo siguiente: _x000D_
_x000D_
- Modificar la segunda acción de mejoramiento, según acta. _x000D_
_x000D_
- Incluir en el Plan de Mejoramiento, en cada una de las acciones de mejoramiento el peso del 50% y las fechas de finalización propuestas en el acta. _x000D_
_x000D_
Por lo cual el Plan de Mejoramiento quedaría de la siguiente manera: _x000D_
_x000D_
Acciones correctivas: _x000D_
_x000D_
1. Montar pliegos de licitación en SECOP de Accenorte II en el cuarto trimestre de 2019. (50%). 31-12-2020 _x000D_
_x000D_
Acciones preventivas: _x000D_
_x000D_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
_x000D_
Adicionalmente, se acordó cambiar  la fecha de finalización en el PMP a 31 de diciembre de 2020. (Adriana Barrios Rodríguez)
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
1/12/2020 Se realiza seguimiento a través de correo electrónico solicitando avance de la primera acción de mejoramiento  (Adriana Barrios Rodríguez)
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
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t>
  </si>
  <si>
    <r>
      <rPr>
        <b/>
        <sz val="12"/>
        <rFont val="Aptos Narrow"/>
        <family val="2"/>
        <scheme val="minor"/>
      </rPr>
      <t xml:space="preserve">SUPERVISIÓN: </t>
    </r>
    <r>
      <rPr>
        <sz val="12"/>
        <rFont val="Aptos Narrow"/>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</si>
  <si>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t xml:space="preserve"> IP Vías del Nus</t>
  </si>
  <si>
    <t>1. Rehabilitación de 2 Km del tramo de obras por demanda.
2. Realizar actividades de reforzamiento de señalización y dispositivos de seguridad.
3. Continuar actividades de mantenimiento rutinario tales como rocería, remoción de derrumbes entre otros.
4. Realizar el estudio de estabilidad del talud ubicado en el K23+480.
5. Realizará la contratación de los diagnósticos estructurales de los puentes La Negra, La Selva y Santiago.
6. Iniciar las actividades de reconstrucción del Puente La Conejera.</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</si>
  <si>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(28/02/2018) La OCI solicitó por correo electrónico evidencias de acciones para subsanar no conformidad.
(15/03/2018)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
Adicionalmente, se reitera que mediante memorando con radicado ANI 20183000004863 se respondió a la OCI que la no conformidad no aplica.
(26/03/2018) Se encuentra en revisión la respuesta de la OCI debido a que no se evidencian acciones preventivas que garanticen que no va a volver a ocurrir un siniestro similar al del puente vehicular de La Conejera.
(23/04/2018)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
(26/04/2018) La supervisión responde mediante memorando 20183000064823 acogiendo las recomendaciones de la OCI.
(30/04/2018) Se envía correo electrónico a la supervisión el formato de PMP con el fin de que ajusten este plan con base en las nuevas acciones de mejoramiento. (avance: 0% - con base en la nueva formulación).
(07/05/2018) Luego de interlocución con la OCI, vía correo electrónico, la supervisión envía diligenciado el formato de plan de mejoramiento, basándose en el memorando  20183000064823. El plan es aprobado por la OCI con seguimiento periodico de avances. (Avance: 0%)
06/06/2018- Vía correo electrónico se solicitaron evidencias de seguimiento al cierre al plan de mejora para cerrar la no conformidad 
19/06/2018 - En virtud de que las acciones del plan de mejora son a largo plazo, en el momento se encuentran gestionando el proceso para da inicio al plan, por lo cual se seguirá haciendo seguimiento. (Avance 0%)
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
(04/04/2019) Se revisó la evidencia aportada mediante correo electrónico por la supervisión, evidenciando un avance del 67%. Se reprogramó la finalización del plan para diciembre de 2019.
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
08/07/2020 – Se remitió correo electrónico al equipo de supervisión solicitando evidencias del cumplimiento de los planes de mejora de las no conformidades 3525, 3810 y 3811 cuyo cumplimiento se venció el 30/06/2020.
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t>
  </si>
  <si>
    <t>agosto</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</si>
  <si>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</si>
  <si>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Sociedad Portuaria Regional de Buenaventura</t>
  </si>
  <si>
    <t>Ivan Mauricio Mejia Alarcon</t>
  </si>
  <si>
    <t xml:space="preserve">Abril 5 de 2018: 
A través de correo electrónico se remite los respectivos soportes de la gestión adelantada por el equipo de apoyo a la supervisión a fin de subsanar la No conformidad. 
Se anexa: 
-Acta de reunión 16112018
-Acta de reunión 02112018
-Acta de reunión 19102018
-Resolución 2819 de 2018
</t>
  </si>
  <si>
    <t xml:space="preserve">04/12/2017 Se definió plan de mejoramiento a partir de mesa de trabajo del 4 de diciembre de 2017.
15/03/2018 Se recibe actualización de plan de mejoramiento indicando que la no conformidad se subsanará el 31-07-2018.
21/03/2018 La OCI notifica por correo electrónico que continúa a la espera de acciones que evidencien gestión para subsanar la no conformidad.
26/03/2018 Se recibe mediante comunicacion con radicado ANI No. 20183030052743 plan de mejoramiento actualizado.
05/07/2018 - Se evidencia gestión por parte de la supervisión para darle cierre a la o conformidad. Pendiente instructivo de Buenas Prácticas para la Aprobación de Planes Bianuales. (Avance 50%)
26/09/2018 – Esta oficina (OCI) envía correo electrónico solicitando allegar y evidencia de la gestión de la no conformidad para dar cierre a la no conformidad, de no ser asi modificar fecha del cierre del plan.
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
05/12/2018 Vía correo electrónico se solicitó a la Supervisión evidencias de cumplimiento de plan de mejoramiento en vista de próximo vencimiento de plazo.
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</si>
  <si>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t>
  </si>
  <si>
    <t>DICIEMBRE DE 2017</t>
  </si>
  <si>
    <t>Plan de acción a través el memorando interno 2019-409-003113-3 
Comunicación a los vicepresidentes y coordinadores de grupo informando la obligatoriedad
En caso de incumplimiento atender de conformidad con el Decreto 2578 de 2012.</t>
  </si>
  <si>
    <t>08/02/2019: Se remitieron 2 circulares informando a toda la entidad y correos electrónicos especificos a personal retirado.  No se presentó en el año 2018 denuncia por no entrega de archivos.</t>
  </si>
  <si>
    <t>27/02/2018: La acción de mejora es procedente. Se realizará el seguimiento de su ejecución y avance en el mes de abril. Se envia correo con las observaciones al a´rea involucrada.
08/02/2019: Para el cierre de esta no conformidad, se debe enviar la comunicación enviada a las vicepresidencias.
Reporte de los archivos entregados y/o los casos reportados a control interno disciplinario.
13/02/2018: De acuerdo con la información remitida por el área involucrada,  se evidenció que la Entidad generó una circular donde Procuraduría General de la Nación y el Archivo General de la Nación establecen directrices para efectuar la entrega de archivo. 
Este documento se encuentra radicado bajo el No. 20184090000234 del 8 de agosto de 2018.
Consecuente con lo anterior, se observó el cumplimiento del plan de mejoramiento propuesto para generar el cierre de esta auditoría.</t>
  </si>
  <si>
    <t>No se observó la realización de capacitaciones dirigida a los funcionarios de archivo durante el año 2017. Por lo anterior, se evidenció el incumplimiento del artículo 18 de la Ley 594 de 2000. - archivo-</t>
  </si>
  <si>
    <t xml:space="preserve">
Plan de acción a través el memorando interno 2019-409-003113-3 
En el 2018 los funcionarios de archivo se inscribirán en capacitaciones sin costo para la entidad.</t>
  </si>
  <si>
    <t xml:space="preserve">08/02/2019: El personal del archivo asistió a capacitación programada por Talento Humano pero no les dieron certificación de asistencia, se tenía progamado asistir a la de prevención de desastre en el Archivo General de la Nación pero ellos finalmente no la realizaron. </t>
  </si>
  <si>
    <t>27/02/2018: La acción de mejora es procedente. Se realizará el seguimiento de su ejecución y avance en el mes de abril.
Revisar si estas capacitaciones se encuentran en el PIC de la entidad.
08/02/2019: Para el cierre de esta auditoría se debe enviar registro de asistencia a las capacitaciones.
En el año 2019, la Entidad cuenta con estas capacitaciones? - Se envia correo con las observaciones al a´rea involucrada.
13/02/2019: De acuerdo con el correo electrónico suministrado por el área de archivo, el 8 de febrero de 2019, se evidenció que el personal de archivo asistió a las siguientes capacitaciones:
1. Bienes de interés cultural con carácter patrimonial con carácter patrimonial archivístico
2. Aseguramiento de la gestión – Historias
3. Ruta de inspección, seguimiento y control de la función archivística.
Estas capacitaciones se realizaron a través de video conferencia los días 26 de abril de 2018, 2 de mayo de 2018 y 21 de mayo de 2018 con el SENA.
Consecuente con lo anterior, se realiza el cierre de esta no conformidad.</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</si>
  <si>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</si>
  <si>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</si>
  <si>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</si>
  <si>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para para diferentes periodos en las estaciones de peaje Rió Bogotá y Corzo. 
2. Ejemplos de porcentajes de confiabilidad a partir de las diferencias entre los conteos del Concesionario y de la Interventoría.
3. Cruce de comunicaciones en la ejecución del proyecto con relación a los resultados de las auditorías de tráfico y recaudo.
4. Registro fílmico de la interventoría al paso de vehículos en las estaciones de peaje Río Bogotá y Corzo.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</si>
  <si>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mayo</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</si>
  <si>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</si>
  <si>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</si>
  <si>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en febrero de 2018 para las estaciones de peaje Rió Bogotá y Corzo. 
2. Copia de formato GCSP-F-009 (informe mensual de recaudo de peajes) correspondiente a febrero de 2018 presentado a la ANI y certificación de evasores correspondiente a ese mismo periodo.
3. Informe mensual de interventoría correspondiente a marzo de 2018, en el cual se le hizo seguimiento al aforo y recaudo correspondiente a febrero de 2018.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</si>
  <si>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</si>
  <si>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
Al respecto, la Oficina de Control Interno evidenció, en los documentos anexos a esa comunicación, adicional a lo reportado en la verificación del cierre de las no conformidades No. 3540 y No. 3541 (Rad ANI No. 20193060072783):
1. Copia de acta de aforo correspondiente al periodo comprendido entre el 1ro de enero y el 31 de diciembre de 2015 (Rad ANI No. 20164090042162) en la que se evidencia seguimiento a la valoración de evasores.
2. Ejemplo de alerta de la Interventoría con relación a la ausencia de reporte de evasores por parte del concesionario en 2016 (Rad ANI No. 20164090427032) y atención por parte del Concesionario (Rad GG-1182-16).
3. Informe mensual No. 32 de interventoría, correspondiente al periodo de junio de 2015, en el que se evidencia seguimiento al registro de vehículos evasores.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</si>
  <si>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</si>
  <si>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mejoramiento:_x000D_
_x000D_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
_x000D_
La Oficina de Control Interno señaló cumplimiento de la acción de mejoramiento mediante comunicación ANI No. 20181020116183 del 2 de agosto de 2018. 100%_x000D_
_x000D_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
_x000D_
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
_x000D_
Al respecto, la Oficina de Control Interno evidenció, en los documentos anexos a esa comunicación, (Rad ANI No. 20193060072783): _x000D_
_x000D_
1. Notificaciones de la Interventoría al Concesionario sobre las auditorías de peaje con, en promedio, 4 días de antelación._x000D_
2. Resultados de las auditorías con los soportes correspondientes, tales como boletas de arqueo._x000D_
En este sentido, el pronunciamiento de la Supervisión, soportado con las evidencias listadas, permite dar por cumplida la acción de mejoramiento. 100%_x000D_
_x000D_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
_x000D_
La Oficina de Control Interno señaló cumplimiento de la acción de mejoramiento mediante comunicación ANI No. 20181020116183 del 2 de agosto de 2018. 100%_x000D_
_x000D_
En vista de que se ha cumplido el plan de mejoramiento, se da cierre a la no conformidad. 100%. Se notifica mediante comunicación con radicado ANI No. 20191020077723 (Carlos Felipe Sánchez Pinzón)</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</si>
  <si>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</si>
  <si>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
No obstante lo anterior, la Supervisión indica que ha evidenciado la disponibilidad de acceso remoto y en tiempo real, por parte de la nueva interventoría, a las cámaras instaladas en las estaciones de peaje Corzo y Río Bogotá.
Al respecto, la Oficina de Control Interno evidenció, en los documentos anexos a esa comunicación, (Rad ANI No. 20193060072783): 
1. Videos de cámaras 24 horas en las estaciones de peaje Corzo y Río Bogotá.
2. Certificado de parte de CONTELEC sobre mantenimiento a las cámaras del contrato de interventoría No. 087 de 2012.
3. Registro fotográfico de los monitores que se habían instalado en las estaciones de peaje Corzo y Río Bogotá.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</si>
  <si>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</si>
  <si>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1. Solicitar a la Interventoría R &amp; Q Servinc que modifique el valor de la factura No. 122, que corresponde al último periodo de pago, descontando el valor correspondiente a la actividad que no se ejecutó.
2. Expedición de factura No. 122 por parte de R &amp; Q Servinc, descontando el respectivo valor de las actividades no ejecutadas.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</si>
  <si>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han cumplido 2/3  del plan de mejoramiento se reporta un avance del 66%. Se solicita actualizar fecha de terminación debido a que el plan de mejoramiento se encuentra vencido.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_x000D_
_x000D_
1. 12/03/2020: Realización de una audiencia de conciliación extrajudicial ante la Procuraduría 11 en donde se presentó una propuesta conciliatoria que no fue aceptada por el Consorcio R&amp;Q SEVINC _x000D_
_x000D_
2. 17/03/2020: la Supervisión remitió un oficio (Rad ANI N. 2020-306-0009206-1) con la trazabilidad de las comunicaciones para continuar con el trámite de la liquidación y último pago, solicitando remisión de la factura. _x000D_
_x000D_
3. 29/05/2020: la Supervisión remitió un oficio (Rad ANI N. 2020-306-015158-1) solicitando nuevamente la modificación de la factura 121 para proceder con el pago final _x000D_
_x000D_
4. 20/06/2020: la Supervision remitió un oficio (RAd ANI N. 2020-306-017313-1) reiterando las modificaciones en la factura 121 _x000D_
_x000D_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</si>
  <si>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</si>
  <si>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
Al respecto, la Oficina de Control Interno evidenció, en los documentos anexos a esa comunicación, (Rad ANI No. 20193060072783): 
1. Enlace en la página web de la interventoría con acceso a información compartida con la ANI (http://www.ryqservinc.net/concesiones/concesiones.html usuario onedrive: supervisor.ryqservinc@hotmail.com clave: Supervisorani)
2. Videos de seguimiento en obra como parte del programa “El residente soy yo”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</si>
  <si>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</si>
  <si>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En vista de que se han cumplido 2/3 del plan de mejoramiento se reporta un avance del 66%.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1. 12/03/2020: Realización de una audiencia de conciliación extrajudicial ante la Procuraduría 11 en donde se presentó una propuesta conciliatoria que no fue aceptada por el Consorcio R&amp;Q SEVINC 
2. 17/03/2020: la Supervisión remitió un oficio (Rad ANI N. 2020-306-0009206-1) con la trazabilidad de las comunicaciones para continuar con el trámite de la liquidación y último pago, solicitando remisión de la factura. 
3. 29/05/2020: la Supervisión remitió un oficio (Rad ANI N. 2020-306-015158-1) solicitando nuevamente la modificación de la factura 121 para proceder con el pago final 
4. 20/06/2020: la Supervision remitió un oficio (RAd ANI N. 2020-306-017313-1) reiterando las modificaciones en la factura 121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</si>
  <si>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</si>
  <si>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Realizar la liquidación del Contrato de Interventoría, donde se evidencie el menor valor en el último pago de
interventoría, correspondiente a los descuentos de las actividades que no fueron realizadas.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</si>
  <si>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Cumplir el plan de acción planteado para las No conformidades de la Interventoría (Envío de oficio y memorando)
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
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
Se evidenció el formato de aprobación de informe de interventoría correspondiente a mayo de 2018. 100%.
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interventoria: 
1. 17/03/2020: la Supervisión remitió un oficio (Rad ANI N. 2020-306-0009206-1) con la trazabilidad de las comunicaciones para continuar con el trámite de la liquidación y último pago. 
2. 29/05/2020: la Supervisión remitió un oficio (Rad ANI N. 2020-306-015158-1) solicitando la renovación de la póliza de cumplimiento, dado que ésta debe estar vigente hasta la liquidación del contrato. 
4. 20/06/2020: la Supervision remitió un oficio (RAd ANI N. 2020-306-017313-1) enviando borrador de acta de liquidación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</si>
  <si>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</si>
  <si>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
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
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
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t>
  </si>
  <si>
    <t>(24/04/2018) Se envió correo electrónico a los vicepresidentes Ejecutivo y de Gestión Contractual informando el vencimiento del plazo para enviar el plan de mejoramiento.
(08/05/2018) Se recibió correo electrónico de la lider del equipo de apoyo a la supervisión, adjuntando borradores de plan de mejoramiento para posterior envío formal.
(28/05/2018) No se ha recibido plan de mejormaiento, se envía correo electrónico a la lider de equipo de apoyo a la supervisión, solicitando el envío del plan.
06/06/2018 - Vía correo electrónico se solicitó plan de mejoramiento para subsanar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(23/11/2018) Por medio de correo electrónico se solicitaron a la supervsión del proyecto los avances en la ejecución del plan de mejoramiento.
04/02/2019 - Se envió correo electrónico a la supervisión del proyecto, solicitando evidencias de la culminación de los planes de mejormaiento de la no conformidad.
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
08/04/2019: Se recibió el memorando con radicado No. 20193060055513 informando la ejecución de las acciones de mejoramiento y solicitando el cierre de la no conformidad. Este se encuentra actualmente en revisión por parte de la Oficina de Control Interno.
29/05/2019 Se dio cierre mediante memorando con radicado ANI No. 20191020067493. (Carlos Felipe Sánchez Pinzón)</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</si>
  <si>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</si>
  <si>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Acción preventiva</t>
  </si>
  <si>
    <t xml:space="preserve">1. Procedimiento para el pago de sentencias y conciliaciones con cargo al rubro de funcionamiento._x000D_
2. Instrumento de control del pago realizado por sentencias y conciliaciones._x000D_
3. Reporte semestral de seguimiento al control de pago de sentencias y conciliaciones._x000D_
</t>
  </si>
  <si>
    <t>26/05/2020</t>
  </si>
  <si>
    <t>26/05/2020 Mediante Memorando No. 20207010057823 del 21 de abril de 2020 el GIT Judicial suscribió Plan de Mejoramiento.
El 7 de mayo de 2020 se realizó mesa de trabajo virtual de Seguimiento PMP Vicepresidencia Jurídica / Defensa Judicial, y se informaron el GIT Judicial las siguientes observaciones:
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
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
3. No se observaron acciones de mejora que corrijan el pago inoportuno de las Sentencias y Conciliaciones. por lo que es necesario tener en cuenta lo explicado en el numeral 2.
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
28/07/2020 Mediante radicado 2020-701-009318-3 del 27/07/2020 la dependencia solicita prórroga hasta el 31 de octubre de 2020. (Andrés Fernando Huérfano)
14/09/2021 Mediante correo del 14/09/2021 se solicitó a la VJ, él envió de las evidencias del cumplimiento de las acciones de mejora. (Yuber Alexander Peña Cárdenas)
28/09/2021 Mediante correo del 14/09/2021 el GIT Defensa Judicial suministró las evidencias del cumplimiento de las acciones de mejora, así:_x000D_
Acción 1: En el SIG se observa el procedimiento “GEJU-P-012 Gestión del cumplimiento de sentencias y conciliaciones y pago de gastos judiciales.”_x000D_
Acción 2: Se eliminó el formato GEJU-F-037 y se creó el formato de control “GEJU-F-043 Formato control de pagos de Sentencias – Conciliaciones – Laudos y gestión de la acción ce repetición.” En versión 1 con fecha de vigencia del 26/06/2020._x000D_
Acción 3: Se remitieron los reportes de control de pagos con cortes al 31/12/2020, 31/06/2020 y 31/12/2020, observando que los dos últimos se realizaron en el nuevo formato GEJU-F-043, en este formato se registra la fecha máxima de pago y la fecha efectiva del pago._x000D_
Por lo anterior, se cierra la No Conformidad. (Yuber Alexander Peña Cárdenas)</t>
  </si>
  <si>
    <t>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t>
  </si>
  <si>
    <t>Malla vial del valle del cauca y cauca</t>
  </si>
  <si>
    <t>MARZO DE 2018</t>
  </si>
  <si>
    <t>1.	Solicitar la subrogación de las Licencias Ambientales del Tramo 7 ante la ANLA, una vez la ANI tenga adjudicatario de la Concesión 5G Buga – Buenaventura (90%)
2.	Reuniones de información semestrales a partir de junio de 2020 con la oficina de Control Interno para informar sobre el estado de avance del proceso de estructuración (10%)</t>
  </si>
  <si>
    <t>31/12/2022</t>
  </si>
  <si>
    <t xml:space="preserve">
27/09/2022 La No Conformidad se formuló a través del informe de auditoría con memorando ANI No. 20181020050893 del 22 de marzo de 2018, debido a que no se evidenció responsable de subsanar los pendientes de las licencias ambientales del tramo Loboguerrero – Mediacanoa._x000D_
_x000D_
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
_x000D_
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
_x000D_
Lo anterior demuestra que se atacó y se eliminó la causa que dio origen a la No Conformidad; por ende, se declara la efectividad del plan de mejoramiento. (Daniel Felipe Sáenz Lozano)</t>
  </si>
  <si>
    <t>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 Mediante correo electronico se solicita evidencias de la gestión que se ha venido ejecutando sobre la cesión de licencias ambientales por parte de la UTDVVCC.
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27/09/2018 – Esta oficina (OCI) envía correo electrónico solicitando allegar evidencia de la gestión para dar cierre a la no conformidad. 
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
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
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
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
En este sentido, se modifica fecha de terminación de plan de mejoramiento para el 15 de diciembre de 2019. (Daniel Felipe Sáenz Lozano)
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
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
La OCI recomendó que, una INVIAS se pronuncie frente a la comunicación de la ANI, esto se informe a la Vicepresidencia de Estructuración, quien actualmente analiza la viabilidad de proyectos sobre el corredor Buga – Buenaventura.
Con base en lo anterior, la Supervisión solicitó modificar fecha de terminación del plan de mejoramiento para el 30 de junio y se compromete a enviar a la OCI informe de gestiones adelantadas para cumplir con el plan de mejoramiento, a más tardar el 20 de diciembre de 2019.
En este sentido, se modifica fecha de terminación de plan de mejoramiento para el 30 de junio de 2020.
 (Daniel Felipe Sáenz Lozano)
18/12/2019 Se cumplió con el compromiso de la reunión del 13 de diciembre de 2019, ta que mediante memorando No. 2019-605-019536-3 se demostraron las acciones adelantadas frente a las licencias ambientales con pendientes del tramo Buga - Buenaventura (Daniel Felipe Sáenz Lozano)
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
•	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
•	En la medida en que se cuente con un nuevo concesionario la ANI dispondrá a quien se debe ceder las Licencias Ambientales, por lo que era necesario modificar la acción de mejoramiento.
•	El Grupo de Defensa Judicial señaló que existe un fallo de una acción de cumplimiento que favorece a la ANI por lo que no existe un requerimiento judicial para solicitar la cesión/subrogación de las Licencias Ambientales.
Con base en lo anterior, solicitó ajustar el plan de mejoramiento.
(Daniel felipe Sáenz Lozano)
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
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
_x000D_
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
  (Daniel Felipe Sáenz Lozano)
01/12/2021 Teniendo en cuenta que el plan de mejoramiento vence el 31-12-2021, mediante correo electrónico se propuso reunión de seguimiento para el 07-12-2021.   (Daniel Felipe Sáenz Lozano)
07/12/2021  -Modificación de fecha- Dando cumplimiento a la segunda acción de mejora, en reunión del 07 de diciembre de 2021 el Equipo de Coordinación y Seguimiento expuso a la Oficina de Control Interno que:_x000D_
_x000D_
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
_x000D_
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
_x000D_
Se programa reunión de seguimiento para junio de 2022 y se establece 31-12-2022 como nueva fecha de terminación del plan de mejoramiento._x000D_
 (Daniel Felipe Sáenz Lozano)
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t>
  </si>
  <si>
    <t>https://anionline.sharepoint.com/:f:/s/PMPMotor/EszkHE7Ys9BGkhYeK92SCSQBGFarGA3RoZxbSNcv5tqHrg?e=ssTFpJ</t>
  </si>
  <si>
    <r>
      <rPr>
        <b/>
        <sz val="12"/>
        <rFont val="Aptos Narrow"/>
        <family val="2"/>
        <scheme val="minor"/>
      </rPr>
      <t>INTERVENTORIA:</t>
    </r>
    <r>
      <rPr>
        <sz val="12"/>
        <rFont val="Aptos Narrow"/>
        <family val="2"/>
        <scheme val="minor"/>
      </rPr>
      <t xml:space="preserve">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t>
    </r>
  </si>
  <si>
    <t>Pereira - La Victoria</t>
  </si>
  <si>
    <t>ABRIL DE 2018</t>
  </si>
  <si>
    <t>ABRIL</t>
  </si>
  <si>
    <t>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t>
  </si>
  <si>
    <t xml:space="preserve">Abril 4 de 2019: Se recibe correo de la supervisión del proyecto y se relaciona lo siguiente:
Con relación a la No conformidad por la Entrega de los informes mensuales de Interventoría, se resalta que el Contrato de Interventoría No.641 de 2017, en la Cláusula 4.2. Informes, literal C Informes Mensuales, establece: 
"El Interventor deberá presentar informes mensuales de la gestión realizada, sin perjuicio de los demás informes que le solicite la ANI. 
Preparar y presentar a la ANI dentro de los quince (15) primeros días calendario de cada mes, (...)"
En virtud de lo anterior, la Interventoría del Proyecto Consorcio Desarrollo Vial, radicó los informes mensuales, como se relaciona a continuación:
- Informe No.13 correspondiente al mes de diciembre de 2018, mediante radicado ANI No.2019-409-003136-2 del 14 de enero de 2019. 
- Informe No.14 correspondiente al mes de enero de 2019, mediante radicado ANI No.2019-409-014790-2 del 13 de febrero de 2019. 
- Informe No.15 correspondiente al mes de febrero de 2019, mediante radicado ANI No.2019-409-026558-2 del 14 de Marzo de 2019. </t>
  </si>
  <si>
    <r>
      <t xml:space="preserve">29/05/2018 Se solicitó a la Supervisión plan de mejoramiento de interventoría.
30/05/2018 Se recibió plan de mejoramiento. A la espera de evidencias de cumplimiento para cerrar no conformidad.
27/09/2018 – Esta oficina (OCI) envía correo electrónico solicitando allegar evidencia de la gestión para dar cierre a la no conformidad.  
19/12/2018 Se recibe por parte del supervisor mediante radicado 20183000202523 del 19 de diciembre los avances en el cumplimiento del plan de mejoramiento del proyecto. 
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
Se recomienda establecer parámetros que permitan cumplir lo dispuesto en el contrato, ya sea con alcances al informe de interventoría con la información que se presenta de manera posterior por la concesión para dar cumplimiento al contrato de interventoría.
</t>
    </r>
    <r>
      <rPr>
        <sz val="12"/>
        <color rgb="FF00B050"/>
        <rFont val="Aptos Narrow"/>
        <family val="2"/>
        <scheme val="minor"/>
      </rPr>
      <t>4/4/2019: Se evidencia que se han ajustado los tiempos de entrega atendiendo lo previsto en el contrato; se remiten los informes y radicados de enero, febrero y marzo 2019 cumpliendo lo dispuesto contractualmente por lo cual se puede dar cierre a la NC.</t>
    </r>
  </si>
  <si>
    <t>abril</t>
  </si>
  <si>
    <r>
      <rPr>
        <b/>
        <sz val="12"/>
        <rFont val="Aptos Narrow"/>
        <family val="2"/>
        <scheme val="minor"/>
      </rPr>
      <t>Vicepresidencia Jurídica:</t>
    </r>
    <r>
      <rPr>
        <sz val="12"/>
        <rFont val="Aptos Narrow"/>
        <family val="2"/>
        <scheme val="minor"/>
      </rPr>
      <t xml:space="preserve"> 1. No se evidencian resultados concretos respecto al siguiente incumplimiento: 
a. Incumplimiento por la no ejecución de la obra definida como Glorieta La Victoria prevista en el Otrosí 23 de 2009.</t>
    </r>
  </si>
  <si>
    <t>1.	Solicitar inicio de proceso sancionatorio a GIT Sancionatorios.
2.	En caso de que la sanción no sea procedente, suscripción de contrato de transacción en el que se convenga ajustar tres retornos en compensación por la no construcción de la glorieta La Victoria.</t>
  </si>
  <si>
    <t>Abril 4 de 2019: Se recibe correo de la supervisión del proyecto y se relaciona lo siguiente:
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No.2019-409-017911-2 del 21 de febrero de 2019, para su evaluación, la justificación técnica y jurídica de los retornos construidos en lugar de la Glorieta. 
La Interventoría, en virtud del requerimiento previo de la Entidad, conceptuó mediante comunicado ANI No.2019-409-030342-2 del 22 de marzo de 2019, sobre la justificación Técnico - Jurídica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</si>
  <si>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
19/12/2018: Se recibe por parte del supervisor mediante radicado 20183000202523 del 19 de diciembre los avances en el cumplimiento del plan de mejoramiento del proyecto. 
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
De acuerdo a lo planteado se acoge la extensión del plazo para el cierre de la No Conformidad para Junio de 2019.
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1. Solicitar inicio de proceso sancionatorio a GIT Sancionatorios.
2. En caso de que la sanción no sea procedente, suscripción de contrato de transacción en el que se convenga ajustar tres retornos en compensación por la no construcción de la glorieta La Victoria.
Se definió 31-10-2019 como fecha de terminación del plan. Se reajusta avance del plan a 0%. (Daniel Felipe Sáenz Lozano)
26/09/2019 Vía correo electrónico se solicitaron evidencias del cumplimiento del plan de mejoramiento dado que el vigente vence el 31-10-2019. (Daniel Felipe Sáenz Lozano)
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
24/10/2019 Mediante memorando con radicado ANI No. 20195000160663 del 22 de octubre de 2019 la Supervisión remitió copia del "Contrato de Transacción entre la Agencia Nacional de Infraestructura - ANI y la Sociedad Concesionario de Occidente S.A.S - Contrato de Concesión No. GG-046 de 2004 - Proyecto Pereira - La Victoria". La cláusula primera de este documento indica que "El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"Glorieta La Victoria"". El soporte suministrado por la Supervisión evidencia que se dio cumplimiento al plan de mejoramiento. Se da cierre a la no conformidad. (Daniel Felipe Sáenz Lozano)</t>
  </si>
  <si>
    <r>
      <rPr>
        <b/>
        <sz val="12"/>
        <rFont val="Aptos Narrow"/>
        <family val="2"/>
        <scheme val="minor"/>
      </rPr>
      <t>supervisión y equipo de apoyo:</t>
    </r>
    <r>
      <rPr>
        <sz val="12"/>
        <rFont val="Aptos Narrow"/>
        <family val="2"/>
        <scheme val="minor"/>
      </rPr>
      <t xml:space="preserve">
2. No se evidencian resultados concretos respecto a los siguientes incumplimientos:
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
b. No implementación de cabinas telefónicas en los paraderos a lo largo del corredor de acuerdo a lo previsto contractualmente.</t>
    </r>
  </si>
  <si>
    <t>Sobre punto (a)
1.	Evidenciar solicitudes de parte de Vicepresidencia Ejecutiva a Vicepresidencia Jurídica con relación a decisión de acciones procedentes (33%)
2.	Evidenciar concepto por parte de la Vicepresidencia Jurídica con relación a decisión de acciones procedentes. (33%)
Sobre punto (b)
1.	Evidenciar suscripción de documento contractual mediante el cual se apruebe sustitución de teléfonos públicos por otras instalaciones o, de ser procedente, solicitud formal de inicio de proceso sancionatorio a GIT Sancionatorios (33%)</t>
  </si>
  <si>
    <t>Abril 4 de 2019: la supervisión allega las gestiones realizadas para el cierre de la NC tal como se presentan a continuación:
Respecto a la parte a:
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Respecto a la parte b:
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No.2019-409-017886-2 del 21 de febrero de 2019, la propuesta para compensar la instalación de las cabinas telefónicas. . 
La Interventoría, en virtud del requerimiento previo de la Entidad, conceptuó mediante comunicado ANI No.2019-409-030954-2 del 26 de marzo de 2019, sobre la propuesta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</si>
  <si>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
Para la parte b) se recibio concepto de la interventoría y se inicia el proyecto de pliego de cargos para dar inicio al proceso sancionatorio., se encuentra en tramite la cuantificacion de la multa.(50%)
19/12/2018: Se recibe por parte del supervisor mediante radicado 20183000202523 del 19 de diciembre los avances en el cumplimiento del plan de mejoramiento del proyecto. 
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
La supervisión solicita que se amplie el plazo para el cierre de la No Conformidad hasta el 30 de junio de 2019; entendiendo la complejidad del caso se acoge la ampliación del plazo para cumplir con el plan de acción de la No Conformidad.
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
La supervisión solicita que se amplie el plazo para el cierre de la No Conformidad hasta el 30 de junio de 2019; se acoge la ampliación del plazo para cumplir con el plan de acción de la No Conformid.
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
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
Se mantiene el  avance en 50%  en torno al cumplimiento de la NC.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Sobre punto (a)
1. Evidenciar solicitudes de parte de Vicepresidencia Ejecutiva a Vicepresidencia Jurídica con relación a decisión de acciones procedentes (33%)
2. Evidenciar decisión de acciones procedentes de parte de Vicepresidencia Jurídica (33%)
Sobre punto (b)
1. Evidenciar suscripción de documento contractual mediante el cual se apruebe sustitución de teléfonos públicos por otras instalaciones o, de ser procedente, solicitud formal de inicio de proceso sancionatorio a GIT Sancionatorios (33%)
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
08/07/2019 Se remitió correo electrónico a la Vicepresidencia Jurídica solicitando atención al requerimiento de la Vicepresidencia Ejecutiva con el fin de evidenciar gestión de acción de mejoramiento 2(a). (Daniel Felipe Sáenz Lozano)
26/09/2019 Vía correo electrónico se solicitaron evidencias del cumplimiento del plan de mejoramiento dado que el vigente vence el 31-10-2019. (Daniel Felipe Sáenz Lozano)
04/10/2019 A partir de información remitida vía correo electrónico del 27 de septiembre de 2019, se evidenció:_x000D_
_x000D_
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
_x000D_
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
24/10/2019 En la comunicación con radicado ANI No. 20195000160663 del 22-10-2019 la Supervisión indica que mediante memorando ANI No. 20197050107633 del 23-07-2019 la Vicepresidencia Jurídica se pronunció en los siguientes términos: "(...)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 Con base en el pronunciamiento se solicitó modificar la segunda acción de mejoramiento del punto (a) de la siguiente manera:_x000D_
_x000D_
"Evidenciar concepto por parte de la Vicepresidencia Jurídica sobre la obligación o no de la cesión de participación accionaria."_x000D_
_x000D_
Asimismo, en el memorando mencionado la Supervisión indicó que, con fundamento en el pronunciamiento de la Vicepresidencia Jurídica, no habría un incumplimiento por parte de la Sociedad Concesionaria de Occidente S.A.S y que "(...)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contrato."_x000D_
_x000D_
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t>
  </si>
  <si>
    <r>
      <rPr>
        <b/>
        <sz val="12"/>
        <rFont val="Aptos Narrow"/>
        <family val="2"/>
        <scheme val="minor"/>
      </rPr>
      <t>supervisión y equipo de apoyo:</t>
    </r>
    <r>
      <rPr>
        <sz val="12"/>
        <rFont val="Aptos Narrow"/>
        <family val="2"/>
        <scheme val="minor"/>
      </rPr>
      <t xml:space="preserve">
3. Los convenios interadministrativos generados entre el INCO hoy ANI con el municipio de Pereira no se liquidaron, esto impacta la reversión del contrato de concesión.</t>
    </r>
  </si>
  <si>
    <t>a. Solicitud de concepto a la Vicepresidencia Jurídica sobre las alternativas juridicas para el cierre de los convenios interadminsitrativos suscitos por la ANI y la Alcaldía de Pereira.
b. Desarrollar reuniones con la Alcaldía de Pereira y la ANI, para buscar las alternativas que permitan realizar el cierre de los convenios celebrados.
C. Desarrollar reuniones con la Asociación de Avepiña para buscar alternativas que permitan el cierre del Contrato de Comodato entre ANI y Avepiña.</t>
  </si>
  <si>
    <t>Abril 4 de 2019: Por parte de la Supervisión se planteó las siguientes gestiones realizadas:
La Vicepresidencia Ejecutiva suscribió el acta de cierre administrativo para los convenios suscritos en el marco del Contrato de Concesión No. GG-046 de 2014, que se relacionan a continuación:
1. Convenio Municipio Cartago - 2010
2. Convenio Municipio Obando - 2009
3. Convenio No. 107 DTO Risaralda y Municipio de Pereira. - 2007
4. AVEPIÑA - 2008
5. ACUAVALLE S.A. E.S.P. - 2007</t>
  </si>
  <si>
    <r>
      <t xml:space="preserve">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a) Se generó concepto de la Vic. Juridica indicando que se perdió la competencia para liquidar el convenio por las partes.
b) Se adelantó reuniones con la alcaldía de Pereira el día 23 de mayo donde se planteo la suscripción de un nuevo convenio para la administración y mantenimiento de las casetas de venta de piña.
C) El 24 de mayo se adelantó reunion con la Asociación de piña Avepiña en la cual se acordo que se llevaría a cabo un censo de los propietarios y ocupantes para establecer el estado actual de las casetas. Esto como parte del nuevo convenio a suscribirse. (60%)
19/12/2018: Se recibe por parte del supervisor mediante radicado 20183000202523 del 19 de diciembre los avances en el cumplimiento del plan de mejoramiento del proyecto. 
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
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
Se acoge la extensión del plazo para el cierre de la no conformidad hasta 31 de marzo de 2019, en virtud de las gestiones realizadas. (80%)
</t>
    </r>
    <r>
      <rPr>
        <sz val="12"/>
        <color rgb="FF00B050"/>
        <rFont val="Aptos Narrow"/>
        <family val="2"/>
        <scheme val="minor"/>
      </rPr>
      <t>04/04/2019 De acuerdo a lo remitido por la supervisión se puede evidenciar que se supera la NC basados en los cierres administrativos gestionados para todos los convenios suscritos en el marco del contrato y que se tenían vencidos desde hace varios años.</t>
    </r>
  </si>
  <si>
    <t>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t>
  </si>
  <si>
    <t>Incluir en el anteproyecto de presupuesto rubro infraestructura tecnologica</t>
  </si>
  <si>
    <t>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10/06/2020 seguimiento de prueba (Juan Diego Toro Bautista)
10/06/2020 seguimiento 2 de prueba (Juan Diego Toro Bautista)
10/06/2020 seguimiento 3 (Juan Diego Toro Bautista)
10/06/2020 seguimiento 4 (Juan Diego Toro Bautista)
10/06/2020 seguimiento 5 (Juan Diego Toro Bautista)
09/10/2020  -Modificación de fecha- Se mantiene la restricción se incluyó en el anteproyecto año 2021 (Juan Diego Toro Bautista)
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t>
  </si>
  <si>
    <t>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t>
  </si>
  <si>
    <t>A partir de las observaciones realizadas por la Oficina de Control Interno se tomaran medidas tales como:
1. Los pagos a los proveedores de servicios a través de la caja menor se realizan directamente con cheque cuando superan la suma de $200,000
2. Se exige la emisión de la factura con el cumplimiento de los requisitos.
3. Los gastos se registraran durante los cinco días siguientes a su realización.</t>
  </si>
  <si>
    <t>Agosto 22 de 2018: Se recibe plan de mejoramiento con las acciones pertinentes a subsanar los hallazgos al manejo de la Caja menor de Gastos Generales</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</si>
  <si>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t>
  </si>
  <si>
    <t>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</si>
  <si>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t>
  </si>
  <si>
    <t>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</si>
  <si>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Agosto 22 de 2018: Se recibe plan de mejoramiento con las acciones pertinentes a subsanar los hallazgos al manejo de la Caja menor de Gastos Generales. Se solicitara avances mensuales al GIT Administrativo y Financiero.</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</si>
  <si>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t>
  </si>
  <si>
    <t>7.1. Se evidenció que los informes de atención al ciudadano que se laboran trimestralmente, no se remiten al Presidente de la Entidad conforme a lo señalado en el artículo 54 de la Ley 190 de 1995.</t>
  </si>
  <si>
    <t>VAF</t>
  </si>
  <si>
    <t>Corrección</t>
  </si>
  <si>
    <t>A través de memorando interno radicado bajo el número 20184000079173, adjuntan la acción de mejora asociada a esta no conformidad. 
Enviar el informe de atención al ciudadano al presidente de la Agencia mediante memorando suscrito por la Vicepresidencia Administrativa y Financiera.</t>
  </si>
  <si>
    <t xml:space="preserve">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
Por lo anterior, se envía correo electrónico al responsable sobre las observaciones de este plan. 
Por otra parte, se solicita el número de memorando que se envió a la presidencia con el informe.
Se procede con el cierre de la presente no conformidad, toda vez que en el correo recibido el 27/09/2018, argumentan las acciones de mejora y asu vez envián el soporte correspondiente con la Remisión del memorando Rad. 2018400079573. </t>
  </si>
  <si>
    <t>febrero</t>
  </si>
  <si>
    <t>7.2. En los informes de atención al ciudadano correspondientes al tercer y cuarto trimestre de 2017, no se especifica si la entidad en algún caso negó el acceso a la información, contraviniendo lo establecido en el artículo 4° del Decreto 1081 del 26 de mayo de 2015.</t>
  </si>
  <si>
    <t>Se envió correo a la depedencia competente el 18/10/2018 informando el cierre de la no conformidad.</t>
  </si>
  <si>
    <t>Se verificó las acciones de mejora señaladas en el memorando Rad. 2018400-0079173 del 24/05/2018</t>
  </si>
  <si>
    <t xml:space="preserve">7.3. A la fecha no existe una resolución actualizada por la cual se fijen los valores para los servicios de fotocopiado, toda vez que la existente hace referencia a los servicios prestados por el anterior Instituto Nacional de Concesiones -INCO. a Res. 424 de 2006. </t>
  </si>
  <si>
    <t>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t>
  </si>
  <si>
    <t>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t>
  </si>
  <si>
    <t>Aurora Andrea Reyes Saavedra</t>
  </si>
  <si>
    <t xml:space="preserve">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ACCIÓN CORRECTIVA: Se realizará una jornada especial de revisión de carpetas documentales, a fin de corregir las deficiencias presentadas al momento de la auditoría.  </t>
  </si>
  <si>
    <t xml:space="preserve">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
07/06/2018: Fue remitido el  ajuste al Plan de Mejoramiento por procesos por la Coordinación del Grupo de Talento Humano mediante correo electronico, una vez analizado el ajuste se considera que las acciones planteadas buscan superar las causas generadoras de la no conformidad .
TIEMPO PARA REALIZAR EL SEGUIMIENTO: Se precisa que se realizara seguimiento al cumplimiento en los siguientes tiempos: 
ACCION PREVENTIVA 1. JORNADAS TRIMESTRALES: Se realizara seguimiento por parte de la Oficina de Control Interno en el mes de septiembre de 2018 , en el mes de diciembre de 2018 y en el mes de enero de 2019( 3 seguimientos)
ACCION PREVENTIVA 2. CAPACITACIÓN : Se verificara su cumplimiento en el mes de agosto de 2018.
ACCION CORRECTIVA 1 :Se verificara su cumplimiento en el mes de agosto de 2018.
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27/08/2018: 
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
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
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
CONCLUSIONES: Del seguimiento adelantado en el mes de agosto se observa el cumplimiento del 40 % de las acciones planteadas con el fin de subsanar las causas del hallazgos. 
18/10/2018
VERIFICACIÓN CUMPLIMIENTO DE LAS ACCIONES DE MEJORA:
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
Es así que una vez analizada por parte de la Oficina de Control Interno mencionada aclaración, hace una modificación del porcentaje de avance pasando del 40% al 60%, lo anterior se tendra en cuenta en los resultados reportados en el PMP del mes de octubre de 2018
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
CONCLUSIONES: Del seguimiento adelantado en el mes de octubre se observa el cumplimiento del 80 % de las acciones planteadas con el fin de subsanar las causas del hallazgos. 
24/01/2019
VERIFICACIÓN CUMPLIMIENTO DE LAS ACCIONES DE MEJORA:
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
CONCLUSIONES: Del seguimiento adelantado en el mes de enero de 2019 se observa el cumplimiento del 100 % de las acciones planteadas con el fin de subsanar las causas del hallazgos. </t>
  </si>
  <si>
    <r>
      <rPr>
        <b/>
        <sz val="12"/>
        <rFont val="Aptos Narrow"/>
        <family val="2"/>
        <scheme val="minor"/>
      </rPr>
      <t>INTERVENTORÍA:</t>
    </r>
    <r>
      <rPr>
        <sz val="12"/>
        <rFont val="Aptos Narrow"/>
        <family val="2"/>
        <scheme val="minor"/>
      </rPr>
      <t xml:space="preserve">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
“8.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
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
12. Realizar seguimiento a todas las actividades sociales establecidas en el contrato y Plan de Manejo Ambiental – PMA, establecidas por la Autoridad Ambiental.
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t>
    </r>
  </si>
  <si>
    <t>Aeropuerto Alfonso Bonilla - Cali</t>
  </si>
  <si>
    <t>MAYO DE 2018</t>
  </si>
  <si>
    <t>Se precisan las acciones de mejoramiento con respecto,  al anexo 10 del contrato de la Interventoría: 
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 INTERCOL SP, realizará visitas de verificación y seguimiento al cumplimiento de las actividades contractuales en la fase de Operación para el T1 y T2; usando como herramienta de control y seguimiento ambiental el Plan de Manejo Ambiental – PMA.
• Se Verificará que las actividades de operación compatibles, con los requerimientos técnicos ambientales y sociales.
• INTERCOL SP, continiará evidenciando los soportes documentales, donde AEROCALI da trámite a las PQR; además se verificará los indicadores de gestión de calidad con una frecuencia de cálculo mensual para verificar el cumplimiento y control en la fase operativa.
• INTERCOL SP, realizará visitas de verificación a los servicios de los usuarios, los cuales estén conformes con lo requerido en el contrato de operación.
• Se Verificará que la totalidad de las actividades ejecutadas por el Concesionario en la etapa de operación se realice el cumpliendo de las disposiciones de las Leyes, Decretos, Resoluciones, Normas, Manuales, Guías de Seguridad y Salud Ocupacional, vigentes.
• Entre las partes (La ANI, AEROCALI, INTERCOL SP),  se acompañará en la supervisión, inspección, análisis y control de la ejecución que realiza el Concesionario.
Punto 18,  Se realizarán revisiones exahustivas del Plan de Manejo Ambiental y de la normativa ambiental aplicable vigente de lo cual se continuarán solicitando soportes de cumplimiento en comunicados escritos y verificando de manera aleatoria en sitio.   
Fechas de inicio por ítem:
Punto 8, A partir de la presentación del informe de interventoria # 14 
Punto 10,  23 de julio de 2018 
Punto 12, Julio 03 de 2018
Punto 18, Julio 03 de 2018
Fechas de finalización por ítem:
Punto 8,  , Agosto 03 de 2019
Punto 10, Agosto 03 de 2019
Punto 12, Agosto 03 de 2019
Punto 18, Agosto 03 de 2019</t>
  </si>
  <si>
    <t>(09/07/2018) Recibida fuera de tiempo respuesta a posibles no conformidades, con algunos soportes faltantes. A la espera de la recepción de acciones de mejoramiento y nuevos soportes.
(01/08/2018) Se hizo seguimiento a los soportes enviados por correo electrónico por parte de la Interventoría y se recomendó un ajuste al plan de mejoramiento pues se consideró que no condicía a superar las dificultades evidenciadas.
(16/07/2018) Se recibió ajuste al plan de mejoramiento de la Interventoría y se programaron los seguimientos al cumplimiento de dicho plan.
(12/10/2018) Se envió correo electrónico a la supervisión del proyecto para concer el avance en el plan de mejoramiento de la interventoría.
(20/12/2018)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
Avance: 50%.
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
_x000D_
Mediante el informe mensual de Interventoría No. 21 (radicado ANI No. 20194090891802), se evidencia el seguimiento de la Interventoría frente a estos programas del Plan de Manejo Ambiental, en los numerales 12.1.1, 12.1.2, 12.1.3 y 12.1.4._x000D_
_x000D_
En consecuencia, se da cierre a la no conformidad No. 3598, dando por terminado el plan de mejoramiento asociado al proyecto._x000D_
 (Carlos Felipe Sánchez Pinzón)</t>
  </si>
  <si>
    <r>
      <t>SUPERVISIÓN:</t>
    </r>
    <r>
      <rPr>
        <sz val="12"/>
        <rFont val="Aptos Narrow"/>
        <family val="2"/>
        <scheme val="minor"/>
      </rPr>
      <t>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
“Presentar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
En este sentido, la supervisión no cumplió con su responsabilidad de velar por que el contrato de Interventoría se desarrolle de acuerdo con lo establecido.</t>
    </r>
  </si>
  <si>
    <t>1. Los informes correspondientes a los meses de enero, febrero y marzo de 2018, fueron reenviados a la firma auditora para la revisión y análisis de los estados financieros del patrimonio autónomo Aerocali, constituido en la Fiduciaria Popular S.A.
2. Desde el mes de abril la Fiduciaria Popular S.A., administradora de los recursos del proyecto aeroportuario remitió directamente a la firma auditora a través de correos cifrados la información mensual del patrimonio autónomo, en el cual se incluye los estados financieros.
3. La Gerencia Financiera 2 VGC, requerirá a la firma Esfinanzas S.A., que incluya a partir de la fecha en sus informes bimestrales, lo correspondiente al estado del patrimonio autónomo Aerocali.
4. Para los próximos procesos de contratación; una vez suscrita el acta de inicio con la firma auditora, se informará a la Fiduciaria de forma inmediata para concertar el trabajo conjunto entre la ANI, Fiduaciaria y Firma Auditora.</t>
  </si>
  <si>
    <t>29/06/2018- Se recibe plan de acción para dar cierre a las no conformidades a cargo de la supervisión. En espera del plan de acción para las no conformidades a cargo de la interventoría y de la documentación que evidencie la gestión del plan de acción. 
(10/08/2018) Se envió correo de seguimiento de avances en el plan de mejoramiento formulado por la Supervisión del proyecto.
(21/08/2018) Se hizo seguimiento al cumplimiento del plan de mejoramiento. A la fecha aún se presentan dificultades para dar cabal cumplimiento a la obligación contractual de la Interventoría, por lo que se recomienda seguir trabajando en el plan de mejoramiento.
(13/09/2018) La supervsión comparte un alcance al tercer informe bimestral elaborado por la firma auditora financiera en donde se eviencia su seguimiento a los estados financieros, cuentas y subcuentas del patrimonio autónomo. Avance: 75%.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Se aclaró a la supervisión (según su solicitud) sobre la solicitud de evidencias sobre la culminación del plan de mejoramiento.
29/04/2019: Una vez revisada la evidencia aportada por la supervsión mediante correo electrónico, se evidenció la culminación de las acciones de mejormaiento y se dio cierre a la no conformidad.</t>
  </si>
  <si>
    <r>
      <t>SUPERVISIÓN:</t>
    </r>
    <r>
      <rPr>
        <sz val="12"/>
        <rFont val="Aptos Narrow"/>
        <family val="2"/>
        <scheme val="minor"/>
      </rPr>
      <t>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t>
    </r>
  </si>
  <si>
    <t>1. Se iniciará con suficiente antelación la estructuración del nuevo proyecto a contratar la interventoría financiera para el año 2019.
2.  Sin perjuicio que el fondeo de los recursos para contratar la firma auditora lo realiza el Concesionario de forma anual; se realizará la gestión correspondiente para lograr ampliar el periodo de contratación y así evitar el desgaste administrativo.</t>
  </si>
  <si>
    <t>29/06/2018- Se recibe plan de acción para dar cierre a las no conformidades a cargo de la supervisión. En espera del plan de acción para las no conformidades a cargo de la interventoría y de la documentación que evidencie la gestión del plan de acción. 
10/08/2018 - El actual contrato de interventoría termina el 19 de enero de 2019, por lo que se hará seguimiento a la contratación de la nueva Interventoría a partir del 12 de noviembre de 2018.
13/11/2018 Se revisaron los avances del plan de mejoramiento compartidos por la supervisión mediante correo electrónico, donde se evidenció el inicio del proceso de contratación de la Interventoría del proyecto. Se emitió la respuesta al correo evidenciando el avance.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t>
  </si>
  <si>
    <r>
      <t xml:space="preserve">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
</t>
    </r>
    <r>
      <rPr>
        <b/>
        <u/>
        <sz val="12"/>
        <rFont val="Aptos Narrow"/>
        <family val="2"/>
        <scheme val="minor"/>
      </rPr>
      <t xml:space="preserve">
AUDITORÍA AGOSTO 2018: Se mantiene la no conformidad debido a lo evidenciado</t>
    </r>
    <r>
      <rPr>
        <sz val="12"/>
        <rFont val="Aptos Narrow"/>
        <family val="2"/>
        <scheme val="minor"/>
      </rPr>
      <t xml:space="preserve">
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CONCEPTOS CAMILO JARAMILLO
Fecha Salida  20/05/2018 
Fecha Regreso  23/05/2018 LEGALIZO EL 05/06/2018 SEGÚN  MEMORANDO 2018-200-008446-3
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el transcurso de este seguimiento se evidenció que la recomendación realizada en el informe del trimestre anterior, respecto del ajuste a la Resolución 206 de febrero 19 de 2013, se encuentra en proceso en la Vicepresidencia Administrativa y Financiera.
</t>
    </r>
  </si>
  <si>
    <t xml:space="preserve">Acciones de mejoramiento:
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
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t>
  </si>
  <si>
    <t>Junio 30 de 2018: No se ha recibido el plan de mejoramiento
Agosto 22 de 2018: Se recibe plan con acciones de mejoramiento. No se acepta la objeción respecto de la legalizacion de los viaticos por cuanto la auditoria se realiza al proceso y no a los funcionarios y este proceso es de la VAF.
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
En el Parágrafo del Artículo Décimo Octavo de la Resolución No. 079 dice "De no mediar justificación razonable para que el funcionario/contratista no haya legalizado la Comisión de Servicios/Desplazamiento en el plazo previsto contemplado para ello, se aplicaran las medidas correspondientes, sin perjuicio de las disciplinarias a que haya lugar".
Por lo anterior, la No Conformidad se da como subsanada.</t>
  </si>
  <si>
    <t xml:space="preserve">PAGO POR CONCEPTO DE ADMINISTRACION Y EXPENSAS: 
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
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
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Como se puede evidenciar la norma no incluye el concepto de administración y expensas. </t>
  </si>
  <si>
    <t>Junio 30 de 2018: No se ha recibido el plan de mejoramiento.
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 considerando el escaso tiempo dispuesto en la vigencia para la ejecución de los recursos que se acreditan, especialmente los destinados al arrendamiento de la sede de esa entidad" lo que llevó a la ANI a pagar en el 2018 amparados en el Art. 40 de la Ley 1873 de diciembre de 2017.
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
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t>
  </si>
  <si>
    <t>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
“Mantener actualizado el inventario de los bienes de uso público entregados en concesión.”</t>
  </si>
  <si>
    <t>CONTECAR</t>
  </si>
  <si>
    <t>JUNIO DE 2018</t>
  </si>
  <si>
    <t>Mesa de trabajo entre la supervisión e interventoría para acordar la mejor forma de dar cumplimiento a la obligación</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</si>
  <si>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el oficio con radicado ANI No. 2019-409-012534-2, se evidenció la actualización del registro fotográfico que soporta la actualización del inventario de los bienes de uso público, por lo que se dió cierre a la no conformidad</t>
  </si>
  <si>
    <t>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
“Verificar que el concesionario cumpla con el código de buen gobierno”</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</si>
  <si>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t>
  </si>
  <si>
    <t xml:space="preserve">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t>
  </si>
  <si>
    <t>IP- CAMBAO-MANIZALES</t>
  </si>
  <si>
    <t>JULIO DE 2018</t>
  </si>
  <si>
    <t>Se realizó la medición de retroreflectividad a la señalización vertical y horizontal de las unidades funcionales 1, 2 y 3, entre los días 8 de agosto de 2018 y el 18 de agosto de 2018. Se programa nueva medición para el mes de febrero de 2019</t>
  </si>
  <si>
    <t>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
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
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
10/05/2019  (Daniel Felipe Sáenz Lozano)</t>
  </si>
  <si>
    <t>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t>
  </si>
  <si>
    <t xml:space="preserve">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
Informe de inventario fisico de la via actualizado. </t>
  </si>
  <si>
    <t>13/09/2018 – Mediante memorando con Rad. 20183070138353 del 13/09/2018, la supervisión allega a esta oficina el plan de mejoramiento propuesto para gestionar el cierre de la no conformidad. 
25/09/2018 – La OCI revisa la el inventario físico de la vía que la supervisión allego por medio de correo electrónico. Se solicita nos alleguen el documento con el cual fueron radicadas estas memorias del inventario y su aprobación, para dar cierre a la no conformidad. (80%)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30 de septiembre de 2018.
29/05/2019 Vía correo electrónico del 20/05/2019, se solicitó a la Supervisión evidencias de avances para dar cierre a la no conformidad teniendo en cuenta que el plazo para cumplir con el plan de mejoramiento venció el 30/09/2018. (Daniel Felipe Sáenz Lozano)
02/07/2019 Vía correo electrónico, se solicitó a la Supervisión evidencias que permitan dar cierre a la no conformidad debido a que el plan de mejoramiento vigente se encuentra vencido. (Daniel Felipe Sáenz Lozano)
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t>
  </si>
  <si>
    <t>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t>
  </si>
  <si>
    <t>Ricardo Mauricio Hernández Gómez</t>
  </si>
  <si>
    <t>1.	Adelantar la gestión correspondiente para que se defina el alcance contractual respecto a la construcción de la segunda línea férrea en los centros poblados (Fundación, Zona Bananera, Aracataca y Bosconia) 50% 2.	Conminar al Concesionario a realizar la gestión ambiental previa a la construcción de la segunda línea férrea en los centros poblados, de acuerdo con lo establecido en el contrato de concesión (solicitud de un plan de restablecimiento) 25% 3.	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t>
  </si>
  <si>
    <t>30/06/2024</t>
  </si>
  <si>
    <t>13/09/2018 – Mediante memorando con Rad. 20183070138353 del 13/09/2018, la supervisión allega a esta oficina el plan de mejoramiento propuesto para gestionar el cierre de la no conformidad.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agosto de 2018.
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
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
Se indicó que desde la Oficina de Control Interno se seguirá haciendo seguimiento al avance en la gestión de licenciamiento ambiental y en agosto de 2019 se definirá la pertinencia del cierre de la no conformidad. (Daniel Felipe Sáenz Lozano)
02/07/2019 Vía correo electrónico, se solicitó a la Supervisión evidencias que permitan dar cierre a la no conformidad. (Daniel Felipe Sáenz Lozano)
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
17/09/2019 A partir de documentación suministrada por la Supervisión vía correo electrónico del 9 de septiembre de 2019 se evidenció gestión de parte de la Entidad para la construcción de las variantes. Documentación que se resume a continuación:
1. Rad ANI No. 20193070151941 del 17-05-2019: La ANI solicitó a la ANLA acciones procedentes para lograr ejecutar la variante Aracataca.
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
3. Rad ANI No. 20196040228021 del 16-07-2019: La ANI solicitó al Concesionario estado de los EIAs de las variantes y fechas para presentar dichos estudios a la ANLA.
4. Rad ANI 20194090836482 del 13-08-2019: El Concesionario indicó a la ANI que se han presentado situaciones ajenas a su voluntad que impiden continuar con la elaboración de los EIAs y que , por ende, se requieren acciones de parte de la Entidad.
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
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
Asimismo, la Supervisión informó a la OCI que se han adelantado mesas de trabajo internas en los meses de julio y agosto de 2019 con el objetivo de definir estrategias para que se logren construir las variantes.
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
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
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
1. Identificar los permisos requeridos para el desarrollo de las obras y de los tiempos aproximados para su obtención. 25%.
2. Requerir al Concesionario que efectúe la solicitud de licencias y permisos, teniendo en cuenta los tiempos aproximados requeridos para la obtención de licencias y permisos. 25%.
3. Realizar acompañamiento para la gestión y trámite de los permisos y licencias. 25%.
4. De ser procedente, revisar estudios ambientales con el fin de verificar que incluyan la información requerida por la Autoridad Ambiental. 25%.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01/06/2020 Vía team se adelantó reunión con el Líder del Equipo de Supervisión y con el Apoyo Ambiental, modificando el plan de mejoramiento de la siguiente manera:
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
2. Una vez definida la responsabilidad de la obligación de construcción de segunda línea, iniciar y/o modificar los procesos de licenciamiento ambiental correspondientes, sea por parte de FENOCO o por parte de la ANI. 17%
3. En caso de que la obligación sea de FENOCO y no se cumpla con la acción de mejoramiento No. 2, adelantar la gestión correspondiente para  iniciar los procedimientos administrativos sancionatorios. 17%
4. Realizar acompañamiento para la gestión y trámite de los permisos y licencias ambientales.  16%
Fecha de terminación: 28/02/2021
Asimismo, se acordó realizar reuniones de seguimiento en septiembre y noviembre de 2020. (Daniel Felipe Sáenz Lozano)
08/09/2020 El 4 de septiembre de 2020 se adelantó reunión de seguimiento al avance del plan de mejoramiento con la participación del apoyo ambiental y líder del Equipo de Supervisión. Según lo reportado por la Supervisión y respecto a la sección de mejoramiento No. 1:
1.	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
2.	A través de radicado ANI No. 20203070110043 del 7 de septiembre de 2020 se solicitó al GIT de Asesoría a la Gestión Contractual 2 concepto respecto a la construcción faltante de la segunda línea férrea.
3.	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Lo anterior permite incluir un avance para la acción de mejoramiento No. 1 del 25%. El 25% faltante depende del inicio, o no, de mecanismos alternativos de solución de controversias.
Respecto a las acciones de mejoramiento No. 2 y 3, su avance se encuentra condicionado a la evolución de la acción de mejoramiento No. 1.
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
Se programa reunión de seguimiento al cumplimiento del plan de mejoramiento para noviembre de 2020. (Daniel Felipe Sáenz Lozano)
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
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
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
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
 (Daniel Felipe Sáenz Lozano)
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
_x000D_
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
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
_x000D_
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
_x000D_
Se programa reunión de seguimiento para el 2 de noviembre de 2021, con el fin de revisar los avances del plan de mejoramiento. (Daniel Felipe Sáenz Lozano)
04/11/2021  -Modificación plan- Se acuerda ajuste al plan de mejoramiento en reunión del 04-11-2021 con la participación del Equipo de Coordinación y Seguimiento y de la Oficina de Control Interno. (Daniel Felipe Sáenz Lozano)
04/11/2021  -Modificación de fecha- Se modifica fecha de terminación a partir de lo acordado en reunión del 04-11-2021, con la participación del Equipo de Coordinación y Seguimiento y de la Oficina de Control Interno. (Daniel Felipe Sáenz Lozano)
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
_x000D_
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
_x000D_
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
_x000D_
La gestión y evidencias recibidas a la fecha, tal como el oficio citado (PAA-111-2021), demuestran cumplimiento de la primera acción de mejoramiento, lo que permite establecer un avance del 50%. (Daniel Felipe Sáenz Lozano)
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
_x000D_
Se programa reunión de seguimiento para el jueves 26 de mayo de 2022, con el fin de revisar los avances del plan de mejoramiento._x000D_
_x000D_
El porcentaje de avance del plan de mejoramiento se establece en 75%._x000D_
 (Daniel Felipe Sáenz Lozano)
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
_x000D_
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
_x000D_
Se informa, el 21 de abril de 2022 se llevó a cabo reunión con el área de Defensa Judicial, con el fin de revisar el procedimiento y condiciones para iniciar con un Tribunal de Arbitramento._x000D_
_x000D_
En virtud de lo anterior, se establece 31 de diciembre de 2022 como fecha de terminación del plan de mejoramiento._x000D_
_x000D_
Se programa reunión de seguimiento para el jueves 15 de septiembre de 2022, con el fin de revisar los avances del plan de mejoramiento. (Daniel Felipe Sáenz Lozano)
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
_x000D_
El porcentaje de avance del plan de mejoramiento se mantiene en 75%._x000D_
_x000D_
Se programa reunión de seguimiento para el 1ro de diciembre de 2022. (Daniel Felipe Sáenz Lozano)
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
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
_x000D_
El porcentaje de avance del plan de mejoramiento se mantiene en 75%._x000D_
_x000D_
En la reunión se acuerda establecer 30 de junio de 2023 como fecha terminación del plan de mejoramiento._x000D_
_x000D_
Se programa reunión de seguimiento para la primera semana de abril de 2023._x000D_
 (Daniel Felipe Sáenz Lozano)
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
 (Daniel Felipe Sáenz Lozano)
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
En la primera mesa de trabajo, del 25 de julio de 2023, el Concesionario expuso su posición frente a la construcción de la segunda línea,_x000D_
En la segunda mesa de trabajo, del 8 de agosto de 2023, la ANI expuso su posición frente a la construcción de la segunda línea,_x000D_
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
_x000D_
En la reunión se aclara que el trámite de licenciamiento ambiental para la terminación de la segunda línea férrea, objeto de la no conformidad, depende de las decisiones que resulten de las mesas de trabajo en curso, enmarcadas en el memorando de entendimiento._x000D_
_x000D_
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
20/12/2023  -Modificación de fecha- Mediante correo electrónico del 18-12-2023, el Líder del Equipo de Coordinación y Seguimiento, ante solicitud de remisión de evidencias de cumplimiento del plan de mejoramiento, informó:_x000D_
_x000D_
"Con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
_x000D_
De acuerdo con lo anterior, solicitamos la ampliación de plazo hasta el 30 de junio de 2024." (Ricardo Mauricio Hernández Gómez)
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
En las reuniones se han tratado los temas establecidos en el cronograma contenido memorando de entendimiento, así:_x000D_
En la primera mesa de trabajo, del 25 de julio de 2023, el Concesionario expuso su posición frente a la construcción de la segunda línea, desde los componentes técnico, jurídico, financiero, ambiental y demás áreas._x000D_
En la segunda mesa de trabajo, del 8 de agosto de 2023, la ANI expuso su posición frente a la construcción de la segunda línea, desde los componentes técnico, jurídico, financiero, ambiental y demás áreas._x000D_
En la tercera mesa de trabajo y de acuerdo con lo propuesto por Fenoco, el Concesionario realizó una exposición sobre la capacidad que tiene la vía actualmente y su importancia para garantizar una_x000D_
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
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
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
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
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
Se convocará reunión de seguimiento por parte de la OCI de acuerdo con el ajuste en la fecha de terminación. _x000D_
 (Ricardo Mauricio Hernández Gómez)</t>
  </si>
  <si>
    <t>https://anionline.sharepoint.com/:f:/s/PMPMotor/EnTeR1IfjAtPjJAdaNFmzIUB968j82BNH9vpN4Mfoay2Rg?e=wQOeKW</t>
  </si>
  <si>
    <t xml:space="preserve">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t>
  </si>
  <si>
    <t>AGOSTO DE 2018</t>
  </si>
  <si>
    <t>Modificación de la Resolución No. 738 de 2018, en el sentido de ampliar el lapso del trámite de elaboración, revisión y suscripción de las Actas del Comité de Contratación a dos (2) meses calendario.</t>
  </si>
  <si>
    <t xml:space="preserve">La auditora considera que la acción de mejoramiento planteada  por el área auditada es adecuada y necesaria para superar la no conformidad advertida. </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</si>
  <si>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16/12/2019 Mediante correo electrónico de 19/11/2019, el GIT Contratación, remitió la Resolución No. 366 de 2019, mediante la cual se modifica la Res. 738/18.  (Andrés Fernando Huérfano Huérfano)</t>
  </si>
  <si>
    <t>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t>
  </si>
  <si>
    <t>Modificación de la Resolución No. 738 de 2018, en el sentido de ajustar cómo se debe diligenciar la presentación.</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</si>
  <si>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19/11/2019 El artículo 5, numeral II, parágrafo primero de la Resolución 738 de 2018, fue modificado por el art. 5 de la Res. 366 de 2019. Se aportó mediante correo electrónico de 19/11/2019, por la delegada del GIT Contratación.  (Andrés Fernando Huérfano Huérfano)</t>
  </si>
  <si>
    <t>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
“El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t>
  </si>
  <si>
    <t xml:space="preserve">Sociedad Portuaria Algranel S.A. </t>
  </si>
  <si>
    <t>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1. Se presentará un cronograma general donde se evidencie que todas las funciones de interventoría se ejecutan durante todo el proyecto conforme al contrato No. 388 de 2017 y el anexo 3 del mismo Plan de Cargas. 
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
 3. La acción de mejoramiento se evidenciará a la entrega del informe mensual de avance No. 13 por parte de Interventoría.</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</si>
  <si>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</si>
  <si>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la obligación contractual del Concesionario, consignada en el contrato de concesión, cláusula décima primera, numeral 11.12:
“Mantener en buen estado de operación y mantenimiento las construcciones e inmuebles por destinación que habitualmente se encuentren instalados en la zona de uso público (…)”.</t>
  </si>
  <si>
    <t>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t>
  </si>
  <si>
    <t>INTERVENTORÍA: 3. No se evidenció que la Interventoría haga seguimiento al cumplimiento de los reglamentos técnicos de operación; esta es su obligación contractual consignada en el Anexo 3 del contrato de Interventoría, numeral 1.1.1:
“Constatar el estado y cumplimiento de los Reglamentos Técnicos de Operación.”</t>
  </si>
  <si>
    <t>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
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1. En la fecha de plazo que se resulta la interventoría solicitara por medio de oficio la actualización del RCTO, verificando el cumplimiento del mismo y se informara a la Agencia Nacional de Infraestructura mediante el informe de interventoría de avanza mensual.</t>
  </si>
  <si>
    <t>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dos obligaciones contractuales del Concesionario, consignadas en el contrato de concesión, cláusula décima primera:
Numeral 11.5: “Permitir el control y vigilancia de LA SUPERINTENDENCIA de conformidad con los términos legales y contractuales”
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
Al respecto, es importante aclarar que el contrato fue cedido por parte de la Superintendencia General de Puertos al Instituto Nacional de Concesiones (hoy Agencia Nacional de Infraestructura - ANI) en el Otrosí No. 3 al contrato de concesión.</t>
  </si>
  <si>
    <t xml:space="preserve">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1. Se reportará su ejecución en el informe de avance mensual una vez inicie la etapa de construcción de capacidad de almacenamiento del concesionario. </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</si>
  <si>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observaciones de la Oficina de Control Interno a las acciones de mejoramiento, recomendando la reformulación del plan.
(13/11/2018) Se revisó el ajuste al plan de mejoramiento allegado por la Interventoría mediante radicado ANI No. 20184091151302 y se envío de correo electrónico avalando las acciones formuladas.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</si>
  <si>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</si>
  <si>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</si>
  <si>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plan de mejoramiento hasta el 07/07/2019.
 (Carlos Felipe Sánchez Pinzón)
5/07/2019 -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
-	CAMBIAR FECHA PARA 16/07/2019 (Carlos Felipe Sánchez Pinzón)
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
En consecuencia, se evidencia la ejecución de las acciones de mejoramiento y se cierra la no conformidad No. 3631.
 (Carlos Felipe Sánchez Pinzón)</t>
  </si>
  <si>
    <t>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</si>
  <si>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Requerir al concesionario el cumplimiento de la Resolución 1219 de 2015 del Ministerio de Transporte en lo que tiene que ver con la valla informativa del proyecto</t>
  </si>
  <si>
    <t>(05/10/2018) Se recibió el plan de mejoramiento de la supervsión del proyecto por correo electrónico.
(12/10/2018) Se respondió a la supervisión mediante correo electrónico emitiendo recomendaciones para ajustar el plan de mejoramiento de la no conformidad.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
5/07/2019 -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	CAMBIAR FECHA DEL PLAN el 02/09/2019 (Carlos Felipe Sánchez Pinzón)
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
La OCI recomienda presentar la respuesta del Ministerio de Transporte, pues en caso de que no exima al Concesionario de la instalación de la valla, se requeriría evidenciar su instalación para dar cierre a la no conformidad.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24/01/2021 Se recibe memorando 20213030007253 del 9 de enero de 2021 solicitando el cierre de la No Conformidad, la OCI responde con memorando 20211020017673 del 20 de enero de 2021, dando cierre a la No Conformidad (Adriana Barrios Rodríguez)</t>
  </si>
  <si>
    <t>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</si>
  <si>
    <t>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t>
  </si>
  <si>
    <t>(05/10/2018) Se recibió el plan de mejoramiento de la supervsión del proyecto por correo electrónico.
(12/10/2018) Se respondió a la supervisión mediante correo electrónico emitiendo recomendaciones para ajustar el plan de mejoramiento de la no conformidad.
(21/12/2018) Se llevó a cabo reunión de asesoría con la supervisión del proyecto, se ajustó y reprogramó el plan de mejoramiento.
05/04/2019 Se solicitó mediante correo electrónico soporte de culminación del plan de mejoramiento en cuanto a las acciones vencidas.
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
04/07/2019 En reunión del 02/07/2019, se evidencia que esta no conformidad continúa pendiente y dentro del término previsto de ejecución de acciones de mejoramiento, el cual finaliza el 01/12/2019. (CArlos Felipe Sánchez Pinzón)
29/10/2019 Esta no conformidad continúa abierta hasta tanto no se de cierre a la no conformidad No. 3632.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posible._x000D_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
25/03/2021  -Modificación plan- Se realiza ajuste al plan de mejoramiento con base en solicitud hecha por la Supervisión mediante correo electrónico del 25 de marzo de 2021. (Adriana Barrios Rodríguez)
26/03/2021 Se recibió el acta de liquidación al contrato de interventoría 388 de 2017, con lo cual se evidenció que cesó la causa que dio lugar a la No Conformidad, por lo cual se dio cierre.  (Adriana Barrios Rodríguez)</t>
  </si>
  <si>
    <t>VGC: 1. Se evidenció que en la estructuración del contrato de la Interventoría vigente se incluyeron obligaciones no exigibles a la Interventoría, puesto que no obedecen al contrato de concesión. Las mencionadas obligaciones evidenciadas se citan a continuación:
o Anexo 3 del contrato de Interventoría, numeral 1.1.2.1, literal c: “Verificar que el concesionario cumpla con el código de buen gobierno.”
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</si>
  <si>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</si>
  <si>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29/05/2019 Mediante reunión de seguimiento del 29/04/2019, se revisaron las acciones de mejoramiento formulados por la Supervisión. Se hicieron recomendaciones al respecto y se recibieron los planes ajustados por parte de la Supervisión del proyecto. (Carlos Felipe Sánchez Pinzón)
07/04/2019 -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
_x000D_
En consecuencia, se evidencia la ejecución de las acciones de mejoramiento y se da cierre la no conformidad No. 3634._x000D_
 (Carlos Felipe Sánchez Pinzón)</t>
  </si>
  <si>
    <t xml:space="preserve">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</si>
  <si>
    <t>1. Solicitud a la ANDJE para que el usuario designado por ellos para la migración de la información proceda a realizar la corrección correspondiente, en tanto que el cargue de la información de procesos terminados en el sistema Ekogui será realizado por la Agencia.</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</si>
  <si>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
26/10/2021 Mediante memorando de 20207010134623, se acredita cumplimiento del plan. AFHH.  (Andrés Fernando Huérfano Huérfano)</t>
  </si>
  <si>
    <r>
      <t xml:space="preserve">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r>
    <r>
      <rPr>
        <u/>
        <sz val="12"/>
        <color rgb="FFFF0000"/>
        <rFont val="Aptos Narrow"/>
        <family val="2"/>
        <scheme val="minor"/>
      </rPr>
      <t>Auditoría febrero de 2019:</t>
    </r>
    <r>
      <rPr>
        <sz val="12"/>
        <rFont val="Aptos Narrow"/>
        <family val="2"/>
        <scheme val="minor"/>
      </rPr>
      <t xml:space="preserve"> 6.2.4. Se evidenció infracción al contenido del artículo 2.2.3.4.1.1. del Decreto 1069 de 2015, en consideración a que solo el 58% de los procesos judiciales y el 91 % de los procesos arbitrales, tienen registro de provisión contable.  </t>
    </r>
  </si>
  <si>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</si>
  <si>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</si>
  <si>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r>
      <t xml:space="preserve">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
</t>
    </r>
    <r>
      <rPr>
        <u/>
        <sz val="12"/>
        <color rgb="FFFF0000"/>
        <rFont val="Aptos Narrow"/>
        <family val="2"/>
        <scheme val="minor"/>
      </rPr>
      <t>Auditoría febrero 2019:</t>
    </r>
    <r>
      <rPr>
        <sz val="12"/>
        <rFont val="Aptos Narrow"/>
        <family val="2"/>
        <scheme val="minor"/>
      </rPr>
      <t>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r>
  </si>
  <si>
    <t>Validación de usuarios activos y desactivación de aquellos que no están vinculados a la Entidad.</t>
  </si>
  <si>
    <t>El auditor considera que las acciones de mejoramiento planteadas  por el área auditada son adecuadas y necesarias. Se hará seguimiento en el mes de enero  de 2019 para determinar la efectividad de dicha acción.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</si>
  <si>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r>
      <rPr>
        <b/>
        <sz val="12"/>
        <rFont val="Aptos Narrow"/>
        <family val="2"/>
        <scheme val="minor"/>
      </rPr>
      <t>INTERVENTORÍA:</t>
    </r>
    <r>
      <rPr>
        <sz val="12"/>
        <rFont val="Aptos Narrow"/>
        <family val="2"/>
        <scheme val="minor"/>
      </rPr>
      <t xml:space="preserve">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t>
    </r>
  </si>
  <si>
    <t>Autopista Río Magdalena 2</t>
  </si>
  <si>
    <t>SEPTIEMBRE DE 2018</t>
  </si>
  <si>
    <t>CORRECTIVA:
Presentar a la Entidad un nuevo residente de puentes, inspector SISOMA y un nuevo abogado especialista en gestión predial. 
PREVENTIVAS:
1. Buscar un acuerdo mutuo con los trabajdores, que notifiquen el retiro por lo menos con un mes de anticipación, para evitar que quede el vacio mientras se consigue el personal, la entidad lo aprueba y se procede al contrato.
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
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t>
  </si>
  <si>
    <t xml:space="preserve">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
Con relación a las acciones preventivas planteadas en el plan de mejoramiento, la Oficina de Control Interno recomienda aplicarlas y mantenerlas para evitar que las circunstancias que dieron lugar a la no conformidad vuelvan a suceder.
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
05/12/2018 Vía correo electrónico se solicitó copia de la factura del pago a Interventoría correspondiente al mes de octubre de 2018 para evidenciar que no se generaron descuentos y dar cierre a la no conformidad.
07/03/2019 Esta oficina mediante correo electronico reitero la solicitud de la copia de la factura del pago a Interventoría correspondiente al mes de octubre de 2018 para evidenciar que no se generaron descuentos y dar cierre a la no conformidad.
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t>
  </si>
  <si>
    <r>
      <rPr>
        <b/>
        <sz val="12"/>
        <rFont val="Aptos Narrow"/>
        <family val="2"/>
        <scheme val="minor"/>
      </rPr>
      <t>INTERVENTORÍA:</t>
    </r>
    <r>
      <rPr>
        <sz val="12"/>
        <rFont val="Aptos Narrow"/>
        <family val="2"/>
        <scheme val="minor"/>
      </rPr>
      <t xml:space="preserve">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
“Actualizar cada año el inventario de los bienes de uso público realizado en la etapa de seguimiento y planeación de la interventoría de conformidad con el Plan de inversiones ejecutado.”
“Realizar un inventario de los bienes de uso público entregados en concesión y de las inversiones ejecutadas por los concesionarios de acuerdo a la normatividad vigente, reportando su estado al inicio de la interventoría.”</t>
    </r>
  </si>
  <si>
    <t>Sociedad Portuaria Bavaria S.A.</t>
  </si>
  <si>
    <t>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</si>
  <si>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 no conformidad No. 3641, mediante la inclusión de las bitas y piñas de amarre en el inventario reportado por la Interventoría, se dio cierre a la no conformidad.</t>
  </si>
  <si>
    <r>
      <rPr>
        <b/>
        <sz val="12"/>
        <rFont val="Aptos Narrow"/>
        <family val="2"/>
        <scheme val="minor"/>
      </rPr>
      <t>INTERVENTORÍA:</t>
    </r>
    <r>
      <rPr>
        <sz val="12"/>
        <rFont val="Aptos Narrow"/>
        <family val="2"/>
        <scheme val="minor"/>
      </rPr>
      <t xml:space="preserve"> 2.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</si>
  <si>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</si>
  <si>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</si>
  <si>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t>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</si>
  <si>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Se da prorroga hasta el 01/07/2019 para cumplir con plan de mejoramiento.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</si>
  <si>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r>
      <rPr>
        <b/>
        <sz val="12"/>
        <rFont val="Aptos Narrow"/>
        <family val="2"/>
        <scheme val="minor"/>
      </rPr>
      <t>INTERVENTORÍA:</t>
    </r>
    <r>
      <rPr>
        <sz val="12"/>
        <rFont val="Aptos Narrow"/>
        <family val="2"/>
        <scheme val="minor"/>
      </rPr>
      <t xml:space="preserve">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
“Denunciar ante las autoridades competentes cualquier actividad que pueda constituir delito o que atente contra la ecología medio ambiente o la salud de las personas o animales”
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t>
    </r>
  </si>
  <si>
    <t>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
2. Solicitar apoyo jurídico predial al interior de la ANI para determinar el alcance de las competencias de la ANI en la gestión predial que adelanta el Concesionario.
3. Solicitar al nuevo interventor hacer revisión sobre la gestión predial que el Concesionario viene realizando.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</si>
  <si>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
29/05/2019 Se dio prórroga de cumplimiento del plan hasta el 23/05/2019 sin evidenciar cumplimiento. (Carlos Felipe Sánchez Pinzón)
04/07/2019 -	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
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
Así mismo, se evidencia la solicitud y el apoyo del equipo predial de la ANI mediante correo electrónico y planes de regularización._x000D_
En consecuencia, se evidencia la ejecución de las acciones de mejoramiento y se da cierre a la no conformidad. (Carlos Felipe Sánchez Pinzón)</t>
  </si>
  <si>
    <r>
      <rPr>
        <b/>
        <sz val="12"/>
        <rFont val="Aptos Narrow"/>
        <family val="2"/>
        <scheme val="minor"/>
      </rPr>
      <t>SUPERVISIÓN Y EQUIPO DE APOYO:</t>
    </r>
    <r>
      <rPr>
        <sz val="12"/>
        <rFont val="Aptos Narrow"/>
        <family val="2"/>
        <scheme val="minor"/>
      </rPr>
      <t xml:space="preserve">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</si>
  <si>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06/02/2019 - Se solicitó mediante correo electrónico a la supervisión, el soporte de la culminación de las acciones de mejoramiento, de acuerdo con la fecha de terminaci+on estabelcida.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Se modifica fecha de finalización de plan hasta el 07/07/2019. (Carlos Felipe Sánchez Pinzón)
04/07/2019 -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
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
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
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
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t>
  </si>
  <si>
    <r>
      <rPr>
        <b/>
        <sz val="12"/>
        <rFont val="Aptos Narrow"/>
        <family val="2"/>
        <scheme val="minor"/>
      </rPr>
      <t>SUPERVISIÓN Y EQUIPO DE APOYO:</t>
    </r>
    <r>
      <rPr>
        <sz val="12"/>
        <rFont val="Aptos Narrow"/>
        <family val="2"/>
        <scheme val="minor"/>
      </rPr>
      <t xml:space="preserve">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r>
  </si>
  <si>
    <t>1.	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
2.	Demostrar a través de informes, oficios, o requerimientos en el ejercicio de la supervisión, en virtud del MANUAL DE SEGUIMIENTO A PROYECTOS E INTERVENTORÍA Y SUPERVISIÓN CONTRACTUAL - GCSP-M-002. (50%)</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</si>
  <si>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05/04/2019 Se solicitó mediante correo electrónico soporte de culminación del plan de mejoramiento en cuanto a las acciones vencidas.
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
29/05/2019 Se modifica fecha de finalización de plan hasta el 07/07/2019. (Carlos Felipe Sánchez Pinzón)
04/07/2019 -	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
29/10/2019 Esta no conformidad continúa abierta hasta tanto no se de cierre a la no conformidad No. 3645 y 3647.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(Carlos Felipe Sánchez Pinzón)
4/02/2020 Mediante correo electrónico del 4 de febrero de 2020 se reiteró la solicitud. (Carlos Felipe Sánchez Pinzón)
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1/12/2020 Se realiza seguimiento a través de correo electrónico solicitando avance de las acciones de mejoramiento (Adriana Barrios Rodríguez)
10/12/2020  -Modificación de fecha- Se prorroga fecha de terminación del plan hasta el 30/06/2021 debido a solicitud recibida mediante correo electrónico del 07/12/2020, fundamentada en que actualmente se liquida el contrato de interventoría. (Adriana Barrios Rodríguez)
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
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
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
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
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
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
12/05/2022  -Modificación de fecha- Mediante correo electrónico del 12/05/2022 el Líder del Equipo de Supervisión informó:
"(...) el acta de liquidación de la interventoría se encuentra en trámite de vobo del vicepresidente de Gestión Contractual, posterior firma del Vicepresidente Jurídico y así remitir a la firma interventora para su firma.
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
Por lo tanto, se establece 30 de junio de 2022 como fecha de terminación del plan de mejoramiento.
 (Adriana Barrios Rodríguez)
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
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
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t>
  </si>
  <si>
    <t>https://anionline.sharepoint.com/:f:/s/PMPMotor/EgL4Qts5U75BpyCu69bnWGcB1st1lXgF0LG3ga_RTSVJOw?e=8LkmNK</t>
  </si>
  <si>
    <r>
      <rPr>
        <b/>
        <sz val="12"/>
        <rFont val="Aptos Narrow"/>
        <family val="2"/>
        <scheme val="minor"/>
      </rPr>
      <t>VICEPRESIDENCIA DE GESTIÓN CONTRACTUAL:</t>
    </r>
    <r>
      <rPr>
        <sz val="12"/>
        <rFont val="Aptos Narrow"/>
        <family val="2"/>
        <scheme val="minor"/>
      </rPr>
      <t xml:space="preserve">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“Constatar el estado y cumplimiento de los Reglamentos Técnicos de Operación.”
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d. “Verificar que el concesionario cumpla con el código de buen gobierno.”
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t>
    </r>
  </si>
  <si>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
3. Presentar a la OCI una aclaración sobre el alcance de la obligación relacionada con el cumplimiento del reglamento técnico de operación, de manera que, se evidencie su cumplimiento por parte de la interventoría.
4. La interventoría actual incluirá en los informes mensuales la matriz de riesgos del Contrato de Concesión.</t>
  </si>
  <si>
    <t>20/08/2021</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</si>
  <si>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solicitaron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04/07/2019 -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reunión des seguimiento del 20/09/2019, se precisó: en cuanto a los literales b, c y e de la no conformidad No. 3647, se tiene el siguiente seguimiento:
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
C:  La Interventoría actual incuirá en los informes mensuales la matriz de riesgos del contrato de concesión.
E: se evidencia la corrección de la minuta del contrato de Interventoría, para establecer que el plazo de entrega de informes mensuales es el indicado en el plan de cargas, anexo 4 del contrato.
En consecuencia, la supervisión solicita modificar la fecha de finalización para el 30 de diciembre de 2019 queda pendiente la ejecución de las acciones de mejoramiento asociadas con los literales b y c de la no conformidad No. 3647.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18/04/2020 En reunión de seguimiento del 07/02/2020, se precisó:_x000D_
_x000D_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
C: La Interventoría actual incluirá en los informes en los informes mensuales la matriz de riesgos del Contrato de Concesión. _x000D_
_x000D_
Al respecto, se presenta mediante correo electrónico la aclaración respectiva al literal B y continúa pendiente la matriz de riesgos asociada al literal C._x000D_
_x000D_
En consecuencia, se actualiza el porcentaje de avance a 90% y según solicitud de la Supervisión, se actualiza la fecha de finalización para el 01/05/2020._x000D_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
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
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
26/08/2021 La supervisión remitió el contrato de inverventoría N. VGC-521 de 2021, con lo que se evidenció el cumplimiento del plan de mejoramiento, así como las acciones de mejoramiento 3 y 4, por lo cual se da cierre a la No Conformidad. (Adriana Barrios Rodríguez)</t>
  </si>
  <si>
    <t>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t>
  </si>
  <si>
    <t>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
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t>
  </si>
  <si>
    <t xml:space="preserve">La auditora considera que las acciones de mejoramiento planteadas  por el área auditada son adecuadas y necesarias para superar la no conformidad advertida. </t>
  </si>
  <si>
    <t>26/11/2018: Se hará seguimiento en el mes de febrero de 2019 para determinar la efectividad de dichas acciones.
12/11/2019 OCI 98. Mediante correo electrónico se remitió a la OCI copia de los radicados Nos. 20187030202183 y 20187030196353. (Andrés Fernando Huérfano Huérfano)</t>
  </si>
  <si>
    <r>
      <t xml:space="preserve">INTERVENTORÍA: </t>
    </r>
    <r>
      <rPr>
        <sz val="12"/>
        <rFont val="Aptos Narrow"/>
        <family val="2"/>
        <scheme val="minor"/>
      </rPr>
      <t>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
“Monitorear la corrección por parte del Concesionario de los deterioros o deficiencias detectadas, en especial aquellos que pudieran afectar a la transitabilidad del Sector.”</t>
    </r>
  </si>
  <si>
    <t>Bogota - Villavicencio</t>
  </si>
  <si>
    <t>OCTUBRE DE 2018</t>
  </si>
  <si>
    <t>1.  Requerir al Concesionario cronograma de implementación de acciones correctivas. 50% (Término: 10-05-2019)
2. Informe de interventoría sobre obligación del Concesionario de adoptar medidas preventivas y/o correctivas necesarias para mitigar las fallas en el sistema de detección de incendios en el túnel de Quebaradablanca. 50% (Término: 28-02-2020)</t>
  </si>
  <si>
    <t>05/12/2018 Vía corrreo electrónico se recibió copia de comunicación con radicado ANI No. 20184091266352, mediante la cual la Interventoría propone acciones de mejoramiento. A la espera de evidencias de cumplimiento. Avance a la fecha: 0%
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
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
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
(Daniel Felipe Sáenz Lozano)
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
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
28/01/2020 El 27/01/2020, vía correo electrónico se solicitó a la Supervisión documentación que soporte los avances que se han tenido para subsanar la no conformidad cuyo plan, acorde al PMP vigente venció el pasado 28 de octubre de 2019. (Daniel Felipe Sáenz Lozano)
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
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
_x000D_
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t>
  </si>
  <si>
    <r>
      <t xml:space="preserve">INTERVENTORÍA: </t>
    </r>
    <r>
      <rPr>
        <sz val="12"/>
        <rFont val="Aptos Narrow"/>
        <family val="2"/>
        <scheme val="minor"/>
      </rPr>
      <t xml:space="preserve">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t>
    </r>
  </si>
  <si>
    <t>1. Apremiar a Coviandes por la implementación de un plan de acción para prevenir el incumplimiento en el porcentaje mínimo de pesaje de vehículos de carga al año 50%, establecido en el Reglamento de Operación. 50%
2. Efectuar seguimiento al plan de acción establecido por el Concesionario. 50%</t>
  </si>
  <si>
    <t>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
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
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t>
  </si>
  <si>
    <r>
      <t xml:space="preserve">SUPERVISIÓN: </t>
    </r>
    <r>
      <rPr>
        <sz val="12"/>
        <rFont val="Aptos Narrow"/>
        <family val="2"/>
        <scheme val="minor"/>
      </rPr>
      <t>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t>
    </r>
  </si>
  <si>
    <t>1.	Actualización de informe de interventoría respecto del estado actual de la etapa 2 (adquisición de predios) del Adicional No.1 al contrato de concesión No. 444 de 1994. (50%). Fecha de entrega: 28-02-2020.
2.	Informe integral por parte de la Supervisión sobre el estado actual de la etapa 2 (adquisición de predios), indicando la procedencia de algún tipo de acción jurídica. (50%) . Fecha de entrega: 28-02-2020.</t>
  </si>
  <si>
    <t>16/11/2018 Vía correo electrónico la Supervisión remitió plan de mejoramiento. A la espera de evidencias de la solicitud formal del proceso sancionatorio para dar cierre a la no conformidad.
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
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
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
29/05/2019 El 03/05/2019 se llevó a cabo reunión con la interventoría y con la supervisión, en la cual se estableció nueva fecha de terminación del plan de mejoramiento: 31-05-2019. (Daniel Felipe Sáenz Lozano)
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03/10/2019 Vía correo electrónico se solicitó a los profesionales prediales del Equipo de Apoyo a la Supervisión evidencias del cumplimiento del plan de mejoramiento (Memorando de Solicitud Formal de Procedimiento Administrativo Sancionatorio) (Daniel Felipe Sáenz Lozano)
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
1. Se actualizara la tasación de la multa a la fecha.
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
3. Se efectuara por parte de la interventoría el análisis sobre las circunstancias de modo tiempo y lugar que permiten concluir negligencia o culpa del concesionario respecto de la gestión predial de los inmuebles sobre los que aún no se ha perfeccionado la tradición.
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
22/10/2019 Se adelantó reunión entre Interventoría, Supervisión y Oficina de Control Interno, la cual tuvo como resultado modificación del plan de mejoramiento así:
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
2. En caso de ser procedente, la Supervisión evidenciará la solicitud formal al Equipo de Procesos Sancionatorios de la Vicepresidencia Jurídica. Fecha de entrega: 15-11-2019.
 (Daniel Felipe Sáenz Lozano)
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
Vía correo electrónico, se informó estado de la no conformidad, indicando que se tendría pendiente el cumplimiento de la acción de mejoramiento No. 2, referente a acciones procedentes de parte de la Supervisión. Avance a la fecha: 50%. (Daniel Felipe Sáenz Lozano)
28/01/2020 El 27/01/2020, vía correo electrónico se solicitó a la Supervisión documentación que soporte los avances que se han tenido para subsanar la no conformidad cuyo plan, acorde al PMP vigente venció el pasado 15 de noviembre de 2019. (Daniel Felipe Sáenz Lozano)
11/02/2020 Tras reunión con el Líder de Equipo de Supervisión, Ingeniera de Apoyo y Director de Interventoría se acordó modificación del plan de mejoramiento, así:
1. Actualización de informe de interventoría respecto del estado actual de la etapa 2 (adquisición de predios) del Adicional No.1 al contrato de concesión No. 444 de 1994. Fecha de entrega: 28-02-2020
2. Informe integral por parte de la Supervisión sobre el estado actual de la etapa 2 (adquisición de predios), indicando la procedencia de algún tipo de acción jurídica. Fecha de entrega: 28-02-2020.
 (Daniel Felipe Sáenz Lozano)
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
_x000D_
En el correo electrónico mencionado, la Supervisión indicó que se encuentra trabajando en la acción correctiva No. 2, sobre lo cual la Oficina de Control Interno generó las alertas del caso debido al vencimiento del término del plan de mejoramiento. (Daniel Felipe Sáenz Lozano)
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
_x000D_
En dicha comunicación la Supervisión concluyó que: _x000D_
_x000D_
“(…)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
_x000D_
(…) _x000D_
_x000D_
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
_x000D_
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t>
  </si>
  <si>
    <t>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t>
  </si>
  <si>
    <t>Cartagena - Barranquilla - Circunvalar 4G.</t>
  </si>
  <si>
    <t>1. Solicitar a la fiduciaria los ajustes de los valores en los estados financieros del fideicomiso
2. Ajustes realizados por la fiducia</t>
  </si>
  <si>
    <t>30/04/2019 La supervisión con el radicado No. 2019-308-012896-1, le solicita a la interventoría corregir el error.
25/07/2019 Mediante radicado No. 2019-409-070842-2 del 11 de julio de 2019, la interventoría le solicitó realizar a la fiduciaria los ajustes.
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t>
  </si>
  <si>
    <t>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t>
  </si>
  <si>
    <t>Presentar para aprobación a la alta dirección de la ANI la política de seguridad de la información revisada y actualizada</t>
  </si>
  <si>
    <t>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t>
  </si>
  <si>
    <t>30/11/2018 Se aprueba el plan de acción propuesto
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t>
  </si>
  <si>
    <t xml:space="preserve">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</si>
  <si>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 xml:space="preserve">• Presentar a la Alta Dirección de la ANI la propuesta de la política de seguridad de la información para su aprobación.
• Documentar y presentar para aprobación por la Alta Dirección el manual de políticas y lineamientos de seguridad de la información, en el cual incluya la definición de:
o Frecuencia para la revisión / actualización de la política de seguridad de la información.
o Roles y responsabilidades para la gestión de la seguridad de la información.  
</t>
  </si>
  <si>
    <t xml:space="preserve">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</si>
  <si>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30/11/2018 Se aprueba el plan de acción propuesto
07/06/2019 En el mes de mayo de 2019 se aprobó por parte del comité MIPG la política de seguridad. Esta política incluyó la responsabilidad de los servidores frente a la política. En virtud de lo anterior se cierra la no conformidad. (Juan Diego Toro Bautista)</t>
  </si>
  <si>
    <t xml:space="preserve">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</si>
  <si>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 xml:space="preserve">• Estandarizar y vincular el esquema de registro de los riesgos de seguridad de la información (matriz de riesgos) en la metodología de administración de riesgos definida en la Entidad.
• Realizar jornadas de identificación de riesgos de seguridad de la información por procesos de la Entidad
• Definir y aplicar estrategias de evaluación del desempeño del SGSI entre ellas:
o Definir y ejecutar un esquema de seguimiento a planes de acción para el tratamiento de riesgos 
o Definir esquema de indicadores y métricas de gestión del SGSI; realizar la recolección de información de acuerdo a frecuencia establecida.
o Realizar análisis de resultados de seguimientos e indicadores con propósitos de toma de decisiones con visión de fortalecimiento del SGSI
</t>
  </si>
  <si>
    <t xml:space="preserve">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</si>
  <si>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30/11/2018 Se aprueba el plan de acción propuesto
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t>
  </si>
  <si>
    <t>La Entidad no asignó el presupuesto para los planes y programas de capacitación, dando lugar al incumplimiento del art. 11 literal d de la Ley 1567 de 1998.</t>
  </si>
  <si>
    <t>En la vigencia 2019, se apropiaron recursos para el plan y programas de capacitación de la Entidad.</t>
  </si>
  <si>
    <t>26/02/2019: No se ha recibido acción de mejora para tratar esta no conformidad.
El auditado informa mediante correo electrónico, que se tomó una corrección para este año asignando presupuesto para el PIC. Durante el año, se hará seguimiento a la ejecución del presupuesto asignado y de esta manera se realizará el cierre de la no conformidad.
31/05/2019 Se estipula en el Plan Institucional de Capacitación, publicado en la página web de la Entidad _x000D_
(https://www.ani.gov.co/sites/default/files/u502/plan_insitucional_de_capacitacion_2019_def_0.docx), que se asignó recursos para el plan bajo el CDP 30619._x000D_
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
De acuerdo con la información anterior, se observó que se encuentra en trámite la ejecución del presupuesto asociado al plan institucional de capacitación. Se realizará en el mes de agosto el seguimiento a la ejecución presupuestal de este rubro._x000D_
Se registra un avance del 50% en la acción de mejora propuesta._x000D_
 (Yuly Andrea Ujueta Castillo )
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
Se mantiene el 50% de avance. (Yuly Andrea Ujueta Castillo )
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
10/02/2020 De acuerdo con el ultimo seguimiento realizado a través del informe pormenorizado del Sistema de Control Interno, se evidenció la ejecución del presupuesto asignado al PIC, en un 100%._x000D_
_x000D_
De acuerdo con el plan de acción formulado por la Entidad, se determina que se cumplió y en consecuencia se realiza el cierre de esta no conformidad. (Yuly Andrea Ujueta Castillo )</t>
  </si>
  <si>
    <t>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
a) No se incluyen en la Bitácora del proyecto los requisitos generales que se relacionan a continuación:
• Designación de responsables de garantizar la conformación de la Bitácora
• Solicitud de asignación del código de bitácora
• Soporte de asignación del código de bitácora
• Soporte de radicación para custodia en el área de archivo y correspondencia
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
c) Se incumple con la obligación de conformar la Bitácora del proyecto como instrumento de trazabilidad independiente y complementario, tanto al SECOP, como a la carpeta contractual.</t>
  </si>
  <si>
    <r>
      <t xml:space="preserve">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t>
    </r>
    <r>
      <rPr>
        <i/>
        <sz val="12"/>
        <rFont val="Aptos Narrow"/>
        <family val="2"/>
        <scheme val="minor"/>
      </rPr>
      <t>"Certificado de Debida Diligencia Bitácora de Proyecto - Gestión Jurídica"</t>
    </r>
    <r>
      <rPr>
        <sz val="12"/>
        <rFont val="Aptos Narrow"/>
        <family val="2"/>
        <scheme val="minor"/>
      </rPr>
      <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t>
    </r>
  </si>
  <si>
    <t>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</si>
  <si>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r>
      <t xml:space="preserve">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t>
    </r>
    <r>
      <rPr>
        <sz val="12"/>
        <color rgb="FFFF0000"/>
        <rFont val="Aptos Narrow"/>
        <family val="2"/>
        <scheme val="minor"/>
      </rPr>
      <t xml:space="preserve">Auditoría febrero 2019: </t>
    </r>
    <r>
      <rPr>
        <sz val="12"/>
        <rFont val="Aptos Narrow"/>
        <family val="2"/>
        <scheme val="minor"/>
      </rPr>
      <t xml:space="preserve">
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t>
    </r>
  </si>
  <si>
    <t>Acciones de mejoramiento Auditoría agosto 2018:
1. Identificación de los procesos judiciales que conforme a los criterios definidos por la metodología deben ser objeto de calificación del riesgo y la provisión contable y a la fecha no cuentan con dicha calificación.
2. Registrar en los procesos identificados la respectiva calificación y provisión.
3. Registrar la nueva calificación del riesgo y provisión contable con corte al 31 de diciembre de 2018 de la totalidad de los procesos judiciales registrados en el sistema conforme a la metodología.</t>
  </si>
  <si>
    <t>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 los Planes asociados a E-Kogui, sin embargo, no solsolicitó modificación para esta No Conformidad.  (Andrés Fernando Huérfano Huérfano)
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</si>
  <si>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 xml:space="preserve">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t>
  </si>
  <si>
    <t>Acciones de mejoramiento Auditoría agosto 2018:
1. Solicitar a la OCI la identificación de los 27 procesos objeto de la no conformidad.
2. Verificación en el sistema de la fecha real del registro de terminación del proceso en el sistema.
3.Reporte de eventual inconsistencia en el sistema al soporte Ekogui de la ANDJE.</t>
  </si>
  <si>
    <t xml:space="preserve">
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27/08/2019 Mediante informe radicado No. 20191020039153, se encontró que el 100% de los procesos (560) terminados, registran sentido del fallo (acta de 27/08/2019). AH.     (Andrés Fernando Huérfano Huérfano)</t>
  </si>
  <si>
    <r>
      <t xml:space="preserve">INTERVENTORÍA: </t>
    </r>
    <r>
      <rPr>
        <sz val="12"/>
        <rFont val="Aptos Narrow"/>
        <family val="2"/>
        <scheme val="minor"/>
      </rPr>
      <t>1. No se evidenció el análisis de la Interventoría frente a los riesgos del contrato de concesión, como se exige en una de sus obligaciones contractuales, la cual se cita a continuación: 
Cláusula 4.2., numeral i, literal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t>
    </r>
  </si>
  <si>
    <t>Sociedad portuaria Coremar Shore Base</t>
  </si>
  <si>
    <t>NOVIEMBRE DE 2018</t>
  </si>
  <si>
    <t xml:space="preserve">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</si>
  <si>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revisada la evidencia de la elaboración de la matriz de riesgos, allegada por la Supervisión, se procede a cerrar la no conformidad. (Carlos Felipe Sánchez Pinzón)</t>
  </si>
  <si>
    <r>
      <t xml:space="preserve">INTERVENTORÍA: </t>
    </r>
    <r>
      <rPr>
        <sz val="12"/>
        <rFont val="Aptos Narrow"/>
        <family val="2"/>
        <scheme val="minor"/>
      </rPr>
      <t>2. No se evidenció que la Interventoría haya hecho entrega de los informes mensuales ni del informe diagnóstico dentro de las fechas establecidas para tal fin; sin embargo, esto hace parte de sus obligaciones contractuales, específicamente de las siguientes:
Contrato de Interventoría, cláusula 2.1., literal i:
“Cumplir con los plazos previstos en este contrato y en el Contrato de Concesión para las actuaciones del Interventor”
Contrato de Interventoría, cláusula 4.2., numeral i:
“El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
Contrato de Interventoría, cláusula 4.2., numeral iii:
“Preparar y presentar a la ANI dentro de los cinco (5) primeros días hábiles de cada mes, un informe mensual (…)”</t>
    </r>
  </si>
  <si>
    <t xml:space="preserve">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</si>
  <si>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sugiere reprogramar la fecha de finalización, la cual se encuentra vencida.
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Interventoría:_x000D_
Se allega evidencia de la entrega de los informes correspondientes a los meses de junio a septiembre. No se evidencia que se estén entregando dentro de los primeros 5 días hábiles de cada mes, según lo requiere el contrato de Interventoría._x000D_
En consecuencia, la no conformidad continúa abierta y la fecha de finalización continúa sin modificación para el 31/12/2019._x000D_
Pendiente evidenciar la entrega de los informes de Interventoría dentro de los plazos contractuales.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De acuerdo con la información suministrada según los correos del 7 de febrero de 2020, 16 y 17 de abril de 2020, se evidencia la ejecución de acciones de mejoramiento y se da cierre a la no conformidad. (Carlos Felipe Sánchez Pinzón)</t>
  </si>
  <si>
    <r>
      <t xml:space="preserve">INTERVENTORÍA: </t>
    </r>
    <r>
      <rPr>
        <sz val="12"/>
        <rFont val="Aptos Narrow"/>
        <family val="2"/>
        <scheme val="minor"/>
      </rPr>
      <t>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r>
  </si>
  <si>
    <t xml:space="preserve">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</si>
  <si>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reprograma la fecha de finalización para el 01/06/2019 y se solicita a la Supervisión allegar los avances de esta acción de mejoramiento. (CArlos Felipe Sánchez Pinzón)
8/10/2019 En reunión de seguimiento del 20/09/2019 no se evidencia la creación de la base de datos de ingresos y costos de la actividad portuaria por parte de la Interventoría, la no conformidad continúa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
Se evidencia la gestión de la Interventoría, sin que ésta a la fecha evidencie el cumplimiento de la obligación contractual. Se evidencian solicitudes a la Supervisión de programación de mesas de trabajo sin que estas se hayan realizado.
En consecuencia, la no conformidad continúa abierta y la fecha de finalización continúa sin modificación para el 31/12/2019.
Pendiente Evidenciar la realización de mesas de trabajo con la Supervisión y de las acciones de mejoramiento que demuestren el cumplimiento de la obligación o que la Interventoría ha sido eximida de la misma. (Carlos Felipe Sánchez Pinzón)
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t>
  </si>
  <si>
    <r>
      <t>INTERVENTORÍA:</t>
    </r>
    <r>
      <rPr>
        <sz val="12"/>
        <rFont val="Aptos Narrow"/>
        <family val="2"/>
        <scheme val="minor"/>
      </rPr>
      <t xml:space="preserve"> 4. No se evidenció que la Interventoría verifique el cumplimiento del código de buen gobierno del concesionario, según una de sus obligaciones contractuales descritas en el Anexo 3 del contrato de Interventoría, numeral 1.1.2.1., literal c:
“Verificar que el concesionario cumpla con el código de buen gobierno”</t>
    </r>
  </si>
  <si>
    <t>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</si>
  <si>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reprograma la fecha de finalización para el 30/06/2019 y se solicita a la Supervisión allegar los avances de esta acción de mejoramiento. (Carlos Felipe Sánchez Pinzón)
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
La fecha de finalización continúa vencida desde el 30/06/2019.
 (Carlos Felipe Sánchez Pinzón)
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
Por lo anterior, se recomienda reformular las acciones de mejoramiento._x000D_
 (Carlos Felipe Sánchez Pinzón)
14/11/2019 Una vez revisado el memorando con número de radicado ANI 20194091149792 del 31 de octubre de 20189, se tiene el siguiente seguimiento de las no conformidades para la Interventoría:_x000D_
Se evidencia la gestión de la Interventoría, sin que ésta a la fecha evidencie el cumplimiento de la obligación contractual. Se evidencian solicitudes a la Supervisión de programación de mesas de trabajo sin que estas se hayan realizado._x000D_
En consecuencia, la no conformidad continúa abierta y con fecha de finalización vencida desde el 30/06/2019._x000D_
Pendiente Reprogramar la fecha de finalización para las acciones de mejoramiento._x000D_
Evidenciar la realización de mesas de trabajo con la Supervisión y de las acciones de mejoramiento que demuestren el cumplimiento de la obligación o que la Interventoría ha sido eximida de la misma._x000D_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t>
  </si>
  <si>
    <r>
      <t xml:space="preserve">INTERVENTORÍA: </t>
    </r>
    <r>
      <rPr>
        <sz val="12"/>
        <rFont val="Aptos Narrow"/>
        <family val="2"/>
        <scheme val="minor"/>
      </rPr>
      <t>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r>
  </si>
  <si>
    <t xml:space="preserve">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</si>
  <si>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t>
  </si>
  <si>
    <r>
      <t xml:space="preserve">INTERVENTORÍA: </t>
    </r>
    <r>
      <rPr>
        <sz val="12"/>
        <rFont val="Aptos Narrow"/>
        <family val="2"/>
        <scheme val="minor"/>
      </rPr>
      <t>6.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</si>
  <si>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 xml:space="preserve">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</si>
  <si>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
8/10/2019 Como acción de mejoramiento la Supervisión propone allegar a la Oficina de Control Interno el contrato base de la ANI para las Interventorías portuarias, evidenciando que no se incluye esta obligación por ser una competencia de la Superintendencia de Transporte.
Se recomienda a la Supervisión e Interventoría realizar la mesa de trabajo propuesta en el plan de mejoramiento para acordar el alcance y la forma de dar cumplimiento a la obligación o reformular el plan de mejoramiento en caso de que esto ya no sea procedente.
La fecha de finalización continúa sin modificación para el 31/12/2019. Se modifica el plan de mejoramiento incluyendo las acciones de mejoramiento solicitadas por la Supervisión.
 (Carlos Felipe Sánchez Pinzón)
14/11/2019 Una vez revisado el memorando con número de radicado ANI 20194091149792 del 31 de octubre de 20189, se tiene el siguiente seguimiento de las no conformidades para la Interventoría:_x000D_
La interventoría manifiesta que no esta no conformidad no está dentro de los resultados de auditoría; sin embargo, esta está incluida en el numeral 6 de la sección No. 8.1.1 del informe de auditoría._x000D_
En consecuencia, la no conformidad continúa abierta y la fecha de finalización continúa sin modificación para el 31/12/2019._x000D_
Cumplir con el plan de mejoramiento formulado por la Interventoría:_x000D_
“Como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
En el seguimiento de esta no conformidad, ya se había evidenciado que la Interventoría solicita y obtiene la información de operaciones portuarias y logísticas, por lo que queda pendiente evidenciar que se reporta a la ANI._x000D_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t>
  </si>
  <si>
    <r>
      <t xml:space="preserve">supervisión y equipo de apoyo: </t>
    </r>
    <r>
      <rPr>
        <sz val="12"/>
        <rFont val="Aptos Narrow"/>
        <family val="2"/>
        <scheme val="minor"/>
      </rPr>
      <t>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t>
    </r>
  </si>
  <si>
    <t>Se solicitara al area de sistemas la actualización de la pagina web en la cual incluya el enlace al SECOP.</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</si>
  <si>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
De lo contrario, solicitar reprogramación de las acciones de mejoramiento, pues el plazo se encuentra vencido desde el 30/03/2019. (Carlos Felipe Sánchez Pinzón)
8/10/2019 La Supervisión solicita modificar el plazo para ejecutar las acciones de mejoramiento hasta el 30/11/2019. (Carlos Felipe Sánchez Pinzón)
19/12/2019 Se informa mediente correo electrónico que se encuentra vencida la fecha de finalización.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t>
  </si>
  <si>
    <r>
      <t xml:space="preserve">supervisión y equipo de apoyo: </t>
    </r>
    <r>
      <rPr>
        <sz val="12"/>
        <rFont val="Aptos Narrow"/>
        <family val="2"/>
        <scheme val="minor"/>
      </rPr>
      <t>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</si>
  <si>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Se solicitara al Concesionario la valla informativa como lo indica la Resolución 1219 de 2015 del Ministerio de Transporte en su Artículo 5°, literal b</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</si>
  <si>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presencia de la valla informativa, con el fin de demostrar que se ha superado la dificultad que dio origen a la no conformidad.
De lo contrario solicitar reprogramación de las acciones de mejoramiento, pues el plazo se encuentra vencido desde el 30/03/2019. (CArlos Felipe Sánchez Pinzón)
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
8/10/2019 La fecha de finalización se modifica para el 30/12/2019.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Mediante correo electrónico del 17 de abril de 2020 se solcitó a la Supervisión el reporte de la ejecución de acciones de mejoramiento y se enfatizó en que la fecha de finalización se encuentra vencida. (Carlos Felipe Sánchez Pinzón)
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
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t>
  </si>
  <si>
    <r>
      <t xml:space="preserve">supervisión y equipo de apoyo: </t>
    </r>
    <r>
      <rPr>
        <sz val="12"/>
        <rFont val="Aptos Narrow"/>
        <family val="2"/>
        <scheme val="minor"/>
      </rPr>
      <t>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t>
    </r>
  </si>
  <si>
    <t xml:space="preserve">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</si>
  <si>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
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
La fecha de finalización se modifica para el 30/12/2019._x000D_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t>
  </si>
  <si>
    <r>
      <rPr>
        <b/>
        <sz val="12"/>
        <rFont val="Aptos Narrow"/>
        <family val="2"/>
        <scheme val="minor"/>
      </rPr>
      <t xml:space="preserve">Vicepresidencia Jurídica: </t>
    </r>
    <r>
      <rPr>
        <sz val="12"/>
        <rFont val="Aptos Narrow"/>
        <family val="2"/>
        <scheme val="minor"/>
      </rPr>
      <t>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t>
    </r>
  </si>
  <si>
    <t xml:space="preserve">Continuar la audiencia de que trata el art 86 de la L. 1474 DE 2011, realizando pronunciamiento de fondo frente a los presuntos incumplimientos de  las obligaciones 12 y 20 (num 4 y 40) del contrato de Concesiòn Portuaria 002 de 2015. </t>
  </si>
  <si>
    <t>6/02/2019 - Mediante correo elecrtonico se solicitaron al GIT de procesos sancionatorios las acciones de mejoramiento formuladas por la Interventoría.
06/02/2019 - Se recibió el plan de mejoramiento allegado mediante correo electrónico.
07/02/2019 - Se revisó el plan de mejoramiento allegado por el GIT de procesos sancionatorios, así como sus soportes correspondientes, evidenciando la implementación y culminación del plan, por lo que se procedió a dar cierre a la no conformidad mediante correo electrónico.</t>
  </si>
  <si>
    <r>
      <rPr>
        <b/>
        <sz val="12"/>
        <rFont val="Aptos Narrow"/>
        <family val="2"/>
        <scheme val="minor"/>
      </rPr>
      <t xml:space="preserve">Vicepresidencia de Gestión Contractual: </t>
    </r>
    <r>
      <rPr>
        <sz val="12"/>
        <rFont val="Aptos Narrow"/>
        <family val="2"/>
        <scheme val="minor"/>
      </rPr>
      <t>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
c. “Verificar que el concesionario cumpla con el código de buen gobierno” (en este caso el Concesionario no está obligado a adoptar un código de buen gobierno).
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t>
    </r>
  </si>
  <si>
    <t>(21/12/2018) Se llevó a cabo reunión de asesoría con la supervisión del proyecto, se ajustó y reprogramó el plan de mejoramiento.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
8/10/2019 En reunión de seguimiento del 30/09/2019, la Supervisión compartirá evidencia un nuevo contrato de Interventoría en el cual se orientaron las obligaciones exigibles al interventor de acuerdo con sus competencias._x000D_
La fecha de finalización continúa vencida desde el 31/07/2019._x000D_
 (Carlos Felipe Sánchez Pinzón)
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
_x000D_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riesgos)._x000D_
_x000D_
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
 (Carlos Felipe Sánchez Pinzón)
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
_x000D_
Por lo anterior, se evidencia la ejecución de las acciones de mejoramiento y se da cierre a la no conformidad. (Carlos Felipe Sánchez Pinzón)</t>
  </si>
  <si>
    <r>
      <t xml:space="preserve">Interventoría: </t>
    </r>
    <r>
      <rPr>
        <sz val="12"/>
        <rFont val="Aptos Narrow"/>
        <family val="2"/>
        <scheme val="minor"/>
      </rPr>
      <t>1. No se evidencia que la interventoría haya hecho seguimiento al plan de calidad del concesionario, lo cual no atiende lo establecido en el plan de cargas, numeral 5.3.2 (a) Área Administrativa: 
“Recibir, verificar y efectuar seguimiento al Plan de Aseguramiento de Calidad del Contrato de Concesión.”</t>
    </r>
  </si>
  <si>
    <t>Santamarta - Riohacha - Paraguachon</t>
  </si>
  <si>
    <t>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1. Con el Comunicado No. 2-3B-412-1-603 de fecha 29 de noviembre de 2018, la Interventoría solicitó al Concesionario la remisión de un Plan de Aseguramiento de Calidad. 
2. Con el radicado No. GCONS-1335-18 de fecha 30 de noviembre de 2018, el Concesionario responde: "En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
En este sentido, la Interventoría considera que no resulta aplicable la exigencia de la obligación del Plan de cargas, Numeral 5.3.2. literal (a) Área Administrativa "Recibir, verificar y efectuar seguimiento al Plan de Aseguramiento de Calidad del Contrato de Concesión".
No obstante lo anterior, con el propósito de propender por la implementación de "Buenas Prácticas Empresariales",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
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t>
  </si>
  <si>
    <t>07/12/2018 se recibe plan de mejoramiento el 7 de diciembre en el cual se plantean las acciones a realizar.
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
La interventoría en comunicación del 06 de diciembre recomienda a la concesión implementar un plan de calidad para mejorar y controlar los procesos que se adelantan.
En virtud de lo anterior, se evidencia que la interventoría ha gestionado el cumplimiento de la obligación, sin emabrgo, no puede atenderla totalmente debido a que el concesionario no tiene la obligacion de realizar esto.
Se da por cerrada la No conformidad, se recomienda a la nueva interventoria hacer seguimiento de este aspecto mediante el Reglamento de Operación.</t>
  </si>
  <si>
    <r>
      <t xml:space="preserve">Interventoría: </t>
    </r>
    <r>
      <rPr>
        <sz val="12"/>
        <rFont val="Aptos Narrow"/>
        <family val="2"/>
        <scheme val="minor"/>
      </rPr>
      <t>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
-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t>
    </r>
  </si>
  <si>
    <t>1. Cumplimiento Parámetros de Retroreflectividad Horizontal y Vertical.
A.) Adelantar recorrido conjunto Interventoría - Concesionario, con el porpósito de verificar el posible incumplimiento frente a esta obligación (20/11/2018).
B.) Análisis de la información levantada en campo por parte de la Interventoría (10/12/2018 al 12/12/2018).
C.) Comunicado Interventoría al Concesionario con las conslusiones, recomendaciones y acciones a seguir (13/12/2018).
NOTA: Vale la pena mencionar que este evento de posible incumplimiento de conformidad con los registros en poder de la Interventoría, se tiene indicios para afirmar que se encuentra superado.
2. Servicio y Funcionamiento Contínuo de Postes S.O.S.
A.) Adelantar recorrido conjunto Interventoría - Concesionario, con el propósito de verificar el posible incumplimiento frente a esya obligación (19/11/2018).
B.) Análisis de la información levantada en campo por parte de la Interventoría (10/12/2018 al 13/12/2018).
C.) Comunicado Interventoría al Concesionario con las conclusiones, recomendaciones y acciones a seguir (14/12/2018).</t>
  </si>
  <si>
    <t>07/12/2018 se recibe plan de mejoramiento el 7 de diciembre en el cual se plantean las acciones a realizar.
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
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
De esta manera se evidenca la superación de la no conformidad señalada.</t>
  </si>
  <si>
    <r>
      <t xml:space="preserve">Interventoría: </t>
    </r>
    <r>
      <rPr>
        <sz val="12"/>
        <rFont val="Aptos Narrow"/>
        <family val="2"/>
        <scheme val="minor"/>
      </rPr>
      <t>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t>
    </r>
  </si>
  <si>
    <t>1. Diagnóstico e Identificación de Anomalías.
La Interventoría procederá a la contratación de un ingeniero que revise, compruebe y diagnostique las anomalías presentes en la página web de la Interventoría, identificadas por la ANI a través de la Oficina de Control Interno. 
Fecha: (06/12/2018 al 14/12/2018).
Entregable: Informe diagnóstico y plan de acción.
2. Implementación y Prueba Acciones Correctivas.
a.- Videos: Entre el 12 y el 19 de diciembre de 2018.
b.- Mapa digital: Entre el 12 y el 19 de diciembre de 2018.
c.- Disposición Contrato: Entre el 12 y el 19 de diciembre de 2018.
d. Revisión y ajuste tweets: Entre el 12 y el 19 de diciembre de 2018.
e. Disposición información servicios de la Concesión: Entre el 12 y el 19 de diciembre de 2018.
f. Ajustes dirección correo electrónico: Entre el 12 y el 19 de diciembre de 2018.</t>
  </si>
  <si>
    <t>07/12/2018 se recibe plan de mejoramiento el 7 de diciembre en el cual se plantean las acciones a realizar.
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
De esta manera se da cierre a la No Conformidad</t>
  </si>
  <si>
    <r>
      <t xml:space="preserve">supervisión y equipo de apoyo: </t>
    </r>
    <r>
      <rPr>
        <sz val="12"/>
        <rFont val="Aptos Narrow"/>
        <family val="2"/>
        <scheme val="minor"/>
      </rPr>
      <t xml:space="preserve">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
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t>
    </r>
  </si>
  <si>
    <t>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t>
  </si>
  <si>
    <t>El 6 de febrero de 2019 Se reciben soportes que detallan la gestión que viene realizando el supervisor; los mismos hacen parte del cumplimiento del plan de mejoramiento propuesto.
El 2 de Abril de 2019 se reciben soportes de la gestión realizada por la supervisión y que hacen parte del plan de mejoramiento.
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se garantizan medidas de seguridad vial adecuadas en la glorieta de Maicao.
3. Resolución de querellas por parte de la Policía Municipal.
Se define nueva de terminación 31/12/2019. Debido a que se replanteó el plan de mejoramiento, el avance porcentual de se modifica a 0%. (Daniel Felipe Sáenz Lozano)
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
Se describe lo evidenciado para cada uno de los componentes del informe acorde al plan de mejoramiento vigente:
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
2. Imposibilidad de suscribir una modificación contractual: Con base en los argumentos citados en el punto anterior, la Supervisión reporta que "(...) al no existir la viabilidad de entregar el sector PR102+000 al PR100+950 de la ruta 8801 a la Alcaldía de Maicao, no es procedente la modificación del Contrato de Concesión No. 445 de 1994, para desafectar dicho sector del corredor vial concesionado".
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
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
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
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
En vista de que se evidenció cumplimiento de la acción de mejoramiento preventiva, se modifica avance del plan a 50%. Con relación a la acción correctiva No. 3, su cumplimiento depende de la resolución de querellas por parte de la Policía Municipal.
El estado del plan de mejoramiento se informa a la Supervisión vía correo electrónico, indicando que en el presente mes vence el plazo para cumplir con el mismo. (Daniel Felipe Sáenz Lozano)
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
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
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
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
28/01/2020 El 27/01/2020, vía correo electrónico se solicitó a la Supervisión adelantar mesa de trabajo para validar el cumplimiento del plan de mejoramiento, el cual venció el pasado 31 de diciembre de 2019. (Daniel Felipe Sáenz Lozano)
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
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
Se tendría pendiente unidad correctiva No. 2.
Se mantiene fecha de terminación: 30-06-2020.
 (Daniel Felipe Sáenz Lozano)
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
 (Daniel Felipe Sáenz Lozano)
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
_x000D_
Lo anterior demuestra cumplimiento de la segunda acción correctiva del plan de mejoramiento. Por lo tanto, se procedió a cerrar la No Conformidad, lo cual se notificó a la Supervisión mediante comunicación con radicado ANI No. 20201020074363 de junio de 2020._x000D_
 (Daniel Felipe Sáenz Lozano)</t>
  </si>
  <si>
    <r>
      <t xml:space="preserve">1. IMPUTACIÓN PRESUPUESTAL CONTRATO DE PRESTACIÓN DE SERVICIOS APOYO  PARA LA EJECUCIÓN DEL PLAN INSTITUCIONAL  DE BIENESTAR SOCIAL  Y ESTÍMULOS.
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Valor total del Contrato: $ 120.000.000.00 (ver cuadro informe)
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
El rubro de HONORARIOS se encuentra clasificado dentro de los GASTOS DE PERSONAL y su  definición es la siguiente:
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
El rubro de CAPACITACIÓN, BIENESTAR SOCIAL Y ESTÍMULOS, se encuentra clasificado dentro de los GASTOS GENERALES  y se define como: Erogaciones que tengan por objeto atender las necesidades de capacitación, bienestar social y estímulos que autoricen las normas legales vigentes.
Igualmente el citado decreto en el artículo 14 del CAPÍTULO II, establece:
Las afectaciones al presupuesto se harán teniendo en cuenta la prestación principal originada en los compromisos que se adquieran y con cargo a este rubro se cubrirán los demás costos inherentes o accesorios.
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
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
</t>
    </r>
    <r>
      <rPr>
        <sz val="12"/>
        <color rgb="FFFF0000"/>
        <rFont val="Aptos Narrow"/>
        <family val="2"/>
        <scheme val="minor"/>
      </rPr>
      <t>Se reitera en auditoría de marzo de 2019</t>
    </r>
    <r>
      <rPr>
        <sz val="12"/>
        <rFont val="Aptos Narrow"/>
        <family val="2"/>
        <scheme val="minor"/>
      </rPr>
      <t xml:space="preserve">
5.1.1 INCUMPLIMIENTO DEL PRINCIPIO DE ESPECIALIZACIÓN DEL ESTATUTO ORGANICO DEL PRESUPUESTO.
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
Es decir que se incumplió con el principio presupuestal de especialización establecido en el artículo 18 del Decreto 111 de 1996 “Por el cual se compilan la Ley 38 de 1989, la Ley 179 de 1994 la Ley 225 de 1995 que conforman el Estatuto Orgánico del Presupuesto” que dice:
“ARTICULO 18. ESPECIALIZACION. Las operaciones deben referirse en cada órgano de la administración a su objeto y funciones, y se ejecutarán estrictamente conforme al fin para el cual fueron programadas”
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t>
    </r>
  </si>
  <si>
    <t>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
Por lo anterior, la No Conformidad se da como subsanada.</t>
  </si>
  <si>
    <t>2. PAGO DE SENTENCIAS JUDICIALES:
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</si>
  <si>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 xml:space="preserve">
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t>
  </si>
  <si>
    <t>1.	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</si>
  <si>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DICIEMBRE DE 2018</t>
  </si>
  <si>
    <t>A la fecha no se ha suscrito plan, no obstante se realiza revisión de la legalización definitiva de la caja menor a diciembre de 2018.</t>
  </si>
  <si>
    <t xml:space="preserve">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t>
  </si>
  <si>
    <t xml:space="preserve">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
</t>
  </si>
  <si>
    <t>Aeropuertos de Nororiente</t>
  </si>
  <si>
    <t>FEBRERO DE 2019</t>
  </si>
  <si>
    <t>Actualizar la página web de la interventoría http://www.consorciojet.co/ de manera mensual igualando el periodo de presentación del informe</t>
  </si>
  <si>
    <t>03/04/2019 Mediante comunicación con radicado ANI No. 20193090037893 se recibe plan de mejoramiento. Pendiente de evidencias.
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
Se recibe comunicación con plan de acción hacia la no conformidad; si bien se plantea un tiempo muy largo para su cumplimiento; se revisara si con las remisiones mensuales se puede validar y cerrar de manera anticipada la NC.</t>
  </si>
  <si>
    <r>
      <t>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
FECHA RADICADO ANI ASUNTO UBICACIÓN
08/11/2017 20174091193402 Incumplimiento obras centro de acopio, terminal pasajeros fase 1 Jurídica
26/05/2017 20174090561722 incumplimiento muelle sur ampliación terminal 1 Jurídica
15/05/2017 20174090507752 incumplimiento muelle norte ampliación terminal 1 Jurídica
28/02/2017 20174090212552 Incumplimiento plataforma Hangar Avianca Jurídica
23/09/2015 20154090612372 Entrega extemporánea del informe de monitoreos trimestrales de aguas en el aeropuerto en virtud de obligaciones ambientales Jurídica
09/09/2015 20154090570512 Operación del Área Concesionada falla de energía durante 4 horas en muelle nacional T1 Jurídica
18/08/2015 20154090503622 Plan de acción encuestas de satisfacción año 2014  Jurídica
10/04/2015 20154090200762 Indicadores otrosí No. 7 semestre II del año 2014 Jurídica
06/03/2015 20154090132122 Informe de incumplimiento por atraso en la entrega de informes Jurídica
12/12/2014 20144090064142 Incumplimiento al plan de manejo de obra y PMT No tramitado
23/05/2014 20144090241652 Informe de incumplimiento por atraso en hitos 7 y 7B No tramitado
11/03/2014 20144090114142 Incumplimiento aspectos ambientales No tramitado
24/01/2014 20144090030972 Incumplimiento obligaciones ambientales - tráfico No tramitado
09/01/2014 20144090005742 Indicadores otrosí No. 7 semestre II del año 2013 Jurídica</t>
    </r>
    <r>
      <rPr>
        <sz val="11"/>
        <rFont val="Calibri Light"/>
        <family val="2"/>
      </rPr>
      <t xml:space="preserve">
</t>
    </r>
  </si>
  <si>
    <t>Aeropuerto El Dorado</t>
  </si>
  <si>
    <t>1. Desarrollar procedimiento para aplicación multas conforme lo estipula el contrato de concesión (Laudo 2019)_x000D_
_x000D_
2. Socializar con las Interventorías la aplicación de multas conforme lo estipula el contrato de concesión (Laudo 2019)_x000D_
_x000D_
3. Solicitar a la Interventoría Operativa, indicar si los hechos generadores de los incumplimientos persisten, en caso de continuar el incumplimiento aplicar las multas conforme lo estipula el contrato de concesión (Laudo 2019)_x000D_
_x000D_
4. Aplicar lo estipulado en el Laudo 2019, en lo relacionado a los incumplimientos de obra</t>
  </si>
  <si>
    <t>29/05/2019</t>
  </si>
  <si>
    <t>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
04/07/2019 -	Una vez revisado el avance en el plan de mejoramiento se actualiza el porcentaje de avance y se cita a la Supervisión para presentar los soportes de culminación de las acciones de mejoramiento (Carlos Felipe Sánchez Pinzón)
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
20/12/2019 Mediante memorando No. 20191020199033 se dio cierre a la no conformidad, una vez evidenciada la ejecución de las acciones de mejoramiento propuestas. (Carlos Felipe Sánchez Pinzón)</t>
  </si>
  <si>
    <t>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t>
  </si>
  <si>
    <t xml:space="preserve">1. Solicitar a la Inteventoría Operativa iniciar las multas conforme lo estipula el contrato de concesión (Laudo 2019), en lo relacionado con las encuestas 2018_x000D_
_x000D_
2. Iniciar el trámite de multa conforme lo estipula el contrato de concesión (Laudo 2019), en lo relacionado con el proyecto de autogeneración fotovoltaica_x000D_
</t>
  </si>
  <si>
    <t>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
04/07/2019 Se cita a la Supervisión para presentar los soportes de culminación de las acciones de mejoramiento, cuya fecha de finalización es el 30/06/2019. (Carlos Felipe Sánchez Pinzón)
22/07/2019 Frente a los indicadores de satisfacción en las encuestas del año 2018, la Supervisión informa en reunión de seguimiento que se ordenó a la fiduciaria hacer el desembolso del monto correspondiente a la multa de incumplimiento._x000D_
_x000D_
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
_x000D_
Al respecto, la Supervisión solicita reprogramar la fecha de finalización de las acciones de mejoramiento para el 02/08/2019, indicando que a más tardar en esta fecha se remitirán los soportes de todo lo mencionado en esta sesión. (Carlos Felipe Sánchez Pinzón)
20/12/2019 Mediante memorando No. 20191020199033 se dio cierre a la no conformidad, una vez evidenciada la ejecución de las acciones de mejoramiento propuestas. (Carlos Felipe Sánchez Pinzón)</t>
  </si>
  <si>
    <t xml:space="preserve">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
</t>
  </si>
  <si>
    <t>(AC) Desarrollar e incluiren el sistema de calidad ei procedimiento para pago de cuentas.
(AP)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
el supervisor del contrato aprueba en cualquier momento y lugar.</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</si>
  <si>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conformidad y se actualiza la fecha de terminación a junio de 2020, según correo envíado el día 29 de noviembre de 2019 por la Coordinación GIT Administratriva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</si>
  <si>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</si>
  <si>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No Conformidad y se actualiza la fecha de terminación a junio de 2020, según correo envíado el día 29 de novimbre de 2019 por la Coordinación GIT Administrativa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</si>
  <si>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</si>
  <si>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</si>
  <si>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05/09/2019 Mediante radicado No. 20197010129273, el GIT Defensa Judicial solicitó modificación del Plan, sin embargo, no se evidencia modificación sobre la unidad propuesta inicialmente.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</si>
  <si>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t xml:space="preserve">6.2.6. Se evidenció incumplimiento al contenido del artículo 2.2.3.4.1.1. del Decreto 1069 de 2015, considerando que, de 729 conciliaciones terminadas, tenemos que 24 de ellos, no cumplen la condición requerida de reporte de procedencia o no, de la conciliación.  </t>
  </si>
  <si>
    <t>Incumplimiento normativo</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</si>
  <si>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</si>
  <si>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No. 20217010106013 la dependencia solicita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</si>
  <si>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https://anionline.sharepoint.com/:f:/s/PMPMotor/Eic72vbiQhpCuJn8J4awCqIBsTXrVlw1OCV4PmXtsXFPTw?e=6V7zyx</t>
  </si>
  <si>
    <t>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t>
  </si>
  <si>
    <t>VEJ - VE - VGC</t>
  </si>
  <si>
    <t xml:space="preserve">VGC. Rad. 20193050141883 (30%). Presentación de informes. </t>
  </si>
  <si>
    <t>26/09/2019</t>
  </si>
  <si>
    <t xml:space="preserve">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La OCI convocó a GIT Defensa Judicial, VGC, VE y VEJ a mesa de segumiento el 28/08/2019 para obtener formulación del plan. No asistieron. Se convocó nuevamente esta mesa para el 05/09/2019 a las 10:00 a.m.  (Andrés Fernando Huérfano Huérfano)
05/09/2019 En sesión de 5/09/2019 (conforme acta), se comprometieron a efectuar remisión del plan las Vicepresidencias de Gestión Contractual y Estructuración. No asistieron GIT Defensa Judicial ni la Vicepresidencia Ejecutiva.  (Andrés Fernando Huérfano Huérfano)
26/09/2019 Mediante radicado No. 20193050141883, se remitió el avance de los informes enviados por VGC. Aún está pendiente Vicepresidencia Ejecutiva y Vicepresidencia de Estructuración.  (Andrés Fernando Huérfano Huérfano)
24/10/2019 Mediante radicado No. 20195000157873 de 17/10/2019 (Copia informada a la OCI), la V.Jurídica informó a la V.Jurídica, que se remitían los informes de seguimiento a la política de daño antijurídico.  (Andrés Fernando Huérfano Huérfano)
</t>
  </si>
  <si>
    <t>5.3.1.	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t>
  </si>
  <si>
    <t>MARZO DE 2019</t>
  </si>
  <si>
    <t>Proponer una versión 3 que incluya los ajustes sugeridos por la Oficina de Control Interno en el procedimiento de esquama de apoyo en APP o concesiones (EPIT-P-007)</t>
  </si>
  <si>
    <t>31/05/2019</t>
  </si>
  <si>
    <t xml:space="preserve">
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28/11/2019 Mediante radicado No. 20192000180993 de 26/11/2019, se informó a la OCI que "el procedimiento (EPIT-P-007) fue eliminado del sistema y creado el formato" según correo de 18 de noviembre de 2019, remitido por el usuario Nancy Paola Morales.  (Andrés Fernando Huérfano Huérfano)</t>
  </si>
  <si>
    <t>5.3.2.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
	Total de convenios vinculados al esquema de apoyo en APP o concesiones, relación de convenios vigentes, con plazo vencido y liquidados. 
	Reporte de los convenios 003-2017 ANI-ICCU (INSTITUTO DE INFRAESTRUCTURA Y CONCESIONES DE CUNDINAMARCA ICCU), I 004-2017 ANI-CORMAGDALENA (CORMAGDALENA), I 005-2017 ANI-DISTRITO CARTAGENA (DISTRITO TURÍSTICO Y CULTURAL DE CARTAGENA) y I 013-2017 (FERROCARRIL DE ANTIOQUIA S.A.S).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</si>
  <si>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 xml:space="preserve">Hacer una revisión y actualización de la matriz de control a los convenios de la Vicepresidencia de Estructuración. </t>
  </si>
  <si>
    <t xml:space="preserve">
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04/12/2019 Mediante radicado No. 20192000173813, la VE remitió copia del informe de las acciones correctivas adoptadas.  (Andrés Fernando Huérfano Huérfano)</t>
  </si>
  <si>
    <t>1.	No se evidenció que la interventoría haga entrega en tiempo de los informes mensuales; lo anterior es una obligación contractual consignada en el contrato de interventoría, cláusula 4.2., literal b, numeral iii, que se cita a continuación:
“Preparar y presentar a la Vicepresidencia de Gestión Contractual, Gerencia Modo Férreo, dentro de los diez (10) días calendario de cada mes, un Informe Mensual que, metodológicamente, comprenderá una parte ejecutiva y otra de temas generales.”</t>
  </si>
  <si>
    <t>Bogotá - Belencito y Dorada - Chiriguana</t>
  </si>
  <si>
    <t>1. Solicitar al contratista la entrega de la información requerida como soporte de las actividades ejecutadas mensualmente, antes del dia 5 de cada mes, manteniendo la revisión y verificación de la misma, por parte de la interventoría.
2. Adelantar la fecha de elaboración del informe mensual de interventoría para que este sea revisado por el director de interventoría el dia 9 de cada mes y radicado oportunamente a la ANI los dias 10 de cada mes.
3. demostrar cumplimiento de las acciones anteriores entregando los informes restantes en la fecha pactada.</t>
  </si>
  <si>
    <t>04/07/2019 -	Una vez revisado el plan de mejoramiento formulado por la Interventoría y los soportes de cumplimiento de este, se da cierre a la no conformidad (Carlos Felipe Sánchez Pinzón)</t>
  </si>
  <si>
    <t>2.	No se evidenció que la interventoría haga seguimiento a las actas de vecindad elaboradas por el contratista; esto es una obligación contractual, consignada en el Anexo 4 del contrato de interventoría, numeral 4.3.13., literal e, la cual se cita a continuación:
“Verificar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
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t>
  </si>
  <si>
    <t>Se deja claridad en que no se realizaron actas de vecindad por no ser necesarias,  pues las obras ejecutadas estan ubicadas a distancias considerables de viviendas o construcciones, que  no inciden en ningun tipo de  afectación . 
No obstante, sí se han realizado reuniones  con los propietarios para obtener permisos de acceso a algunos predios.
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(se anexan actas de los tramos Bogotá - Belencito; Dorada - Chiriguana)
2.  En los informes mensuales se incluirá un numeral destinado a relacionar las actas de reuniones de compromiso similares a las ejecutadas durante el desarrollo del contrato.</t>
  </si>
  <si>
    <t>1.	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“Velar porque el concesionario cumpla con las obligaciones tributarias (impuestos y retenciones) sobre los pagos que efectúe a nombre de la AGENCIA NACIONAL DE INFRAESTRUCTURA. “</t>
  </si>
  <si>
    <t>Chirajara - Fundadores</t>
  </si>
  <si>
    <t xml:space="preserve">1.	Se solicitó a la Fiduciaria mediante correo electrónico y en el comité de fiducia realizado en el mes de marzo, que incluya en las notas a los Estados Financieros el detalle de los impuestos pagados en el periodo.
2.	A partir del informe del mes de octubre de 2019, se incluirá la anotación referente al cumplimiento de pago de impuestos en el informe financiero mensual.
</t>
  </si>
  <si>
    <t>31/05/2019 30/05/2019 - Mediante memorando con Rad. 20194090434622 del 30/04/2019 la Interventoría allega a esta oficina el plan de mejoramiento para la no conformidad.
Se allego a la OCI los soportes que evidencian lo siguiente: 
-	Solicitud a la Fiduciaria mediante correo electrónico y en el comité de fiducia realizado en el mes de marzo, que incluya en las notas a los Estados Financieros el detalle de los impuestos pagados en el periodo.
-	Borrador del informe de interventoría correspondiente al mes de marzo de 2019. 
Dando un avance del 50% 
Se solicita se allegue a esta oficina los informes financieros con radicado ANI correspondientes al mes de marzo y abril con la verificación referente al cumplimiento de impuestos para cerrar la no conformidad. 
 (Mary Alexandra Cuenca Noreña)
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
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
07/11/2019 Por correo electrónico la Supervisión allego a esta oficina la modificación de las acciones de mejora y nueva fecha de cierre para la no conformidad del 30/11/2019. (Mary Alexandra Cuenca Noreña)
05/06/2020 29/05/2020 – correo electrónico notificando vencimiento y solicitando evidencias._x000D_
_x000D_
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
 (Mary Alexandra Cuenca Noreña)</t>
  </si>
  <si>
    <t>1.	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“Verificar el adecuado ejercicio de la interventoría que ejerce la supervisión integral del contrato de concesión.”</t>
  </si>
  <si>
    <t xml:space="preserve">1.	Oficio a la Interventoría con solicitud del inventario socioeconómico_x000D_
2.	Inventario socioeconómico de los años 2016, 2017 y 2018_x000D_
</t>
  </si>
  <si>
    <t>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t>
  </si>
  <si>
    <t>2.	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</si>
  <si>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 xml:space="preserve">Evidenciar gestión de seguimiento a los riesgos del proyecto mediante los siguientes documentos: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t>
  </si>
  <si>
    <t xml:space="preserve">
31/05/2019 30/05/2019 – Mediante memorando con Rad. 20195000065003 del 30/04/2019 la Supervisión allega a esta oficina el plan de mejoramiento para cumplir la no conformidad._x000D_
_x000D_
Se allego a la OCI los soportes que evidencian lo siguiente: _x000D_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_x000D_
Por lo tanto, se da cierre a la no conformidad. (100%)_x000D_
 (Mary Alexandra Cuenca Noreña)</t>
  </si>
  <si>
    <t xml:space="preserve">3.	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t>
  </si>
  <si>
    <t>Socialización de la matriz de riesgos del proceso a la gestión contractual al equipo de supervisión del proyecto IP Chirajara Fundadores</t>
  </si>
  <si>
    <t xml:space="preserve">
31/05/2019 30/05/2019 – Mediante memorando con Rad. 20195000065003 del 30/04/2019 la Supervisión allega a esta oficina el plan de mejoramiento para cumplir la no conformidad._x000D_
_x000D_
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
Con esto, se da por cumplida la no conformidad. No obstante, se recomienda hacer seguimiento periódico a los riesgos del proceso con el objetivo de garantizar un mayor autocontrol de su gestión. (100%)_x000D_
 (Mary Alexandra Cuenca Noreña)</t>
  </si>
  <si>
    <t>5.1.2 DESACTUALIZACION Y DEBILIDAD EN LOS CONTROLES PARA EL MANEJO Y CONTROL DEL PARQUE AUTOMOTOR DE LA ANI.
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t>
  </si>
  <si>
    <t>1. Actualizar la Resolución No. 619 de mayo de 2019._x000D_
2. Socialización de la Resolución.</t>
  </si>
  <si>
    <t>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
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
26/05/2020 Mediante Resolución No. 20204010005915 del 14 de mayo de 2020 se corrigió el artículo tercero de la Resolución 1789 de 2019, incluyendo el vehículo de placa OKZ049 y eliminando el vehículo de placa OKZ740._x000D_
Por lo anterior. La No Conformidad se da como subsanada. (Yuber Alexander Peña Cárdenas)</t>
  </si>
  <si>
    <t>Seguimiento Normativo</t>
  </si>
  <si>
    <t>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t>
  </si>
  <si>
    <t>Johana Catherine Durán Monroy</t>
  </si>
  <si>
    <t>1. Presentar el acto administrativo al Comité de conciliación._x000D_
2. Definir puntos de control para que los actos administrativos en el futuro se presenten según los tiempos estipulados</t>
  </si>
  <si>
    <t>13/08/2019</t>
  </si>
  <si>
    <t>13/08/2019 De acuerdo a los dos últimos seguimientos se evidencia que las acciones fueron efectivas y que la situación fue subsanada. (Johana Catherine Durán Monroy)</t>
  </si>
  <si>
    <t xml:space="preserve">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t>
  </si>
  <si>
    <t>Martha Guzmán León</t>
  </si>
  <si>
    <t>1. Unificación de controles diseñados para el control de pago de sentencias y trámite de acciones de repetición
2. Establecimiento de lineamentos para sesionar periódicamente en materia de acción de repetición 
3. Designación de funcionario del GIT de Defensa Judicial con dedicación exclusiva como Secretario (a) Técnico (a) del Comité de Conciliación, como responsable de control a la gestión del Comité de Conciliación conforme al procedimiento adoptado para tal fin.</t>
  </si>
  <si>
    <t>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
08/11/2019 Mediante Memorando No. 2019102015503 del 16 de octubre de 2019, se solicitó la suscripciòn del plan. Mediante Memorando 20197010164123 del 25 de octubre de 2019, se recibió el Plan de Mejora.  (Martha Guzmán León)
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t>
  </si>
  <si>
    <t xml:space="preserve">5.2.1.	Se evidenció incumplimiento al contenido del procedimiento GEJU-P-009 (Versión 1), en lo que se refiere al uso de los registros dentro de los expedientes de tribunal de arbitramento: 
•	Aeropuerto El Dorado, expediente con Laudo de 27 de febrero de 2019
•	Coviandes, expediente con Laudo de 15 de mayo de 2018
•	Argos, expediente CCB No. 15769, activo y radicado desde el 30 de julio de 2018 y 
•	Ferrocarril del pacífico, expediente iniciado el 11 de enero de 2018
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t>
  </si>
  <si>
    <t>Tribunal de Arbitramento</t>
  </si>
  <si>
    <t>Keiri Yulith Araújo Rodríguez</t>
  </si>
  <si>
    <t>ABRIL DE 2019</t>
  </si>
  <si>
    <t xml:space="preserve">PREVENTIVAS: 1. Actualizar el procedimiento GEJU-P-009, estableciendo con claridad los registros de las actuaciones surtidas en
desarrollo de los tribunales de arbitramento, que permitan un efectivo seguimiento al mismo, vinculando a éste el formato GEJU-F-026. 2. Diseñar y adoptar a través del Sistema Integrado de Gestión la herramienta ofimática (Excel) [Reporte de
Tribunales de Arbitramento] que dé cuenta del estado de cada tribunal de arbitramento. CORRECTIVAS: 1. Actualizar los expedientes objeto del hallazgo, conforme a los registros establecidos en el formato GEJU-F-026. 
2. Diligenciar el Reporte de Tribunales de Arbitramento, con el estado de los trámites activos y terminados en
que la Entidad ha sido parte.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</si>
  <si>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"Actualización de expedientes". (Keiri Yulith Araújo Rodríguez)
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
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
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t>
  </si>
  <si>
    <t>https://anionline.sharepoint.com/:f:/s/PMPMotor/Emiu_ZlotgROgcigNu65vloBC1Zsu2V_nKhKkTCFkGp5qQ?e=K6eR2T</t>
  </si>
  <si>
    <t>5.2.2.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</si>
  <si>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1. Diseñar y adoptar a través del Sistema Integrado de Gestión la herramienta ofimática (Excel) [Reporte de Tribunales de Arbitramento] que dé cuenta del estado de cada tribunal de arbitramento. 2. Diligenciar el Reporte de Tribunales de Arbitramento,_x000D_
con el estado de los trámites activos y terminados en que la Entidad ha sido parte.</t>
  </si>
  <si>
    <t>30/08/2022</t>
  </si>
  <si>
    <t>23/01/2020 23/01/2020. Se envió correo a la dependencia responsable (OCI01) informando sobre el vencimiento.  (Andrés Fernando Huérfano Huérfano)
05/05/2020 Mediante radicado 20207010057823 de 21/04/2020, solicita prórroga del plazo para cumplimiento de la meta hasta 31/08/2020.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No. 20227010109793 de 08/09/2022, se acredita el cumplimiento de las Unidades de Medida propuestas.  (Andrés Fernando Huérfano Huérfano)</t>
  </si>
  <si>
    <t>https://anionline.sharepoint.com/:f:/s/PMPMotor/EvRqqmFjoDxHn9z5CAh4L9IB7yUPD5Lwj8V-PGKtZkSwSQ?e=Khpogj</t>
  </si>
  <si>
    <t>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t>
  </si>
  <si>
    <t>Riesgos</t>
  </si>
  <si>
    <t>VEJ - VGC</t>
  </si>
  <si>
    <t xml:space="preserve">Mediante memorando radicado bajo el número 20193110134043, del 11 de septiembre de 2019, se confirman las siguientes actividades:
1. Acción correctiva: 
Entregar el seguimiento del mapa de riesgos correspondiente al segundo semestre de 2018. (16/09/2019)
2. Acciónes preventivas: 
Proponer a planeación que en conjunto con el área de sistemas se genere un mecanismo de captura donde todas las áreas involucradas puedan incorporar los datos, de manera tal que al terminar el semestre solo se deba hacer el análisis de la información. (20/09/2019)
La aplicación de la nueva metodología de identificación y gestión de riesgos propuesta por la Gerencia de Planeación, basada en la metodología del DAFP
Realizar reunión con planeación y pedirle que esta, mediante memorando solicite a cada área que delegue las personas encargadas del mapa de riesgos y su seguimiento. (30/09/2019) 
</t>
  </si>
  <si>
    <t>24/09/2019</t>
  </si>
  <si>
    <t>04/07/2019 En el mes de mayo y junio, se ha solicitado al área responsable, de generar el plan de acción pertinente. No se ha recibido respuesta. (Yuly Andrea Ujueta Castillo )
09/08/2019 El 5 de agosto de 2019, se radica memorando interno bajo el número 20191020115903, solicitando las acciones de mejora para la no conformidad. Hasta el momento no se ha recibido información al respecto. (Yuly Andrea Ujueta Castillo )
08/11/2019 Se entregó el seguimiento de los riesgos a planeación a través de memorando interno radicado bajo el número 20193110155133._x000D_
_x000D_
Frente a las acciones preventivas propuestas, se manifiesta al equipo de riesgos del proceso, que estas actividades dependen de terceros. Se recomienda que se formulen acciones preventivas que sean realizadas por  los responsables del proceso y que no dependan de terceros._x000D_
_x000D_
Revisarán las opciones y se formularán las acciones más aterrizadas al control del proceso. _x000D_
 (Yuly Andrea Ujueta Castillo )
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
_x000D_
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
_x000D_
Se envía correo electrónico al proceso responsable, solicitando reporte de avances, si bien sea para ajustar fecha de cumplimiento o reformular las acciones. (Yuly Andrea Ujueta Castillo )
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
_x000D_
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"la aplicación de la nueva metodología de identificación y gestión de riesgos propuesta por la Gerencia de Planeación, basada en la metodología del DAFP" y ajustar la fecha de cumplimiento para el 30 de julio de 2021. Se realizan los cambios y se ajusta el PMP.  (Yuly Andrea Ujueta Castillo )
13/11/2020  -Modificación de fecha- Solicitado por el auditor mediante correo electrónico de 12 de noviembre de 2020 (Yuly Andrea Ujueta Castillo )
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t>
  </si>
  <si>
    <t>7.3.2	Proceso Sistema Estratégico de Planeación y Gestión (Vicepresidencia de Planeación, Riesgos y Entorno)
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t>
  </si>
  <si>
    <t>1. Corrección – ajustar el tratamiento en la matriz. 2. 2.	Acción preventiva: Revisar y ajustar el manual para la administración de riesgos y oportunidades institucionales por procesos y medias anticorrupción en la ANI – SEPG-M-004.</t>
  </si>
  <si>
    <t>02/08/2019 La Oficina de Control Interno no evidenció la actulización del manual de riesgos en el seguimiento realizado en el mes de julio del presente año. se realizará nuevamente seguimiento en el mes de agosto. (Yuly Andrea Ujueta Castillo )
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
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
Por lo anterior, no se evidenció ningun avance en el cumplimiento de las acciones propuestas para tratar esta no conformidad.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 los avances relacionados. (Yuly Andrea Ujueta Castillo )</t>
  </si>
  <si>
    <t>1.	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
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t>
  </si>
  <si>
    <t>Autopista Conexión Pacífico 3</t>
  </si>
  <si>
    <t xml:space="preserve">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	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
</t>
  </si>
  <si>
    <t xml:space="preserve">
31/05/2019 31/05/2019 - Mediante memorando con Rad. 20195000080213 del 30/05/2019 la supervisión allega a esta oficina el plan de mejoramiento para la no conformidad con los siguientes soportes: _x000D_
_x000D_
-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
_x000D_
Se evidencia un avance del 70%. _x000D_
_x000D_
A la espera del pronunciamiento del concesionario y la modificación del plan para cerrar la no conformidad. _x000D_
 (Mary Alexandra Cuenca Noreña)
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
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
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t>
  </si>
  <si>
    <t>2.	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t>
  </si>
  <si>
    <t xml:space="preserve">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
_x000D_
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t>
  </si>
  <si>
    <t xml:space="preserve">
31/05/2019 31/05/2019 - Mediante memorando con Rad. 20195000080213 del 30/05/2019 la supervisión allega a esta oficina el plan de mejoramiento para la no conformidad con los siguientes soportes: _x000D_
_x000D_
-	Acta Ampliación EER Cafetales 26/04/2019_x000D_
-	Acta declaratoria EER UF3.2_x000D_
_x000D_
Con lo anterior se da por cumplida la no conformidad y el cierre de esta. (100%)_x000D_
 (Mary Alexandra Cuenca Noreña)</t>
  </si>
  <si>
    <t>1.	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t>
  </si>
  <si>
    <t>Mediante Memorando con Radicado No. 20196020154913 del 15 de octubre de 2019 el GIT de  Riesgos, suscribe el Plan de Mejoramiento con las siguientes acciones de mejora:
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
Actas de las metas de trabajo con el MHCP que permita generar unidad de criterio para las valoraciones que presente la ANI durante el proceso de seguimiento (01/06/2020)
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t>
  </si>
  <si>
    <t>16/10/2019</t>
  </si>
  <si>
    <t>02/09/2019 02/09/2019 Se proyecto Memorando con Radicado No. 20191020128533 del 02/09/2019 de reiteración para suscripción del Plan con las acciones de mejora. (Yuber Alexander Peña Cárdenas)
08/10/2020 Mediante correo electrónico del 01/09/2020 se solicitó el envío de los soportes de las acciones de mejora, como no se recibió respuesta, el 07/10/2020 se reitera la solicitud de envió de los soportes. (Yuber Alexander Peña Cárdenas)
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
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
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
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
Registro del cumplimiento se anexaron pantallazos de las reuniones de los días 13/01/2019, 02/02/2019, 11 y 18/06/2019, 4/09/2019, 10 y 20/12/2019, 15 y 18/05/2020, 9 y 19/09/2019, 25 y 29/10/2019, 10/09/2020.
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
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
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
13/04/2021  -Modificación de fecha- De acuerdo con el correo remitido por el auditor el 9 de abril de 2021 solicitando esta modificación, con base en el memorando No. 20216020053443 del 26 de marzo de 2021 remitido por la dependencia responsables. (2019)
14/09/2021 Mediante correo del 14/09/2021 se solicitó al GIT de Riesgos el envío de las evidencias del cumplimiento de la acción de mejora No. 3 con fecha de terminación del 31/08/2021. (Yuber Alexander Peña Cárdenas)
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
_x000D_
Por lo anterior, se da como subsanada la No Conformidad. (Yuber Alexander Peña Cárdenas)</t>
  </si>
  <si>
    <t>1.	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t>
  </si>
  <si>
    <t>Mayo de 2019</t>
  </si>
  <si>
    <t>Mayo</t>
  </si>
  <si>
    <t>1. Publicar la información faltante en la página web de la Entidad. 2. Revisión de las recomendaciones emitidas en el informe.</t>
  </si>
  <si>
    <t>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
30/09/2019 Se verificó la publicación de los archivos faltantes https://www.ani.gov.co/ejecucion-vigencia-2019 (Juan Diego Toro Bautista)</t>
  </si>
  <si>
    <t>2.	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t>
  </si>
  <si>
    <t>1. Publicar el archivo del seguimiento en  formato editable. 2. Revisión de las recomendaciones emitidas en el informe.</t>
  </si>
  <si>
    <t>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
30/09/2019 Se verificó la publicación de los archivos faltantes https://www.ani.gov.co/ejecucion-vigencia-2019 (Juan Diego Toro Bautista)</t>
  </si>
  <si>
    <t>3.	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t>
  </si>
  <si>
    <t>1. actualizar y verificar el correcto funcionamiento del enlace al SIGEP en la página web de la Entidad. 2. Revisión de las recomendaciones emitidas en el informe.</t>
  </si>
  <si>
    <t>10/06/2019 En la se reparó el enlace que conduce al SIGEP. Pendiente un pronunciamiento respecto de las recomendaciones dadas en el informe de auditoría 2019. (Juan Diego Toro Bautista)
30/09/2019 Se verificó la efectividad del enlace a SIGEP https://www.funcionpublica.gov.co/web/sigep/hojas-de-vida (Juan Diego Toro Bautista)</t>
  </si>
  <si>
    <t>4.	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t>
  </si>
  <si>
    <t>1. Publicar la información faltante - indicadores de desempeño primer trimestre de 2019, en la página web de la Entidad. 2. Revisión de las recomendaciones emitidas en el informe.</t>
  </si>
  <si>
    <t>30/09/2019 Se verificó la publicación del archivo faltante https://www.ani.gov.co/sig/indicadores-por-proceso-0 (Juan Diego Toro Bautista)</t>
  </si>
  <si>
    <t>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t>
  </si>
  <si>
    <t>En reunión del 08/07/2019, la Supervisión informa frente a las no conformidades No. 3710 y 3711, que la Interventoría a la fecha no ha formulado acciones de mejoramiento, por lo que le requerirá formular el plan correspondiente antes del 31/07/2019.</t>
  </si>
  <si>
    <t>29/07/2019</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</si>
  <si>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 los egresos del Concesionario._x000D_
Nueva fecha de finalización: 18/09/2019._x000D_
 (Carlos Felipe Sánchez Pinzón)
29/10/2019 No se tiene seguimiento por inasistencia de la Interventoría. La fecha de finalización continúa vencida. (Carlos Felipe Sánchez Pinzón)
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
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t>
  </si>
  <si>
    <t xml:space="preserve">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
_x000D_
Lo anterior, se evidenció a partir de los reportes financieros de la Interventoría presentados en el informe mensual de Interventoría No. 87 correspondiente al mes de marzo de 2019, con radicado ANI No. 2019-409-035379-2._x000D_
</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</si>
  <si>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del pago de contraprestación y de la tasa de vigilancia por parte del Concesionario._x000D_
Nueva fecha de finalización: 18/09/2019._x000D_
 (Carlos Felipe Sánchez Pinzón)
29/10/2019 La Supervisión comparte el informe de Interventoría No. 94 con radicado ANI No. 20194091056542, en el cual se actualiza el pago de la tasa de vigilancia hasta la fecha del informe, por lo que se evidencia el seguimiento de la Interventoría en este sentido._x000D_
_x000D_
En cuanto al pago de contraprestación, mediante el informe de Interventoría No. 94 con radicado ANI No. 20194091056542, se evidencia que continúa sin estar al día el seguimiento. La fecha de finalización de acciones de mejoramiento continúa vencida._x000D_
 (Carlos Felipe Sánchez Pinzón)
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t>
  </si>
  <si>
    <t>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</si>
  <si>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 xml:space="preserve">1. Hacer seguimiento a la circular (Radicado ANI No. 20194090000084) donde se solicita al Concesionario el cumplimiento de la Resolución 1219 de 2015, evidenciando la respuesta por parte del Concesionario._x000D_
2. Evidenciar la instalación de la valla o la justificación de la decisión de no instalarla._x000D_
</t>
  </si>
  <si>
    <t xml:space="preserve">
9/07/2019 5.	La supervisión presenta las acciones de mejoramiento y la fecha de finalización en el siguiente sentido:
1. Hacer seguimiento a la circular (Radicado ANI No. 20194090000084) donde se solicita al Concesionario el cumplimiento de la Resolución 1219 de 2015, evidenciando la respuesta por parte del Concesionario.
2. Evidenciar la instalación de la valla o la justificación de la decisión de no instalarla.
Fecha de finalización: 02/09/2019.
Al respecto, se aclara que la fecha de finalización está prevista para, dependiendo del pronunciamiento del Concesionario, concluir el plan de mejoramiento en el caso más favorable o bien, reformular las acciones de mejoramiento.
 (Carlos Felipe Sánchez Pinzón)
17/09/2019 En reunión de seguimiento, la Supervisión presenta las solicitudes que ha hecho al Concesionario sobre la instalación de vallas (radicado ANI 20193030319361 del 17/09/2019).
Nueva fecha de finalización: 30/10/2019.
 (Carlos Felipe Sánchez Pinzón)
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
En este sentido, la Supervisión solicita reprogramar la fecha de finalización para el 31/12/2019.
 (Carlos Felipe Sánchez Pinzón)
19/12/2019 Se reprograma el plan de mejoramiento para el 30 de mayo de 2020, a solicitud de la Supervisión y una vez revisado el avance reportado por la Supervisión mediante correo electrónico del 17/12/2019. (Carlos Felipe Sánchez Pinzón)
12/06/2020 Mediante correo electrónico se solicitó a la Supervisión allegar las evidencias de finalización de las acciones de mejoramiento pendientes, dada la fecha de finalización el 30 de mayo de 2020. (Carlos Felipe Sánchez Pinzón)
10/07/2020 El 9 de julio de 2020 se envía correo electrónico a la Supervisión del contrato solicitándo evidencias de la ejecución del Plan de Mejoramiento 
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t>
  </si>
  <si>
    <t>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t>
  </si>
  <si>
    <t xml:space="preserve">1.	Realizar la publicación de las Resoluciones en el SECOP o justificar el porqué no publicarlas._x000D_
Fecha de finalización: 31/07/2019._x000D_
</t>
  </si>
  <si>
    <t xml:space="preserve">
9/07/2019 6.	La supervisión presenta las acciones de mejoramiento y la fecha de finalización en el siguiente sentido:
1.	Realizar la publicación de las Resoluciones en el SECOP o justificar el porqué no publicarlas.
Fecha de finalización: 31/07/2019.
 (Carlos Felipe Sánchez Pinzón)
17/09/2019 En reunión de seguimiento, la Supervisión manifiesta que realizará la solicitud al área de contratación para la publicación de las Resoluciones de aprobación de los planes bienales en SECOP.
Nueva fecha de finalización: 23/09/2019.
 (Carlos Felipe Sánchez Pinzón)
29/10/2019 La Supervisión evidencia la solicitud al área encargada para la publicación en SECOP de las resoluciones respectivas. En este sentido, la Supervisión solicita reprogramar la fecha de finalización para el 30/11/2019. (Carlos Felipe Sánchez Pinzón)
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
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
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
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
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
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t>
  </si>
  <si>
    <t xml:space="preserve">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
</t>
  </si>
  <si>
    <t xml:space="preserve">1. Presentar Resolución de aprobación de plan bienal 2017-2018._x000D_
2. Presentar Resolución de aprobación de plan bienal 2019-2020 dentro de la bienalidad._x000D_
</t>
  </si>
  <si>
    <t xml:space="preserve">
9/07/2019 7.	Dado que la causa de esta no conformidad corresponde con la de la no conformidad No. 3509, se incorpora el mismo plan de mejoramiento, el cual se copia a continuación:
1. Presentar Resolución de aprobación de plan bienal 2017-2018.
2. Presentar Resolución de aprobación de plan bienal 2019-2020 dentro de la bienalidad.
Adicionalmente, en virtud de la reformulación, se solicita reprogramar la fecha de finalización para el 31/12/2019.
 (Carlos Felipe Sánchez Pinzón)
17/09/2019 En reunión de seguimiento, la Supervisión presenta la Resolución de aprobación de plan bienal 2017-2018, evidenciando la ejecución de la primera acción de mejoramiento. Avance: 50%.
La fecha de finalización continúa sin modificación para el 31/12/2019.
 (Carlos Felipe Sánchez Pinzón)
29/10/2019 La Supervisión informa que continúa trabajando con la Interventoría para lograr la imputación de las inversiones del plan bienal 2013-2014 y en la aprobación del plan bienal 2019-2020. La fecha de finalización continúa para el 31/12/2019. (Carlos Felipe Sánchez Pinzón)
19/12/2019 Se reprograma el plan de mejoramiento para el 30 de septiembre de 2020, a petición de la Supervisión y una vez revisadas las evidencias de avance allegadas mediante correo electrónico del 17/12/2019. (Carlos Felipe Sánchez Pinzón)
8/09/2020 Se remite correo electrónico el 8 de septiembre de 2020 solicitando a la supervisión estado de avance respecto a la aprobación del plan bienal 2019-2020.  (Adriana Barrios Rodríguez)
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t>
  </si>
  <si>
    <t xml:space="preserve">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t>
  </si>
  <si>
    <t>CENIT - Terminal Coveñas</t>
  </si>
  <si>
    <t>1. Concepto Técnico – Verificación Plan de Inversiones. 33%_x000D_
2. Concepto Financiero – Verificación e Imputación de Inversiones Contractuales y a Cuenta y Riesgo. 33%_x000D_
3. Acciones de ajuste necesarias indicadas en los Conceptos Técnico y Financiero. 33%</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</si>
  <si>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
_x000D_
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
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
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
_x000D_
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
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
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
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t>
  </si>
  <si>
    <t>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t>
  </si>
  <si>
    <t>1. Solicitud desde la Gerencia Técnica a la Gerencia de Contratación realizar la Publicación de los Actos Administrativos y Modificaciones Contractuales en el sistema Electrónico de Contratación Pública – SECOP_x000D_
2. Formato de radicación a Colombia Compra Eficiente – SECOP_x000D_
3. Publicación Documentos relacionados de actos administrativos y/o Modificaciones de la Sociedad Portuaria Cenit Coveñas.</t>
  </si>
  <si>
    <t xml:space="preserve">
01/07/2019 El 27 de junio de 2019, vía correo electrónico, se recibió plan de mejoramiento. Se confirmó recibo y se hicieron observaciones al respecto, vía correo electrónico. (Daniel Felipe Sáenz Lozano)
16/12/2019 Mediante correo electrónico de 11 de diciembre de 2019, la Supervisión remitió evidencias de cumplimiento del plan de mejoramiento, así:_x000D_
_x000D_
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
_x000D_
2. Formato de radicación a Colombia Compra Eficiente – SECOP: Se evidenció solicitud de la ANI a Colombia Compra Eficiente, realizada el 24 de mayo de 2019, para actualizar los documentos contractuales disponibles en la web asociados a CENIT – Terminal Coveñas._x000D_
_x000D_
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
_x000D_
En virtud de que se ha cumplido con el plan de mejoramiento se da cierre a la no conformidad._x000D_
 (Daniel Felipe Sáenz Lozano)</t>
  </si>
  <si>
    <t>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t>
  </si>
  <si>
    <t>1. Concepto Técnico: Verificación y reporte ejecución de inversiones Resolución No. 1010 del 19 de septiembre de 2013. 25%_x000D_
2. Concepto Financiero: Verificación ejecución contable inversiones Resolución NO. 1010 del 19 de septiembre de 2013. 25%_x000D_
3. Concepto Jurídico: Respuesta Jurídica Contractual por la no ejecución de la instalación de una cubierta en el área de acceso vehicular intervenida a partir de lo resuelto en la Resolución No. 1010 del 19 de septiembre de 2013. 25%_x000D_
4. Acciones de mejora y disposiciones indicadas en los conceptos técnico, financiero y jurídico. 25%</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</si>
  <si>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
_x000D_
En cuanto a la acción de mejoramiento No. 2, se evidenció que a través de comunicación con radicado ANI No. 20203030122403 del 5 de octubre de 2020, la Gerencia de Proyectos Portuarios solicitó el concepto correspondiente al GIT Financiero encargado del proyecto._x000D_
_x000D_
Respecto a la acción de mejoramiento No. 3, se evidenció que la Gerencia del GIT de Asesoría a la Gestión Contractual encargado del proyecto se pronunció en los siguientes términos mediante la comunicación con radicado ANI No. 20207050128083 del 16 de octubre de 2020:_x000D_
_x000D_
“(…)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
_x000D_
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
_x000D_
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
_x000D_
En los anteriores términos rendimos el concepto requerido, sin perjuicio del análisis y consideraciones que sobre el particular desde el punto de vista financiero se adelante.”_x000D_
_x000D_
Debido a que se demostró el cumplimiento de las acciones de mejoramiento No. 1 y 3 se registra un avance del 50%._x000D_
 (Daniel Felipe Sáenz Lozano)
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
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
_x000D_
En virtud de los conceptos técnico, financiero y jurídico, se solicitó a la Supervisión, mediante correo electrónico, un pronunciamiento sobre la acción de mejoramiento No. 4. (Daniel Felipe Sáenz Lozano)
27/01/2021 Mediante correo electrónico la Supervisión informa que “(…) los conceptos técnico, jurídico y financiero son claros en el tema de la cubierta y los mismos no manifiestan el requerimiento o implementación de acciones.”_x000D_
_x000D_
Lo anterior demuestra que se dio cumplimiento al plan de mejoramiento, orientado a demostrar que no procede la exigencia de la construcción de una cubierta en el área de acceso vehicular a la terminal portuaria. (Daniel Felipe Sáenz Lozano)</t>
  </si>
  <si>
    <t>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</si>
  <si>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Radicación Circular Remisión Resolución 542 de marzo de 2018 - Instructivo instalación de Vallas. (33%)
2.	Remisión Circular de la ANI con nuevas disposiciones para instalación de Vallas. Radicado No. 2019409000026-4 del 19 de junio de 2019. Resolución 1935 de mayo de 2019. (33%)
3.	Requerir Concepto Jurídico sobre la exigibilidad de la valla informativa para determinar si es aplicable o no la misma a la fecha. (34%)
3.1 De ser aplicables se procederá a solicitar su instalación y de no llevarse a cabo la instalación de procederá a tomar acciones legales
3.2 De no ser aplicables se solicitará a la oficina de control interno el cierre de la no conformidad por no ser procedente.</t>
  </si>
  <si>
    <t>01/07/2019 El 27 de junio de 2019, vía correo electrónico, se recibió plan de mejoramiento. A la fecha se evidencia que la Gerencia Portuaria ha cumplido con dos de las tres acciones de mejoramiento propuestas. 
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
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
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
En este sentido, se tendrían 4 acciones de mejoramiento, cada una con peso del 25%. En vista de que se han cumplido dos acciones, el avance es del 50%. (Daniel Felipe Sáenz Lozano)
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
Respecto del cumplimiento de la acción de mejoramiento No. 4, la Supervisión solicitó prórroga hasta el 30 de junio de 2020.
En este sentido, se modifica fecha de terminación de plan de mejoramiento para el 30 de junio de 2020. Avance a la fecha 75%.
 (Daniel Felipe Sáenz Lozano)
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
04/06/2020 Mediante correo electrónico del 3 de junio de 2020 se informó a la Supervisión que el plan de mejoramiento vence el 30 de junio de 2020. Al respecto, la Supervisión informó que se encuentra preparando concepto jurídico para dar cierre a la No Conformidad.
(Daniel Felipe Sáenz Lozano)
18/06/2020 Mediante correo electrónico la Supervisión solicitó modificar el plan de mejoramiento de la siguiente manera:
1. Radicación Circular Remisión Resolución 542 de marzo de 2018 - Instructivo instalación de Vallas.
2. Remisión Circular de la ANI con nuevas disposiciones para instalación de Vallas. Radicado No. 2019409000026-4 del 19 de junio de 2019. Resolución 1935 de mayo de 2019.
3. Requerir Concepto Jurídico sobre la exigibilidad de la valla informativa para determinar si es aplicable o no la misma a la fecha.
3.1 De ser aplicables se procederá a solicitar su instalación y de no llevarse a cabo la instalación de procederá a tomar acciones legales
3.2 De no ser aplicables se solicitará a la oficina de control interno el cierre de la no conformidad por no ser procedente.
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
"en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
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
En el mencionado correo electrónico la Supervisión informó "que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
En ese orden de ideas, se evidenció cumplimiento de la acción de mejoramiento No. 3.2 y se dio cierre a la No Conformidad. (Daniel Felipe Sáenz Lozano)</t>
  </si>
  <si>
    <t xml:space="preserve">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
“Preparar y presentar a la Vicepresidencia de Gestión Contractual, Grupo Interno de Carreteras, dentro de los QUINCE (15) días calendario de cada mes (…)”_x000D_
La entrega tardía de los informes de interventoría puede dar lugar a inoportunidad de la información reportada a la Supervisión y así dificultar un seguimiento y control adecuado al proyecto. _x000D_
</t>
  </si>
  <si>
    <t>IP Vía al Puerto</t>
  </si>
  <si>
    <t xml:space="preserve">Coordinar los tiempos del personal involucrado en la realización, edición y entrega de los informes. _x000D_
1.	Entrega de los informes en los tiempos contractuales. _x000D_
</t>
  </si>
  <si>
    <t>08/08/2019 01/08/2019 – Se allego mediante correo electrónico el plan de mejora de la interventoría. No obstante, se evidencia que se sigue incumpliendo en los tiempos de entrega de los informes mensuales de interventoría.  (Mary Alexandra Cuenca Noreña)
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
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t>
  </si>
  <si>
    <t>De la muestra auditada, se observó que en algunas carpetas contractuales faltan documentos que certifican la afiliación del contratista -persona natural- al Sistema General de Seguridad Social integral, los cuales se enuncian a continuación:
Contrato VAF 237-19: No se observó certificado de afiliación a Salud y pensión, y 
Contrato VPRE 232-2019: No se evidenció la certificación de afiliación a EPS
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</si>
  <si>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Grupo Interno de Trabajo de Contratación</t>
  </si>
  <si>
    <t xml:space="preserve">1. Remisión de  documentos para acción correctiva. _x000D_
2.	Modificación del Formato SOLICITUD DE INICIO DE PROCESO DE MODALIDAD DIRECTA PARA CONTRATOS DE PRESTACIÓN DE SERVICIOS PROFESIONALES Y DE APOYO A LA GESTIÓN Código: GCOP-F-039 versión 2, se incluye columna de verificación y nombre del abogado líder_x000D_
3.	Reiteración de circular "PUBLICIDAD EN EL SECOP I Y SECOP II DE ACTUACIONES CORRESPONDIENTES A LA ETAPA DE EJECUCIÓN CONTRACTUAL", donde se incluirá lo relacionado con ARL._x000D_
</t>
  </si>
  <si>
    <t xml:space="preserve">
29/07/2019 Seguimiento realizado el 29 de julio de 2019: _x000D_
1.	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
2.	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
_x000D_
ANALISIS DE SEGUIMIENTO DE LA OCI:  Una vez verificado lo anterior se observa por la OCI que se encuentra mencionados documentos, sin embargo, los mismos se verificaran de manera física en la unidad documental de la carpeta y en el sistema SECOP II._x000D_
 (Johana Catherine Durán Monroy)
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
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
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
_x000D_
Expuesto lo anterior y realizada la verificación correspondiente se observa el cumplimiento de las acciones de mejoramiento 2 y 3 . por lo que las acciones planteadas para esta No conformidad se cumplen al 100%.  (Johana Catherine Durán Monroy)</t>
  </si>
  <si>
    <t>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</si>
  <si>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Junio de 2019</t>
  </si>
  <si>
    <t>Junio</t>
  </si>
  <si>
    <r>
      <t xml:space="preserve">31/07/2019 </t>
    </r>
    <r>
      <rPr>
        <b/>
        <sz val="12"/>
        <rFont val="Aptos Narrow"/>
        <family val="2"/>
        <scheme val="minor"/>
      </rPr>
      <t>ANULADA.</t>
    </r>
    <r>
      <rPr>
        <sz val="12"/>
        <rFont val="Aptos Narrow"/>
        <family val="2"/>
        <scheme val="minor"/>
      </rPr>
      <t xml:space="preserve"> Esta no conformidad se cierra por no existir un estado de anulación. La descripción de la situación obedece a una observación, no constituye no conformidad. Sin embargo y en virtud de no perderla de vista, la descripción de la situación se sumó a la de la no conformidad 3720.</t>
    </r>
  </si>
  <si>
    <t>1.	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</si>
  <si>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Hacer seguimiento a la circular (Radicado ANI No. 20194090000084) donde se solicita al Concesionario el cumplimiento de la Resolución 1219 de 2015, evidenciando la respuesta por parte del Concesionario. 50%_x000D_
2. Evidenciar la instalación de la valla o la justificación de la decisión de no instalarla. 50%</t>
  </si>
  <si>
    <t>08/07/2019 Se llevó a cabo mesa de trabajo con la Supervisión, en la cual se definió plan de mejoramiento. (Daniel Felipe Sáenz Lozano)
23/08/2019 Vía correo electrónico se solicitó a la Supervisión evidencias del cumplimiento de las acciones de mejoramiento definidas en reunión interna del 8 de julio de 2019:
1. Hacer seguimiento a la circular (Radicado ANI No. 20194090000084) donde se solicita al Concesionario el cumplimiento de la Resolución 1219 de 2015, evidenciando la respuesta por parte del Concesionario. 50%
2. Evidenciar la instalación de la valla o la justificación de la decisión de no instalarla. 50%
Lo anterior, en virtud de que el plan de mejoramiento vigente vence el próximo 2 de septiembre. (Daniel Felipe Sáenz Lozano)
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
26/09/2019 Vía correo electrónico se reiteró solicitud de evidenciar cumplimiento del plan de mejoramiento, el cual a la fecha se encuentra vencido. (Daniel Felipe Sáenz Lozano)
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
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
14/11/2019 Mediante correo electrónico del 13-11-2019 la Supervisión remitió evidencia de gestión con la Oficina de Comunicaciones respecto del arte de la valla, con el objetivo de obtener aprobación correspondiente. (Daniel Felipe Sáenz Lozano)
21/11/2019 Mediante correos electrónico del 20-11-2019 la Supervisión remitió evidencia de gestión con la Oficina de Comunicaciones respecto del arte de la valla, con el objetivo de obtener aprobación correspondiente. (Daniel Felipe Sáenz Lozano) (Daniel Felipe Sáenz Lozano)
16/12/2019 A lo largo de diciembre de 2019 se ha evidenciado gestión entre la Supervisión y SPRBUN para obtener la aprobación de los diseños de la valla y proceder a su instalación.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
12/03/2020 Vía correo electrónico se solicitó a la Supervisión documentación que soporte los avances que se han tenido para subsanar la no conformidad cuyo plan, acorde al PMP vigente, venció el pasado 31 de diciembre de 2019. (Daniel Felipe Sáenz Lozano)
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
10/07/2020 Mediante correo electrónico del 9 de julio de 2020 la Gerencia de Proyectos Portuarios demostró la instalación de la valla informativa en la terminal portuaria, lo cual permite dar cierre a la No Conformidad. (Daniel Felipe Sáenz Lozano)</t>
  </si>
  <si>
    <t>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t>
  </si>
  <si>
    <t>1. Presentar diligenciados los formatos de aprobación de pólizas (GCSP-F-003) para el contrato de Interventoría No. SEA-015-2012. 100%</t>
  </si>
  <si>
    <t xml:space="preserve">
08/07/2019 Se llevó a cabo mesa de trabajo con la Supervisión, en la cual se definió plan de mejoramiento. (Daniel Felipe Sáenz Lozano)
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
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t>
  </si>
  <si>
    <t>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t>
  </si>
  <si>
    <t>Comunicar la Resolución No. 2319 a:_x000D_
_x000D_
1. Superintendencia Delegada de Puertos de la Superintendencia de Puertos y Transporte. 20%_x000D_
2. Capitanía del Puerto de Buenaventura. 20%_x000D_
3. Autoridad Nacional de Licencias Ambientales – ANLA. 20%_x000D_
4. Alcaldía Distrital de Buenaventura. 20%_x000D_
5. Consorcio Interpuertos. 20%</t>
  </si>
  <si>
    <t>30/07/2019</t>
  </si>
  <si>
    <t xml:space="preserve">
30/07/2019 Vía correo electrónico el Líder del Equipo de Apoyo a la Supervisión remitió copia de las notificaciones electrónicas, del 5 de julio de 2019, a:_x000D_
_x000D_
1. Superintendencia Delegada de Puertos de la Superintendencia de Puertos y Transporte (Identificador del certificado: E15092508-S)_x000D_
2. Capitanía del Puerto de Buenaventura (Identificador del certificado: E15092399-S)_x000D_
3. Autoridad Nacional de Licencias Ambientales – ANLA (Identificador del certificado: E15092406-S)_x000D_
4. Alcaldía Distrital de Buenaventura (Identificador del certificado: E15092477-S)_x000D_
_x000D_
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
_x000D_
Se tiene pendiente evidenciar notificación al Consorcio Interpuerto. Avance a la fecha: 80% (Daniel Felipe Sáenz Lozano)
23/08/2019 Vía correo electrónico se solicitaron evidencias de notificación de la Resolución No. 2319 al Consorcio Interpuertos para lograr dar cierre a la no conformidad. (Daniel Felipe Sáenz Lozano)
27/08/2019 El 26 de agosto de 2019, la Vicepresidencia Jurídica, vía correo electrónico, indicó que "la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 _x000D_
_x000D_
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t>
  </si>
  <si>
    <t>1.	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t>
  </si>
  <si>
    <t>Grupo interno de trabajo de talento humano.</t>
  </si>
  <si>
    <t>Acción Corrección:_x000D_
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
_x000D_
Acción Preventiva:_x000D_
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t>
  </si>
  <si>
    <t xml:space="preserve">
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
_x000D_
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"SINFAD Registro de la programación de Vacaciones" en el que se observa que se le ingresó fecha de incio de disfrute de vacaciones del 27/07/2019 y el SINFAD reporta alerta "Error en la fecha de inicio de disfrute, 20/07/2019, es un día festivo verifique._x000D_
_x000D_
Por lo anterior, el 02/08/2019 se da como subsanada la No conformidad. (Yuber Alexander Peña Cárdenas)</t>
  </si>
  <si>
    <t xml:space="preserve">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t>
  </si>
  <si>
    <t>Tutelas</t>
  </si>
  <si>
    <t>Radicado No. 20197010129203 de 02/09/2019. A. Preventivas: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</si>
  <si>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(28/02/2020).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</si>
  <si>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https://anionline.sharepoint.com/:f:/s/PMPMotor/EkmgK-strmRBrbIevDB2O1IBh5ZG1i4rk3F3X9Qer5KDbQ?e=yvGvWy</t>
  </si>
  <si>
    <t xml:space="preserve">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t>
  </si>
  <si>
    <t>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t>
  </si>
  <si>
    <t>30/05/2023</t>
  </si>
  <si>
    <t>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
la acción de tutela No. 2018-053.
Dentro de lo argumentado, en relación con las unidades de medida propuestas para la No Conformidad numerada por la herramienta de control PMP – Pocket con el No. 3727, la Oficina de Control Interno se pronuncia en los siguientes términos:
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
No obstante, teniendo en cuenta que el informe sobre la gestión adelantada por el Grupo Interno de Trabajo de Defensa Judicial es el soporte de la acción de mejora propuesta, fue objeto de análisis de cara a la declaratoria de efectividad del plan de mejoramiento.
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
Reporte acciones de tutela versión 001 de fecha 27/07/2022, con el fin de atacar las causas originadoras del incumplimiento del que trata la No Conformidad 3727.
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
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
Por lo expuesto anteriormente, la Oficina de Control Interno declara efectivo el Plan de Mejoramiento propuesto para la No Conformidad No. 3727. (Keiri Yulith Araújo Rodríguez)</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</si>
  <si>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solicitó prórroga al 30/11/2022. Reportan formular solicitud que está en trámite de respuesta.  (Andrés Fernando Huérfano Huérfano)
09/12/2022 06/12/2022. Se envía reporte de seguimiento a la Vicepresidencia Jurídica. Vencido desde 30/11/2022.  (Andrés Fernando Huérfano Huérfano)
15/12/2022 Mediante memorando No. 20227010154623 de 13/12/2023, se solicitó prórroga hasta el 31/01/2023.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
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
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
2/06/2023 Mediante memorando interno radicado bajo No. 20237010078083 del 30/05/2023, el GIT de Defensa Judicial remitió los soportes que evidencian el cumplimiento de las acciones propuestas. (Keiri Yulith Araújo Rodríguez)
6/06/2023 Se efectuó análisis de efectividad del Plan de Mejoramiento. (Keiri Yulith Araújo Rodríguez)
6/06/2023 Mediante memorando interno con radicado No. 20231020082203 del 6/06/2023, la OCI informó al GIT  de Defensa Judicial sobre el cumplimiento al 100% y la declaratoria de efectividad del plan de mejoramiento. (Keiri Yulith Araújo Rodríguez)</t>
  </si>
  <si>
    <t>https://anionline.sharepoint.com/:f:/s/PMPMotor/EmnOPxURfrxFjm91PfGEK6cBQFxD-u40J50SRzjhXryANQ?e=SvBoVL</t>
  </si>
  <si>
    <t xml:space="preserve">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t>
  </si>
  <si>
    <t xml:space="preserve">Radicado No. 20197010129203 de 02/09/2019. A. Preventiva.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 </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</si>
  <si>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(Andrés Fernando Huérfano Huérfano)
05/05/2020 Mediante radicado 20207010057823 de 21/04/2020, solicita prórroga del plazo para cumplimiento de la meta hasta 30/09/2020.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Solicitaron prórroga para el 30/11/2022.  (Andrés Fernando Huérfano Huérfano)
09/12/2022 06/12/2022. Se envía reporte de seguimiento a la Vicepresidencia Jurídica. Vencido desde 30/11/2022.  (Andrés Fernando Huérfano Huérfano)
15/12/2022 Mediante memorando No. 20227010154623 de 13/06/2023,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</si>
  <si>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https://anionline.sharepoint.com/:f:/s/PMPMotor/EuDyedVVf9xEkrrfqztmH_cBrsVHAI1lIEUbPfu426jQ1A?e=3BBad4</t>
  </si>
  <si>
    <t>7.3.1	Se evidenció el incumplimiento del instructivo asociado a la elaboración, actualización y seguimiento del plan estratégico, plan de acción y plan operativo (SEPG-I-008) en los siguientes criterios:_x000D_
_x000D_
a.	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
_x000D_
b.	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
_x000D_
c.	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t>
  </si>
  <si>
    <t>Grupo Interno de Trabajo Planeación</t>
  </si>
  <si>
    <t>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
1.	Revisión y ajuste del instructivo  “elaboración, actualización y seguimiento del plan estratégico, plan de acción y plan operativo (SEPG-I-008)”. Fecha de cumplimiento: 31 de marzo de 2020.
2.	Realizar la logística de la jornada de planeación estratégica 2020, fecha de cumplimiento: 30 de septiembre de 2019.
3.	Realizar jornada de planeación estratégica 2020, fecha de cumplimiento: 31 de diciembre de 2019.
4.	Publicar planeación estratégica 2020 en la página web, para recibir comentarios de la ciudadanía y partes interesadas, fecha de cumplimiento: 12 de enero de 2020.
De acuerdo con la información anterior, se realizará seguimiento en el mes de septiembre con el fin de verificar el cumplimiento de la primera acción propuesta.</t>
  </si>
  <si>
    <t>12/12/2019 de acuerdo con el reporte de seguimiento realizado por el Grupo Interno de Trabajo de Planeación, radicado bajo el número 20196010184913 del 2 de diciembre de 2019, se reportan los siguientes avances con respecto al plan de acción propuesto:
1.Revisión y ajuste del instructivo: se solicita realizar el cambio de la fecha de cumplimiento de esta actividad para el 31 de marzo de 2020. Se realizan los ajustes pertinentes.
2. Se adelantó la logística para la jornada de planeación estratégica la cual concluirá con la jornada con la alta dirección los días 16 y 17 de diciembre de 2019.
3. La planeación estratégica con la alta dirección se realizará los días 16 y 17 de diciembre del presente año. Estas dos últimas actividades se encuentran dentro del tiempo programado para su cumplimiento.
De acuerdo con lo anterior, se evidenció el cumplimiento de una de las cuatro actividades propuestas en el plan e acción. Por esta razón se registra un avance del 25% en esta no conformidad (Yuly Andrea Ujueta Castillo )
26/05/2020 Se solicitó a los responsables, a través de correo electrónico del 14 de mayo del presente año, reportar los avances y ajustar las fechas de cumplimiento de las acciones de mejora. (Yuly Andrea Ujueta Castillo )
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
_x000D_
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
_x000D_
 De igual manera, se evidenció en la página web de la entidad la publicación de plan estratégico y plan de acción de la Entidad en los siguientes vínculos: _x000D_
https://www.ani.gov.co/planes/plan-de-accion-ani-21716_x000D_
https://www.ani.gov.co/planes/plan-estrategico-ani-21715_x000D_
_x000D_
Por lo anterior, se dio cumplimiento a las actividades 2 y 3 formuladas en este plan de acción. Por lo anterior, se avance a un 50% de cumplimiento teniendo en cuenta que se han cumplido al 100% dos de las cuatro actividades propuestas_x000D_
_x000D_
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
_x000D_
Se encuentra pendiente confirmar, si el plan estratégico se encuentra aprobado por el Consejo Directivo y si se generó la resolución. (Yuly Andrea Ujueta Castillo )
27/07/2020 se recibió correo electrónico el 30 de junio del presente año, donde se informa el cumplimiento de las actividades señaladas anteriormente de la siguiente manera: _x000D_
_x000D_
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
_x000D_
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
_x000D_
Se evidenció a través de la Resolución 20206010009625 del 14 de julio del presente año, la adopción de la nueva misión, visión, así como el plan de acción para la vigencia 2020 de la ANI._x000D_
_x000D_
Por lo anterior, se evidenció el cumplimiento de los planes de mejoramiento propuesto y se procede al cierre de la no conformidad. (Yuly Andrea Ujueta Castillo )</t>
  </si>
  <si>
    <t>No se evidenció que la Interventoría elabore o actualice el inventario del proyecto; sin embargo, esto hace parte de dos de sus obligaciones contractuales consignadas en el Anexo 4 del contrato de interventoría, numeral 5.3.2, literal b, que se citan a continuación:_x000D_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
“Adicional a lo anterior, se deberá actualizar el inventario férreo conforme a lo descrito en el punto anterior, de los tramos férreos que se encuentren pendientes de terminar su rehabilitación o construcción y en servicio u operación”</t>
  </si>
  <si>
    <t>Abril de 2019</t>
  </si>
  <si>
    <t>Abril</t>
  </si>
  <si>
    <t>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</si>
  <si>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
_x000D_
En consecuencia, se evidencia la ejecución de acciones de mejoramiento asociadas a la no conformidad No. 3730, por lo que se le da cierre en el plan de mejoramiento por procesos de la Entidad._x000D_
 (Carlos Felipe Sánchez Pinzón)</t>
  </si>
  <si>
    <t>13/05/2019</t>
  </si>
  <si>
    <t>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
“Realizar un inventario Socioeconómico sobre la industria, agroindustria y comercio asentado alrededor del derecho de vía, actualizable anualmente.”</t>
  </si>
  <si>
    <t>1.	Presentar el informe de la Interventoría Consorcio Trenes del Pacífico en el cual explique las razones por las cuales dicha obligación no aplica para una Interventoría del modo férreo.
2.	Presentar el informe del análisis al interior del equipo de seguimiento del proyecto, en el cual se presenten conclusiones relacionadas con el cumplimiento de la obligación de la Interventoría Consorcio Trenes del Pacífico de hacer un inventario socioeconómico.
3.	Presentar el informe de la Interventoría Consorcio Concesión Férreo en el cual se revise la aplicabilidad en el modo férreo de las obligaciones establecidas en el anexo de metodología y plan de cargas de trabajo del contrato 518 de 2019.
4.	Presentar el informe del análisis al interior del equipo de seguimiento del proyecto, en el cual se presenten conclusiones relacionadas con el numeral anterior del plan de mejoramiento.</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</si>
  <si>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
En este sentido, se solicita reformular y reprogramar el plan de mejoramiento
Fecha de finalización: 02 de marzo de 2020.
 (Carlos Felipe Sánchez Pinzón)
10/07/2020 El 20 de abril de 2020 la OCI envió un correo electronico a la Supervisión solicitando el envío de las evidencias de las acciones de mejora visto que el Plan de Mejoramiento venció el 2 de marzo de 2020. 
El 29 de abril de 2020 la OCI envió el correo nuevamente visto que no se obtuvo respuesta. 
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El 9 de julio de 2020 se envía correo a la Supervisión evidenciando que el 30 de junio de 2020 venció la fecha de terminación del Plan de Mejoramiento, por lo cual se solicita el envío de las evidencias correspondientes. (Adriana Barrios Rodríguez)
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
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
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
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t>
  </si>
  <si>
    <t>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
“TDO mantiene la obligación de adelantar la gestión ambiental necesaria para culminar las obligaciones ambientales pendientes, incluyendo los cobros por evaluación y seguimiento y demás obligaciones pendientes con la Autoridad Nacional de Licencias Ambientales- ANLA._x000D_
TDO deberá dar cumplimiento a las obligaciones del Plan de Manejo Ambiental y licenciamiento de las variantes que se exponen a continuación: (…)_x000D_
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
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
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
En consecuencia, esta no conformidad se mantiene, con el fin de evidenciar la implementación de un plan de mejoramiento completo que incluya la totalidad de acciones correctivas y preventivas necesarias.</t>
  </si>
  <si>
    <t>1. Solicitar al Concesionario (TDO) un informe de cumplimiento de las obligaciones ambientales consignadas en el Acuerdo décimo tercero del Acuerdo conciliatorio del 01 de febrero de 2018.
2. Solicitar a la Interventoría su concepto sobre el cumplimiento ambiental reportado por el Concesionario.
3. Solicitar al Concesionario atender las observaciones del Interventor sobre el informe de cumplimiento de las disipaciones ambientales en cabeza del Concesionario.
4. Evidenciar mediante concepto de la Interventoría que el Concesionario está dando cumplimiento a las obligaciones ambientales consignadas en el Acuerdo décimo tercero del Acuerdo conciliatorio del 01 de febrero de 2018.</t>
  </si>
  <si>
    <t>04/07/2019 Se formuló un plan de mejoramiento por parte de la Supervisión, en el cual se da cuenta de la gestión realizada a la fecha y se formulan las demás acciones de mejoramiento para superar las dificultades señaladas en la no conformidad. (Carlos Felipe Sánchez Pinzón)
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t>
  </si>
  <si>
    <t xml:space="preserve">1.	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
“Ley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
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
…Principio de eficacia. El principio impone el logro de resultados mínimos en relación con las responsabilidades confiadas a los organismos estatales, con miras a la efectividad de los derechos colectivos e individuales._x000D_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
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
</t>
  </si>
  <si>
    <t xml:space="preserve">Actualización de la pagina web de la interventoría. </t>
  </si>
  <si>
    <t xml:space="preserve">
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t>
  </si>
  <si>
    <t xml:space="preserve">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t>
  </si>
  <si>
    <t>GESTIÓN DE LA INFORMACIÓN Y COMUNICACIONES</t>
  </si>
  <si>
    <t xml:space="preserve">En reunión sostenida con el área de Gestión de Calidad, se definió convertir las políticas de la oficina de comunicaciones en instructivos teniendo en cuenta que el contenido es muy extenso y especifico. _x000D_
_x000D_
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
_x000D_
Nota: Teniendo en cuanta que los profesionales que integran la Oficina de Comunicaciones son contratista y que dichos contratos comienzan a finales de enero y principios de febrero de cada año, la edición de las revistas se contará a partir de febrero. _x000D_
</t>
  </si>
  <si>
    <t xml:space="preserve">
09/08/2019 Se consultó el soporte que informa lo relacionado con el nuevo instructivo de comunicación interna Código TPSC-I-006 -Versión: 001 de fecha 31/07/2019, donde se informa que la periodicidad de la revista digital será Bimensual. Página web:_x000D_
https://www.ani.gov.co/sig/documentos-sig?title=interna_x000D_
 (Luz Mary Hernández Villadiego)</t>
  </si>
  <si>
    <t>La entidad no estableció de manera formal una política de vocería, al igual que los relacionado con un proceso y procedimiento, de acuerdo a los criterios señalados en la política de comunicación externa.</t>
  </si>
  <si>
    <t xml:space="preserve">En los instructivos de comunicación interna y externa se actualizaron los lineamientos relacionados con la vocería de la entidad, lo cual hace referencia a las recomendaciones a tener en cuenta en temas de vocería. </t>
  </si>
  <si>
    <t xml:space="preserve">
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t>
  </si>
  <si>
    <t xml:space="preserve">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t>
  </si>
  <si>
    <t>En el proceso de actualización del instructivo de comunicación externa, se ha decido eliminar este proceso por austeridad del gasto de acuerdo con los lineamientos de Presidencia de la Republica</t>
  </si>
  <si>
    <t xml:space="preserve">
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t>
  </si>
  <si>
    <t>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
_x000D_
Adicionalmente, esta falta de oportunidad en la gestión de un presunto incumplimiento del Concesionario es contraría a los principios de celeridad y eficacia de la función administrativa definidos en el artículo 209 de la Constitución Política de Colombia.</t>
  </si>
  <si>
    <t>Julio de 2019</t>
  </si>
  <si>
    <t>Julio</t>
  </si>
  <si>
    <t>- Elaboración de Instructivo, por medio del cual se explique detalladamente el procedimiento que debe seguirse en casos de incumplimientos del Concesionario
- Apertura procedimiento sancionatorio</t>
  </si>
  <si>
    <t>13/09/2019</t>
  </si>
  <si>
    <t xml:space="preserve">
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
Sobre la no conformidad No. 1 para la Supervisión:_x000D_
1.	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
2.	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
3.	Formular una acción para evidenciar la gestión de la Supervisión para conminar al Concesionario al cumplimiento del plan de obras._x000D_
 (Carlos Felipe Sánchez Pinzón)
4/02/2020 Mediante correo electrónico del 27 de enero de 2020, se recordó a la Supervisión que la fecha de finalización se encontraba vencida y se solicitó allegar los soportes ejecución de acciones de mejoramiento lo antes posible._x000D_
Mediante correo electrónico del 4 de febrero de 2020 se reiteró la solicitud. (Carlos Felipe Sánchez Pinzón)
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t>
  </si>
  <si>
    <t>25/07/2019</t>
  </si>
  <si>
    <t>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_x000D_
Adicionalmente, dentro de las funciones generales de la ANI, consignadas en el Decreto 4165 de 2011, Artículo 4 se encuentran las siguientes:_x000D_
_x000D_
“15. Ejercer las potestades y realizar las acciones y actividades necesarias para garantizar la oportuna e idónea ejecución de los contratos a su cargo y para proteger el interés público, de conformidad con la ley._x000D_
16. Supervisar, evaluar y controlar el cumplimiento de la normatividad técnica en los proyectos de concesión u otras formas de Asociación Público Privada a su cargo, de acuerdo con las condiciones contractuales.”_x000D_
_x000D_
or otra parte, esta falta de oportunidad en la gestión de la Supervisión es contraría a los principios de celeridad y eficacia de la función administrativa definidos en el artículo 209 de la Constitución Política de Colombia.</t>
  </si>
  <si>
    <t>20221020130173 del 27 de octubre de 2022</t>
  </si>
  <si>
    <t>27/10/2022</t>
  </si>
  <si>
    <t>- Elaboración de documento de convivencia o protocolo entre los corredores ferreo y carretero para determinar las acciones que reguaricen los pasos ferreos existentes en el corredor a cargo del proyecto
- Mesas de trabajo mediante las cuales se implementará el documento propuesto.</t>
  </si>
  <si>
    <t xml:space="preserve">
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t>
  </si>
  <si>
    <t>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
Sobre la no conformidad No. 2 para la Supervisión:
1.	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
22/05/2020 Mediante correo electrónico se insistió en la necesidad de solicitar modificación de la fecha de finalización vencida o allegar evidencia de la finalización de las acciones de mejoramiento. (Carlos Felipe Sánchez Pinzón)
12/06/2020 Mediante correo electónico se reiteró a la Suérvisión por tercera vez la necesidad de allegar evidencia de ejecución de las acciones de mejormaietno dada la fecha de finalización vencida o de reformular de manera justificada la fecha de finalización.
Mediante correo electrónico la Supervisión informó que "De acuerdo con lo que se ha venido trabajando , y los avances de depuración del documento de protocolo, se estima que para agosto 30 de 2020, se contará con la suscripción e implementación del mismo", en este sentido, se procedió a modificar la fecha de finalización en el plan de mejoramiento por procesos de la Entidad. (Carlos Felipe Sánchez Pinzón)
24/08/2020 Se recibe por correo eléctronico i) archivo pdf con los correos de seguimiento a la emisión del documento "PROTOCOLO DE COOPERACIÓN PARA LA AUTOMATIZACIÓN, OPERACIÓN Y MANTENIMIENTO DE CUATRO (4) CRUCES FÉRREOS COMPARTIDOS ENTRE LA INFRAESTRUCTURA FERREA A CARGO DEL CONSORCIO IBINES Y SOCIEDAD CONCESIONARIA ACCESOS NORTE- ACCENORTE S.A.S" ii) borrador en word del documento citado, se informa por correo eléctronico que esta documentación no daría por cerrado el PMP por lo cual se sugiere proponer una nueva fecha de finalización. (Adriana Barrios Rodríguez)
16/09/2020 Se recibe correo electrónico por parte de la Supervisión evidenciando que se está avanzando en el proceso de validación y revisión del documento "PROTOCOLO DE COOPERACIÓN PARA LA AUTOMATIZACIÓN, OPERACIÓN Y MANTENIMIENTO DE CUATRO (4) CRUCES FÉRREOS COMPARTIDOS ENTRE LA INFRAESTRUCTURA FERREA A CARGO DEL CONSORCIO IBINES Y SOCIEDAD CONCESIONARIA ACCESOS NORTE- ACCENORTE S.A.S" solicitando como nueva fecha de finalización del PMP el 15 de octubre de 2020, por lo cual se procede a modificar el plazo solicitado. (Adriana Barrios Rodríguez)
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
21/12/2020  -Modificación de fecha- Mediante correo electrónico del 21 de diciembre de 2020 la Supervisión solicitó ampliación del plazo para cumplir con el plan de mejoramiento debido a que se tiene pendiente la suscripción del protocolo. (Adriana Barrios Rodríguez)
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
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
01/12/2021  -Modificación de fecha- Mediante correo electrónico del 01/12/2021 la Supervisión de la IP Accesos Norte a la ciudad de Bogotá solicita prórroga para dar cumplimiento al plan de mejoramiento hasta el 30/01/2022. (Adriana Barrios Rodríguez)
14/02/2022  -Modificación de fecha- Mediante correo electrónico la Líder del Equipo de Coordinación y Seguimiento del proyecto informó que "(...)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 _x000D_
_x000D_
Lo anterior dio lugar a que se solicitara prórroga para dar cumplimiento al plan de mejoramiento hasta el 30 de marzo de 2022. (Adriana Barrios Rodríguez)
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
_x000D_
 (Adriana Barrios Rodríguez)
27/04/2022  -Modificación de fecha- Mediante correo electrónico del 18 de abril de 2022, la Líder del Equipo de Coordinación y Seguimiento, atendiendo las alertas de la Oficina de Control Interno, informó:_x000D_
_x000D_
"Como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prorroga."_x000D_
_x000D_
Por lo anterior, se establece 06/05/2022 como fecha de terminación del plan. (Adriana Barrios Rodríguez)
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"se han tomado acciones que concluyan en la regularización de los pasos a nivel ni en garantizar condiciones seguras de operación férrea y carretera" con lo que se declara la efectividad del plan de mejoramiento y se procede a cerrar la No Conformidad. (Adriana Barrios Rodríguez)</t>
  </si>
  <si>
    <t>https://anionline.sharepoint.com/:f:/s/PMPMotor/EkBDZ3rkRARHpm9fr9ClmvABPImCSkB6cm6tmWXg-67nzA?e=OZ8Yqi</t>
  </si>
  <si>
    <t>1.	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t>
  </si>
  <si>
    <t>Grupo interno de trabajo administrativo y financiero</t>
  </si>
  <si>
    <t>Mediante correo electrónico de septiembre de 2019 se estableció como acción de mejora, la realización de las conciliaciones bancarias con los reportes de movimientos generados del aplicativo SIIF Nación.</t>
  </si>
  <si>
    <t>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
Por lo anterior, la No Conformidad se da como subsanada toda vez que las conciliaciones se realizan tomando como fuente los reportes de movimientos de la caja menor registrados en el aplicativo SIIF Nación. (Yuber Alexander Peña Cárdenas)</t>
  </si>
  <si>
    <t>1.	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t>
  </si>
  <si>
    <t>Se remitirán las comunicaciones del SIIF Nación a los usuarios del Sistema (Presupuesto, Contabilidad, Tesorería GIT de Planeación y Oficina de Control Interno)._x000D_
Producto: Correos electrónicos enviados a Presupuesto, Contabilidad, Tesorería GIT de Planeación y Oficina de Control Interno.</t>
  </si>
  <si>
    <t>27/09/2019</t>
  </si>
  <si>
    <t>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Se observó que durante los meses de octubre, noviembre y diciembre el Administrador del SIIF Nación de la ANI del GIT de Administrativa y Financiera remitió cada una de las comunicaciones del SIIF Nación a los diferentes usuarios registrados en el aplicativo SIIF.
Por lo anterior, la No Conformidad se da como subsanada. (Yuber Alexander Peña Cárdenas)</t>
  </si>
  <si>
    <t xml:space="preserve">1.	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
“Administrar y hacer seguimiento a la constitución y vencimiento de garantías relacionadas con los proyectos de concesión u otra forma de Asociación Público Privada a su cargo.” _x000D_
Y lo consignado en la sección j del numeral 2.2.2 Funciones o actividades del Equipo de Coordinación y Seguimiento del Proyecto del Manual Interventoría Seguimiento y Supervisión (GCSP-M-002), citado de la siguiente manera: _x000D_
“Controlar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t>
  </si>
  <si>
    <t>La aprobación de las pólizas referidas en un plazo que no exceda el 30 de diciembre del año en curso</t>
  </si>
  <si>
    <t>05/09/2019 05/09/2019 – Mediante correo electrónico el 05/09/2019 la Supervisión allega el plan de mejoramiento y los siguientes memorandos con evidencia de la gestión para cumplir con la no conformidad: 
Las acciones adelantadas en virtud de la no conformidad son las siguientes:
1) A través de memorando No. 2019-308-011140-3 del 26 de julio de 2019
2) A través de memorando No. 2019-705-011322-3 del 31 de julio de 2019.
3) Con base en estos pronunciamientos, se solicitó al Concesionario presentar soportes de las pólizas mediante oficio No. 2019-312-026120-1 del 12 de agosto de 2019.
4) A través de comunicación 20194090904462 del 30 de agosto de 2019, el Concesionario da respuesta a nuestra solicitud, allegando soportes de las pólizas.
5) Se encuentra en revisión esta última comunicación.
 (Mary Alexandra Cuenca Noreña)
29/05/2020 – correo electrónico notificando vencimiento y solicitando evidencias.
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02/06/2020 – Mediante correo electrónico la supervisión propone nueva fecha para alcanzar el 100% de esta no conformidad el 31 de agosto de 2020.
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	PÓLIZA ÚNICA DE CUMPLIMIENTO, PAGOS DE SALARIOS Y PRESTACIONES SOCIALES vigente hasta diciembre de 2020 
•	PÓLIZA ÚNICA DE CUMPLIMIENTO, CALIDAD DE LA OBRA Y ESTABILIDAD DE LOS BIENES -AMPARA LA UNIDAD FUNCIONAL 4 DE ACUERDO CON EL ACTA DE TERMINACIÓN DEL 7 DE MARZO DE 2018 vigente hasta 07/03/2023 
•	PÓLIZA ÚNICA DE CUMPLIMIENTO, CALIDAD DE LA OBRA Y ESTABILIDAD DE LOS BIENES -AMPARA LA UNIDAD FUNCIONAL 2 DE ACUERDO CON EL ACTA DE TERMINACIÓN DEL 07 DE DICIEMBRE DE 2018; vigente hasta el 07/03/2023 
•	PÓLIZA DE RESPONSABILIDAD CIVIL EXTRACONTRACTUAL vigente hasta el 02/04/2020 
•	PÓLIZA TODO RIESGO OBRAS CIVILES vigente hasta el 31/10/2020
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Lo anterior, evidencia que la causa de la no conformidad se sigue presentando. Te pido allegues nueva fecha estimada para emitir la aprobacion de las pólizas y con esta gestión proceder a cerrar la no conformidad. 
25/08/2020 – Por medio de correo electrónico la supervisión solicitó ampliar el plazo para el cierre de la no conformidad para el 15 de octubre de 2020.  
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
•	PÓLIZA ÚNICA DE CUMPLIMIENTO, PAGOS DE SALARIOS Y PRESTACIONES SOCIALES vigente hasta 31/05/2021 y 31/05/2024_x000D_
•	PÓLIZA ÚNICA DE CUMPLIMIENTO, CALIDAD DE LA OBRA Y ESTABILIDAD DE LOS BIENES -AMPARA LA UNIDAD FUNCIONAL 4 DE ACUERDO CON EL ACTA DE TERMINACIÓN DEL 7 DE MARZO DE 2018 vigente hasta 07/03/2023_x000D_
•	PÓLIZA ÚNICA DE CUMPLIMIENTO, CALIDAD DE LA OBRA Y ESTABILIDAD DE LOS BIENES -AMPARA LA UNIDAD FUNCIONAL 2 DE ACUERDO CON EL ACTA DE TERMINACIÓN DEL 07 DE DICIEMBRE DE 2018; vigente hasta el 07/03/2023_x000D_
•	PÓLIZA DE RESPONSABILIDAD CIVIL EXTRACONTRACTUAL vigente hasta el 27/06/2021_x000D_
•	PÓLIZA TODO RIESGO OBRAS CIVILES vigente hasta el 30/03/2021 (Mary Alexandra Cuenca Noreña)</t>
  </si>
  <si>
    <t>31/07/2019</t>
  </si>
  <si>
    <t xml:space="preserve">1.	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t>
  </si>
  <si>
    <t xml:space="preserve">Suscripción del Acta de compensación especial de peajes N 6 para la AF5 corrigiendo el valor que se pagó demás en las anteriores actas de compensación. </t>
  </si>
  <si>
    <t xml:space="preserve">
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t>
  </si>
  <si>
    <t xml:space="preserve">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t>
  </si>
  <si>
    <t>Radicado ANI No.: 20197030127573. 1. CIRCULAR PARA LAS VICEPRESIDENCIAS_x000D_
DE LA ENTIDAD, DONDE SE IMPARTEN_x000D_
INSTRUCCIONES PARA SUSCRIPCIÓN DE CONVENIOS INTERADMINISTRATIVOS. 2. MODIFICACIÓN DE FORMATO DE_x000D_
CONVENIOS INTERADMINISTRATIVOS.</t>
  </si>
  <si>
    <t>30/08/2019</t>
  </si>
  <si>
    <t xml:space="preserve">
23/01/2020 Mediante radicado No. 20197030199803 de 23/12/2019, se incorporaron las UM propuestas.  (Andrés Fernando Huérfano Huérfano)</t>
  </si>
  <si>
    <t xml:space="preserve">Se evidenció incumplimiento del procedimiento GCOP-P-004, versión 1, numeral 14, por falta del soporte de entrega formal de contrato o convenio a la dependencia solicitante, en los siguientes convenios: •	Convenio Interadministrativo 001-2018 de 26/01/2018, INVÍAS. _x000D_
• Convenio Interadministrativo 002-2018 de 26/01/2018, Departamento de Cundinamarca - Empresa Férrea Regional S.A.S. • Convenio Interadministrativo VE-C-003-2018 de 11/07/2018 DADEP (5.2.2.	)_x000D_
</t>
  </si>
  <si>
    <t xml:space="preserve">Radicado No. 20197030127573. 1. CIRCULAR PARA LAS VICEPRESIDENCIAS DE LA ENTIDAD, DONDE SE IMPARTEN INSTRUCCIONES PARA SUSCRIPCIÓN DE CONVENIOS INTERADMINISTRATIVOS.  2. MODIFICACIÓN DE FORMATO DE_x000D_
CONVENIOS INTERADMINISTRATIVO. </t>
  </si>
  <si>
    <t xml:space="preserve">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t>
  </si>
  <si>
    <t>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t>
  </si>
  <si>
    <t>30/09/2019</t>
  </si>
  <si>
    <t xml:space="preserve">
14/11/2019 El 14/11/2019, Luis Fernando Morales remitió mediante correo la unidad No. 2. Se solicitó la remisión de las unidades No. 1 y 3, debido a que, especialmente, no se envió el informe del supervisor.  (Andrés Fernando Huérfano Huérfano)
16/12/2019 Mediante correo de 20/11/2019, enviado desde el usuario lfmorales@ani.gov.co, se remitió el radicado No. 20194090969702, en el que a folios  7 y 8, se incorporó el informe de supervisión.  (Andrés Fernando Huérfano Huérfano)</t>
  </si>
  <si>
    <t xml:space="preserve">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	Convenio Interadministrativo VE-C-003-2018 de 11/07/2018 DADEP. Situación que puede generar la posible materialización de riesgos asociados al procedimiento (5.2.4).  _x000D_
</t>
  </si>
  <si>
    <t>Vicepresidencia de Estructuración</t>
  </si>
  <si>
    <t xml:space="preserve">Realización de los informes de seguimiento a que haya lugar según los establecido(s) en la minuta de los convenios de la No Conformidad. Rad. ANI No. 20192000141743 de 25/09/2019. </t>
  </si>
  <si>
    <t xml:space="preserve">
04/12/2019 Mediante radicado No. 20192000173813, la VE remitió copia de los informes a corte 30/09/2019. (Andrés Fernando Huérfano Huérfano)</t>
  </si>
  <si>
    <t xml:space="preserve">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t>
  </si>
  <si>
    <t>Efectuar y evidenciar las reuniones a que haya lugar según lo establecido en la minuta de los convenios de la No Conformidad. Rad. ANI. No. 20192000141743 de 25/09/2019. OCI76.</t>
  </si>
  <si>
    <t xml:space="preserve">
06/10/2021 Mediante correo electrónico de 06/10/2021, se reiteró a la Vicepresidencia de Estructuración: "Amablemente les agradecemos que nos indiquen el radicado del memorando que acredite el cumplimiento de la UM de la NC No. 3747 y/o el de la prórroga tramitada". Esto en consideración a que mediante correo de 30/04/2021, se indicó a la OCI "Solicitamos ampliar el plazo para el cumplimiento de las unidad de medida de la No Conformidad No. 3447 para el 30 de junio de 2021"  (Andrés Fernando Huérfano Huérfano)
11/10/2021 Mediante correo electrónico de 11/10/2021, la Vicepresidencia de Estructuración, respondió:  "Anexo el link correspondiente a las evidencias de las reuniones y al seguimiento efectuado por la VE a los convenios interadministrativos 010 de 11/06/2019 - Municipio de Jamundí y 013 de 26/06/2019 -Municipio de Cali", en el que incorpora evidencias de las reuniones de seguimiento del 28/04/2021, 10/05/2021, 10/05/2021, 07/10/2021 y 07/10/2021 en la dirección "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 (Andrés Fernando Huérfano Huérfano)</t>
  </si>
  <si>
    <t xml:space="preserve">6.3.	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
_x000D_
•	Contiene información de índole personal del funcionario o de los funcionarios remitentes o asignados,_x000D_
•	Contiene información de otros proyectos no solicitados oficialmente por este ente de control._x000D_
•	La información analizada, correspondiente a lo solicitado no se encuentra de manera accesible o referenciada para su ubicación (…)” (Negrilla fuera de texto_x000D_
</t>
  </si>
  <si>
    <t>Grupo interno de trabajo proyectos carreteros, estrategia contractual, permisos y modificaciones.</t>
  </si>
  <si>
    <t>1. Se continuará dando cumplimiento a los plazos establecidos para dar respuesta a los requerimientos de los Organismos de Control del Estado._x000D_
2. Se suministrará toda la información requerido por los Orgismos de Control del Estado a través de links de descarga usando el One Drive con que dispone la Entidad._x000D_
3. Se verificará que la información suministrada este acorde con el tema solicitado o con el requerimiento específico.</t>
  </si>
  <si>
    <t xml:space="preserve">
08/05/2020 Se procede con el CIERRE, teniendo como soporte las acciones emprendidas en el memorando Rad. 2020-500-0040583  (Luz Mary Hernández Villadiego)</t>
  </si>
  <si>
    <t>.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t>
  </si>
  <si>
    <t>La Entidad dará estricto cumplimiento a la Circular Externa 02 del 8 de enero de 2016. Los pagos que no estén autorizados por el Ministerio de Hacienda y Crédito Público, se realizaran al beneficiario final, con medio de pago abono en cuenta._x000D_
Producto:Reporte de las ordenes de Pago del SIIF Nación II.</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</si>
  <si>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
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
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
Pendiente el envío por parte de Tesorería de los soportes que autorizaron el pago por traspaso a Pagaduría de la OP 424802219 del 30/12/2019. (Yuber Alexander Peña Cárdenas)
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
30/11/2020 Mediante correo electrónico del 30 de noviembre se solicitó al GIT Administrativa y Financiera enviar la autorización del SIIF Nación del traspaso a pagaduría de la Orden de Pago No 424802219 del 30/12/2019. (Yuber Alexander Peña Cárdenas)
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
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
Por lo tanto, las acciones se dan como cumplidas y la No Conformidad como subsanada. (Yuber Alexander Peña Cárdenas)</t>
  </si>
  <si>
    <t>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t>
  </si>
  <si>
    <t>La Agencia se encuentra en la implementación de un sistema para el manejo de la central de cuentas de la Entidad, el cual tiene previsto "informar a los beneficiarios el día del pago"._x000D_
Producto: Sistema Implementado.</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</si>
  <si>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mejora._x000D_
_x000D_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02/09/2020 Mediante correo electrónico del 2 de septiembre de 2020 se solicitó a la VAF enviar los soportes y evidencias de las acciones propuestas. (Yuber Alexander Peña Cárdenas)
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
_x000D_
Por lo anterior la No Conformidad se da como subsanada, dado que el Sistema para la Central de Cuentas de la ANI ya se encuentra en implementación. (Yuber Alexander Peña Cárdenas)</t>
  </si>
  <si>
    <t>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t>
  </si>
  <si>
    <t>Autopista al Mar 1</t>
  </si>
  <si>
    <t>Agosto de 2019</t>
  </si>
  <si>
    <t>Agosto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</si>
  <si>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</si>
  <si>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
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
01/12/2021 Teniendo en cuenta que el plan de mejoramiento vence el 31-12-2021, mediante correo electrónico se solicitó remitir evidencias que acrediten el cumplimiento del mismo. (Daniel Felipe Sáenz Lozano)
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
17/12/2021  -Modificación plan-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el plan de mejoramiento formulado por la Entidad a través del memorando con radicado ANI No. 20203000084983 del 08/07/2020. (Daniel Felipe Sáenz Lozano)
17/12/2021  -Modificación de fecha-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
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
01/12/2022  -Modificación de fecha- Mediante correo electrónico se solicitaron evidencias que acrediten el cumplimiento del plan de mejoramiento, en lo que corresponde a la acción de mejoramiento No. 1.
Ante lo que el Líder del Equipo de Coordinación y Seguimiento del Proyecto respondió:
"En lo que respecta al punto No. 1 del Plan de Mejoramiento de la Auditoría de 2019 de la OCI: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
Con base en lo anterior, se establece 30/06/2023 como fecha de terminación del plan de mejoramiento. (Daniel Felipe Sáenz Lozano)
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
3/06/2023 Mediante correo electrónico del 01-06-2023 se solicitaron evidencias del cumplimiento de la primera acción de mejoramiento, teniendo en cuenta que la fecha de terminación del plan de mejoramiento se cumple el 30-06-2023. (Daniel Felipe Sáenz Lozano)
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t>
  </si>
  <si>
    <t>26/08/2019</t>
  </si>
  <si>
    <t>https://anionline.sharepoint.com/:f:/s/PMPMotor/EgnUIUZT22BHkRwH7DxTC_8Bf4L_o2UEK7hecKgGpu4YSg?e=SRcQuG</t>
  </si>
  <si>
    <t>Se evidenció que con la cláusula primera del otrosí No. 3, del 4 de noviembre de 2016, al contrato de concesión No. 014 de 2015, suscrito entre la Vicepresidencia de Gestión Contractual y la Sociedad Concesionaria Desarrollo Vial al Mar S.A.S, se acordó:_x000D_
_x000D_
“(…)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
_x000D_
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
_x000D_
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
_x000D_
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
_x000D_
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t>
  </si>
  <si>
    <t>1. Preparar informe sobre análisis de viabilidad de la modificación del alcance de la unidad funcional 4 acordada con el otrosí No. 3 al contrato de concesión No. 014 de 2015 (50%)_x000D_
2. Demostrar gestión para que se logre ejecutar la unidad funcional 4.1 del contrato de concesión No. 014 de 2015. (50%)</t>
  </si>
  <si>
    <t xml:space="preserve">
27/09/2019 Se ha adelantado gestión para llevar a cabo una reunión con la Vicepresidencia de Gestión Contractual y así incorporar plan de mejoramiento, lo cual no ha sucedido a la fecha. (Daniel Felipe Sáenz Lozano)
04/10/2019 Se llevó a cabo reunión con la participación de las Vicepresidencias de Gestión Contractual y Ejecutiva para definir plan de mejoramiento a la no conformidad. (Daniel Felipe Sáenz Lozano)
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
29/01/2020 Ante la solicitud de la Oficina de Control Interno, la Supervisión, vía correo electrónico, remitió copia de los siguientes documentos:_x000D_
_x000D_
1. Estudio de Conveniencia y Oportunidad del Otrosí No. 6 debidamente firmado._x000D_
2. Otrosí No. 6 al contrato de Concesión debidamente firmado._x000D_
3. Acta de Entrega de Infraestructura de la UF4.1 (PR44+200 – PR48+000 de la ruta 6003)_x000D_
_x000D_
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
_x000D_
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
_x000D_
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
 (Daniel Felipe Sáenz Lozano)</t>
  </si>
  <si>
    <t xml:space="preserve">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t>
  </si>
  <si>
    <t>1. Continuar con los lineamientos y procedimientos correspondientes establecidos por el Ministerio de Transporte y manual de la Agencia Nacional de Infraestructura- ANI para establecer tarifas de peajes dentro de los proyectos de APP. 33%_x000D_
_x000D_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
Estas socializaciones se desarrollarán, entre otros aspectos, con el fin de minimizar el impacto en la población y aclarar todas las dudas posibles. 33%_x000D_
_x000D_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t>
  </si>
  <si>
    <t>30/10/2021</t>
  </si>
  <si>
    <t xml:space="preserve">
27/09/2019 Se ha adelantado gestión para llevar a cabo una reunión con la Vicepresidencia de Estructuración y así incorporar plan de mejoramiento, lo cual no ha sucedido a la fecha. (Daniel Felipe Sáenz Lozano)
03/10/2019 Se adelantó reunión con profesionales de la Vicepresidencia de Estructuración con el fin de definir plan de mejoramiento, sobre el cual se enviará comunicación oficial a la Oficina de Control Interno. (Daniel Felipe Sáenz Lozano)
07/10/2019 Se recibe memorando No. 20192000147403 del 4 de octubre de 2019 con plan de mejoramiento acordado en reunión del 3 de octubre de 2019. (Daniel Felipe Sáenz Lozano)
12/03/2020 Mediante correo electrónico del 11 de marzo se solicitó a la Vicepresidencia de Estructuración evidencias de cumplimiento del plan de mejoramiento, teniendo en cuenta que su cumplimiento se tiene previsto para el 31-03-2020. (Daniel Felipe Sáenz Lozano)
31/03/2020 Mediante correo electrónico la Vicepresidencia de Estructuración remitió documentación asociada al cumplimiento de las tres acciones de mejoramiento, así:
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
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
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
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
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
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
11/06/2021 Teniendo en cuenta que el plan de mejoramiento vence el 30-06-2021, mediante correo electrónico se solicitó remitir evidencias que acrediten el cumplimiento de la acción de mejoramiento No. 1. (Daniel Felipe Sáenz Lozano)
28/06/2021  -Modificación de fecha- Mediante correo electrónico la Vicepresidencia de Estructuración solicita prórroga para dar cumplimiento al plan de mejoramiento, hasta el 30 de octubre de 2021. (Daniel Felipe Sáenz Lozano)
27/10/2021 A partir de solicitud de la Oficina de Control Interno, la Vicepresidencia de Estructuración por medio de memorando con radicado ANI No. 20212000141263 del 25 de octubre de 2021 presentó un informe con relación a la acción de mejoramiento No 1. _x000D_
_x000D_
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
_x000D_
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t>
  </si>
  <si>
    <t>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
_x000D_
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t>
  </si>
  <si>
    <t>•	Actualizar el procedimiento de "Cobro persuasivo y coactivo" GEJU-P-002.
•	Diseñay y adoptar herramienta ofimática incorporada al Sistema Integrado de Gestión.
•	Se elaborará una hoja de control de registro de actuaciones dentro de cada trámite persuasivo.
•	Establecer un reporte de seguimiento periodico a los procesos activos.
•	Ajuste de cada uno de los expedientes e incorporación de la hoja de control documental.
•	Registrar los procesos activos en el instrumento de control.
•	Generar reporte periodico de los procesos activos
•	Presentar demanda ejecutiva para recuperar la deuda del proceso 2008-374.</t>
  </si>
  <si>
    <t>19/12/2019 El 28 de noviembre de 2019, se radicó el memorando No. 20191020182673 en dónde se le solicita el plan de acción al Coordinador GIT de Defensa Judicial. (Luz Jeni Fung Muñoz)
30/03/2020 Se suscribe el plan de mejora, el avance y el estado. Lo anterior en base al radicado No. 2020-701-004810-3 del 16 de marzo de 2020.
13/12/2022 Mediante memorando No. 2022-701-015462-3 la dependencia solicitó ampliación del plazo para el cumplimiento del plan hasta el 30 de junio de 2023. Se aplica esta modificación. (JDTB)
22/03/2022 De acuerdo a instrucciones de la jefatura se reasigna la responsabilidad de la gestión de esta No Conformidad pasando de Luz Jeni Fung Muñoz a Yuber Alexander Peña Cárdenas por contener temas financieros. (Juan Diego Toro Bautista)
13/07/2023 Mediante memorando No. 20237010096713 del 1 de julio de 2023 el GIT de Defensa Judicial reportó el avance de las siguientes acciones de mejora:
1) Actualizar el procedimiento de "Cobro persuasivo y coactivo" GEJU-P-002: Con memorando 20227010109793 del 08/09/2022 se informó que el procedimiento GEJU-P-002 se actualizó a la V2 con fecha de vigencia del 14/08/2020. (Cumplida)
2) Diseñar y adoptar herramienta ofimática incorporada al SIG: Con memorando 20227010109793 del 08/09/2022 se cumplió con la actualización del formato GEJU-F-042 Seguimiento procesos coactivos y reporte BDME con fecha de vigencia del 20/12/2021. (Cumplida)
3) Se elaborará una hoja de control de registro de actuaciones dentro de cada trámite persuasivo: Este registro se realiza en el formato GEJU-F-042 Seguimiento procesos coactivos y reporte BDME con fecha de vigencia del 20/12/2021. (Cumplida)
4) Establecer un reporte de seguimiento periódico a los procesos activos: Se informó que el reporte se realiza de manera semestral enviándose a la VGCOR con corte del 31 de mayo y 30 de noviembre de cada vigencia, coincidiendo con el reporte del BDME. (Cumplida)
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
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
7) Generar reporte periódico de los procesos activos: Se informó que el reporte se realiza de manera semestral enviándose a la Vicepresidencia de Gestión Corporativa con corte del 31 de mayo y 30 de noviembre de cada vigencia, coincidiendo con el reporte del BDME. (Cumplida)
8) Presentar demanda ejecutiva para recuperar la deuda del proceso 2008-374: Mediante memorando 20227010109793 del 08/09/2022, se informó que se presentó la demanda ejecutiva radicada el 02/10/2020 con No. 76147333300120200015600. (Cumplida)
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
12/07/2023 Mediante correo electrónico el auditor solicita modificación de la fecha de terminación, de acuerdo con memorando de la dependencia responsable 2023-701-009671-3 hasta el 30 de noviembre de 2023. (Juan Diego Toro Bautista)
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t>
  </si>
  <si>
    <t>28/08/2019</t>
  </si>
  <si>
    <t>https://anionline.sharepoint.com/:f:/s/PMPMotor/EqCuflo1kTVCgLSWUP8vVhkBV3ejOlJ3dsD2B2rP4iyJuQ?e=RzBxB9</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</si>
  <si>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</si>
  <si>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Rumichaca - Pasto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</si>
  <si>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</si>
  <si>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28/10/2019</t>
  </si>
  <si>
    <t>31/12/2023</t>
  </si>
  <si>
    <t xml:space="preserve">
10/07/2020 El 29 de octubre de 2019 se envía memorando Rad ANI N. 20191020166183 a la VGC aceptando el Plan de Mejoramiento propuesto y estableciendo como fecha de finalización el 30 de abril de 2020. 
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
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
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
01/12/2021  -Modificación de fecha- Mediante comunicación con radicado ANI No. 20211020156273 del 29/11/2021 la Oficina de Control Interno da visto bueno sobre solicitud de prórroga al plan de mejoramiento. (Adriana Barrios Rodríguez)
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
14/12/2022  -Modificación de fecha- Mediante correo electrónico la Líder del Equipo de Coordinación y Seguimiento del Proyecto solicitó prórroga al cumplimiento del plan de mejoramiento en los siguientes términos: "Conforme a las gestiones institucionales que se adelantan respecto al borrador de otrosí en mención, solicito por favor ampliar el plazo hasta 31 de diciembre de 2023." (Adriana Barrios Rodríguez)
13/12/2023 Se realiza seguimiento de avance en el plan de mejoramiento de la No conformidad por correo electrónico. (Adriana Barrios Rodríguez)
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t>
  </si>
  <si>
    <t>https://anionline.sharepoint.com/:f:/s/PMPMotor/En4LLp8b0UdIheJM5f4poTMBXHgld7rMvfotjhAvNlsJlg?e=xvgsJ1</t>
  </si>
  <si>
    <t>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CARGO_x000D_
VICEPRESIDENCIA_x000D_
(…)_x000D_
Jurídico Contractual (Gerente y profesional)_x000D_
Vicepresidencia Jurídica</t>
  </si>
  <si>
    <t>Antioquia - Bolivar</t>
  </si>
  <si>
    <t xml:space="preserve">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t>
  </si>
  <si>
    <t xml:space="preserve">
8/10/2019 En correo electrónico del 2 de octubre de 2019, la Supervisión informó:_x000D_
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_x000D_
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</si>
  <si>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
“Una vez efectuada la Notificación dentro del término indicado en la sección 14.3(c)(ii) anterior, la Parte notificada deberá, dentro de los quince (15) Días siguientes a dicha Notificación, expresar si acepta, o no, la ocurrencia del Evento Eximente de Responsabilidad”_x000D_
Al respecto, como respuesta a la socialización previa de la no conformidad, la Supervisión explicó las razones de las demoras en el trámite de reconocimiento del EER, sin evidenciar el cumplimiento de las disposiciones contractuales citadas.</t>
  </si>
  <si>
    <t xml:space="preserve">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t>
  </si>
  <si>
    <t>31/12/2024</t>
  </si>
  <si>
    <t>10/07/2020 El 29 de octubre de 2019 se envía memorando Rad ANI N. 20191020166183 a la VGC aceptando el Plan de Mejoramiento propuesto y estableciendo como fecha de finalización el 30 de abril de 2020. 
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
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
1/12/2020 Se realiza seguimiento a través de correo electrónico solicitando avance de las acciones de mejoramiento. (Adriana Barrios Rodríguez)
24/01/2021 se recibe memorando 20203110167593 del 30 de diciembre de 2020 presentando los avances en el Plan de Mejoramiento, la OCI responde con memorando 20211020017993 del 20 de enero de 2021, cambiando el avance al 50% (Adriana Barrios Rodríguez)
16/02/2021  -Modificación de fecha- Se ajusta fecha de terminación a 31/12/2021 con base en la solicitud recibida con el radicado ANI No. 20213110031813 del 8 de febrero de 2021. (Adriana Barrios Rodríguez)
15/12/2021  -Modificación plan- Mediante correo electrónico del 15/12/2021 la Supervisión presenta un informe de avances en la gestión para superar la no conformidad, solicitando un ajuste al plan de mejoramiento. (Adriana Barrios Rodríguez)
15/12/2021  -Modificación de fecha- Mediante correo electrónico del 15/12/2021 la Supervisión presenta un informe de avances en la gestión para superar la no conformidad, solicitando prórroga del plan de mejoramieno hasta el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indicó:
"A través del memorando ANI No. 20221020153523 del 12-12-2022 la Oficina
de Control Interno indicó lo siguiente: “(…) Teniendo en cuenta la solicitud de
la Supervisión, la Oficina de Control Interno procederá a establecer el 31 de
diciembre de 2023 como fecha de finalización de la No Conformidad 3757 en
el Plan de Mejoramiento por Procesos de la Entidad, una vez se cumpla el
plan se revisará la efectividad de las acciones de mejoramiento implementadas, con el fin de determinar si se superó la causa que dio lugar a la No Conformidad citada.”.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revision al interior de la Agencia
Nacional de Infraestructura."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3/05/2024 Mediante memorando con radicado ANI No. 20241020073823 del 02-05-2024 se solicitaron evidencias del cumplimiento del plan de mejoramiento. (Adriana Barrios Rodríguez)
21/05/2024  -Modificación de fecha- 
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t>
  </si>
  <si>
    <t>https://anionline.sharepoint.com/:f:/s/PMPMotor/EghOuWDIefxNrXLPWI1qqPwB_X7Cdz_9xdwpePu4oQhPvg?e=80A1Uf</t>
  </si>
  <si>
    <t>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
“Una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
“A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t>
  </si>
  <si>
    <t>1.	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t>
  </si>
  <si>
    <t xml:space="preserve">
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realizada._x000D_
_x000D_
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
 (Carlos Felipe Sánchez Pinzón)</t>
  </si>
  <si>
    <t>No se evidenció que la Interventoría instale equipos de video en el peaje Purgatorio; sin embargo, esta es su obligación contractual, consignada en el Anexo 4 del contrato de Interventoría, sección 5.3.3 (e):_x000D_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
Adicionalmente, esta situación perjudica otros controles de interventoría frente al tráfico y recaudo reportados por el Concesionario. Dentro de estos controles, incluidos en el Anexo 4 del contrato de Interventoría, sección 5.3.3 (e), se destacan los citados a continuación:_x000D_
“Realizar conteos de vehículos independientes en cada una de las estaciones de peaje, durante un mínimo de siete (7) días consecutivos al mes durante 24 horas para establecer un parámetro de control al TPD reportado por el concesionario.”_x000D_
“Certificar los tráficos vehiculares en cada caseta de peaje y para cada una de las categorías de vehículo para comprobar el cumplimiento de las obligaciones del Concesionario y los demás efectos previstos en este Contrato.”_x000D_
“Verificar el conteo de vehículos de tarifas especiales de que trata la Resolución 3191 de 2006 y 1256 de 2009, del Ministerio de Transporte.”</t>
  </si>
  <si>
    <t>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t>
  </si>
  <si>
    <t xml:space="preserve">
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
Lo anterior, evidencia que se ha superado la dificultad que dio origen a la no conformidad 3759 del plan de mejoramiento por procesos de la Entidad, por lo cual se procede a cerrarla._x000D_
 (Carlos Felipe Sánchez Pinzón)</t>
  </si>
  <si>
    <t>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
“Realizar conteos de vehículos independientes en cada una de las estaciones de peaje, durante un mínimo de siete (7) días consecutivos al mes durante 24 horas para establecer un parámetro de control al TPD reportado por el concesionario”.</t>
  </si>
  <si>
    <t xml:space="preserve">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t>
  </si>
  <si>
    <t xml:space="preserve">
10/10/2019 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_x000D_
En consecuencia, se evidencia que se han realizado los conteos del peaje San Carlos, superando la dificultad que dio origen a la no conformidad 3760, por lo que se le da cierre en el plan de mejoramiento por procesos de la Entidad._x000D_
_x000D_
 (Carlos Felipe Sánchez Pinzón)</t>
  </si>
  <si>
    <t>Una vez revisado el informe de aforo vehicular de junio de 2019, se evidenciaron las siguientes situaciones:_x000D_
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
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
Las anteriores, constituyen situaciones contrarias al control que debe ejercer la Interventoría de acuerdo con sus obligaciones contractuales, consignadas en el Anexo 4 del contrato de Interventoría, sección 5.3.3 (e), según se cita a continuación:_x000D_
“Verificar los conteos de vehículos que realice el Concesionario con el fin de comprobar que la información suministrada sea correcta y requerir al Concesionario para que cumpla esta obligación.”_x000D_
“Certificar los tráficos vehiculares en cada caseta de peaje y para cada una de las categorías de vehículo para comprobar el cumplimiento de las obligaciones del Concesionario y los demás efectos previstos en este Contrato” (subrayado fuera del texto)._x000D_
“Verificación del correcto funcionamiento de los equipos de conteo, clasificación de vehículos y de registro de recaudo de peaje” (subrayado fuera del texto)._x000D_
“Advertir cualquier incumplimiento de las obligaciones contractuales a cargo del Concesionario con respecto al control de aforo, comunicarle esta circunstancia a la AGENCIA NACIONAL DE INFRAESTRUCTURA y adoptar los procedimientos previstos en este Contrato, según el caso.”_x000D_
Estos controles, son especialmente relevantes si se tiene en cuenta que están previstos para verificar obligaciones del Concesionario relacionadas con el recaudo en los peajes, dentro de las cuales se destacan las siguientes:_x000D_
Parte general del contrato de concesión, sección 3.4 (d):_x000D_
“En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
Parte general del contrato de concesión, sección 3.15 (h)(ii)(7 y 8):_x000D_
“En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
“En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
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t>
  </si>
  <si>
    <t>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t>
  </si>
  <si>
    <t xml:space="preserve">
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
_x000D_
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
_x000D_
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
 (Carlos Felipe Sánchez Pinzón)</t>
  </si>
  <si>
    <t xml:space="preserve">1.	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_x000D_
</t>
  </si>
  <si>
    <t>Neiva - Espinal - Girardot IP</t>
  </si>
  <si>
    <t xml:space="preserve">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
Lo anterior, en el sentido de otorgar respuesta al Concesionario respecto de la aceptación del EER, tan solo una vez se encuentre conciliado el texto del Acta de ocurrencia, confiriendo eso sí, un término perentorio pero mucho mayor al ya establecido._x000D_
2. Informar a la Vicepresidencia de Estructuración, que el plazo establecido para aceptación o no de un EER en los Contratos de Concesión 4G que se encuentran ya en ejecución, ha resultado insuficiente._x000D_
</t>
  </si>
  <si>
    <t xml:space="preserve">
05/11/2019 5/11/2019 - Mediante oficio con Rad ANI 20193060160613 del 22/10/2019 la supervisión allego a esta oficina el plan de mejoramiento de esta no conformidad.  (Mary Alexandra Cuenca Noreña)
05/06/2020 29/05/2020 – correo electrónico notificando vencimiento y solicitando evidencias _x000D_
_x000D_
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
 (Mary Alexandra Cuenca Noreña)</t>
  </si>
  <si>
    <t>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t>
  </si>
  <si>
    <t>Equipo disciplinario</t>
  </si>
  <si>
    <t>1. Derogar la Resolucion 0489 de marzo de 2018 ( Fecha limite de cumplimiento 31 de octubre de 2019)._x000D_
2. Realizar un estudio de cargas de trabajo para identificar la necesidad de personal en el equipo de control interno disciplinario ( Fecha limite de cumplimiento 31 de octubre de 2019)_x000D_
3. Propender por la conformacion del equipo de control interno disciplinario el cual debera estar conformado por personas con dedidacion exclusiva a lo que demanda la gestión disciplinari ( Fecha limite 31 de marzo de 2020)</t>
  </si>
  <si>
    <t>18/12/2019</t>
  </si>
  <si>
    <t xml:space="preserve">
18/12/2019 1. Mediante Memorando No. 2019-400-018130-30 del  26 de noviembre de 2019 se adjunta resolucion No. 1516 del 11 de octubre de 2019, por medio de la cual se deroga  la resolucion 0489 de 2018.  ( cumplimiento 33.33)
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"Control Interno Disciplinario" ( cumplimiento 33.33).
3. La acción no se encuentra cumplida con corte al 18 de diciembre de 2019, sin embargo se indico como fecha de cumplimiento el 31 de marzo del 2020 ( Cumplimiento del 0%)
 (Aurora Andrea Reyes Saavedra)
04/02/2020 04/02/2020.  Respecto de la acción 3.  Mediante correo remitido el 29 de enero de 2020, el equipo disiciplinario remite actas de inicio de tres contratistas (vigencia 2020) , en el correo se indica por parte de la coordinadora del equipo disciplinario lo siguiente: "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 (cumplimiento 33.33) de esta manera  se da cumplimiento al 100% de las acciones.  (Aurora Andrea Reyes Saavedra)</t>
  </si>
  <si>
    <t xml:space="preserve">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t>
  </si>
  <si>
    <t>1. Solicitar al GIT Tecnologias de la información y las Telcomunicaciones, la creación de un acceso reservado a los documentos que conforman los expedientes disciplinarios. ( Fecha limite de cumplimiento 30 de septiembre de 2019)._x000D_
2. Solicitar al GIT Tecnologias de la información y las Telecomunicaciones, bloquear en forma inmediata el acceso a los expedientes  consultados por la Oficina de Control Interno ( Fecha limite de cumplimiento 30 de septiembre de 2019)._x000D_
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t>
  </si>
  <si>
    <t xml:space="preserve">
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3. No se observa cumplimiento de la acción planteada con corte al 18 de diciembre de 2019 ( cumplimiento del 0%) (Aurora Andrea Reyes Saavedra)
04/02/2020 04/02/2020. Respecto de la acción 3. Se observa su cumplimiento mediante memorando 20204020023983 del 03 de febrero de 2020, remitido por la VAF al GIT de Tecnologías de la Información y las Telecomunicaciones, del memorando se destaca: " solicito el favor brindarnos el apoyo necesario con el fin de crear o gestionar un sistema que permita la creación y manejo de los expedientes disciplinarios con restricciones de acceso"  ( los soportes reposan en la carpeta de seguimiento de PMP de la OCI) ( cumplimiento de las acción 33.33 %) (Aurora Andrea Reyes Saavedra)
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
_x000D_
"...le informamos que en la actualidad se encuentra implementado y en funcionamiento en el módulo de consultas del sistema de Gestión Documental - ORFEO la restricción para la visualización de expedientes virtuales creados en el G.I.T. de Control Interno Disciplinario..."._x000D_
_x000D_
 (Aurora Andrea Reyes Saavedra)</t>
  </si>
  <si>
    <t xml:space="preserve">En la Entidad no está creado el usuario "JEFE FINANCIERO". De conformidad con los artículos 2.2.3.4.1.6 y 2.2.3.4.1.12 del Decreto 1069de 2015, para efectos de los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t>
  </si>
  <si>
    <t>Grupo interno de trabajo de defensa judicial</t>
  </si>
  <si>
    <t>Septiembre de 2019</t>
  </si>
  <si>
    <t>Septiembre</t>
  </si>
  <si>
    <t>1. Reiterar la solicitud a la Vicepresidencia Administrativa y Financiera, para que designe el servidor que será registrado como "Jefe Financiero" (VJUR)
2. Designar al servidor que será registrado en el sistema como "Jefe Financiero" (VAF)
3. Registrar en el Sistema Ekogui con el perfil  "Jefe Financiero" al servidor designado por la Vicepresidencia Administrativa y Financiera (VJUR)</t>
  </si>
  <si>
    <t>13/04/2020 Se modifica el plan de mejoramiento y se prórroga la fecha para su cumplimiento hasta el 15 de mayo de 2020. (Martha Guzmán león)
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</si>
  <si>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 xml:space="preserve">7.2.1	El comportamiento de la atención ofrecida a las PQRS, durante el primer trimestre 2018 vs. 2019, muestra aspectos desfavorables, relacionados con: _x000D_
_x000D_
•	El porcentaje de las respuestas dadas oportunamente, disminuyó en un 4% pasando del 71% ( primer semestre de 2018), al 67%, (primer semestre 2019), lo cual refleja  desmejora en la atención._x000D_
_x000D_
•	Las respuestas ofrecidas de manera extemporaneas se incrementó  en un  1%._x000D_
_x000D_
•	El item de comunicaciones reportadas sin respuestas aumentó en un 6%, toda vez que pasó del 10% (primer semestre de 2018), al 16% (primer semestre de 2019). _x000D_
</t>
  </si>
  <si>
    <t xml:space="preserve">
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
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
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
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
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
 (Luz Mary Hernández Villadiego)</t>
  </si>
  <si>
    <t xml:space="preserve">7.2.2	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t>
  </si>
  <si>
    <t>Programar mesa técnica entre atención al ciudadano, archivo y tecnología para determinar los planes de contingencia para dar continuidad a la recepción de solicitudes por medios digitales.</t>
  </si>
  <si>
    <t>29/01/2020</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</si>
  <si>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
 (Luz Mary Hernández Villadiego)
10/09/2021 En correo electrónico del 18 de agosto de 2021, el GIT - Tecnología de la iInfoirmación justifica el cierre de la NO Conformidad 3767, y aposta doicumentos de la solicitud. (Luz Mary Hernández Villadiego)</t>
  </si>
  <si>
    <t xml:space="preserve">7.2.5	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t>
  </si>
  <si>
    <t>Mesa de trabajo entre asistencia al ciudadano, correspondencia y tecnología para Verificar los tiempos de ley registrados en la aplicación y realizar de ser necesario ajustes a las funciones de calculo de fechas de vencimientos y alertas.</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</si>
  <si>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
_x000D_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
_x000D_
_x000D_
 (Luz Mary Hernández Villadiego)
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
VPRE: Mediante memorando rad. 20206070003813 El Coordinador del GIT-Tecnologías entrega el plan de mejoramiento correspondiente con las NO Conformidades Nos. 3767 y 3768._x000D_
3767- Acciones de mejora: Programar mesa técnica entre atención al ciudadano, archivo y tecnología para determinar los planes de contingencia para dar continuidad a la recepción de solicitudes por medios digitales._x000D_
3768 – Acciones de mejora: Mesa de trabajo entre asistencia ai -ciudadano, correspondencia y tecnología para-Verificaríos tiempos de ley registrados en la aplicación y realizar de ser necesario ajustes a las funciones' de - calculo .de fechas de vencimientos y alertas,_x000D_
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
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
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
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
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
La OCI, valida lo informado y soportado por la VPRE y se procede con el Cierre de las NO Conformidades Nos. 3767 y 3768._x000D_
 (Luz Mary Hernández Villadiego)</t>
  </si>
  <si>
    <t>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t>
  </si>
  <si>
    <t>Sociedad Portuaria Central Cartagena S.A.</t>
  </si>
  <si>
    <t>Octubre de 2019</t>
  </si>
  <si>
    <t>Octubre</t>
  </si>
  <si>
    <t xml:space="preserve">1. Solicitud al Concesionario de entregar los reportes de carga mensuales de acuerdo con lo establecido por el Contrato de Concesión_x000D_
_x000D_
2. Documento con reporte de carga movilizada por el Concesionario_x000D_
3.  Verificación de cargas reportadas por el Concesionario y las cargas reportadas por la _x000D_
Superintendencia de Transporte. _x000D_
_x000D_
4. En caso de encontrar diferencias entre las cargas reales y las reportadas por la Superintendencia de Transporte, remitir oficio a la Superintendencia de Transporte para que realice la revisión y respectivo ajuste._x000D_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
</t>
  </si>
  <si>
    <t>16/12/2019</t>
  </si>
  <si>
    <t xml:space="preserve">
16/12/2019 Se evidenció que el 16 de diciembre de 2019 la Supervisión solicitó, vía correo electrónico, al Concesionario información sobre la carga movilizada en la terminal portuaria. Avance del 20%. (Daniel Felipe Sáenz Lozano)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
_x000D_
2. Documento con reporte de carga movilizada por el Concesionario: Se evidenció que mediante comunicación con radicado ANI No. 20204090443722 del 20 de mayo de 2020, el Concesionario remitió a la Entidad el reporte de carga movilizada entre 2015 y 2019._x000D_
_x000D_
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
_x000D_
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
_x000D_
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
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t>
  </si>
  <si>
    <t>29/10/2019</t>
  </si>
  <si>
    <t>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t>
  </si>
  <si>
    <t xml:space="preserve">1. Concepto Técnico con respecto a la necesidad de la Interventoría en el Proyecto de la Construcción del Muelle Fijo. _x000D_
_x000D_
2. Reporte final de ejecución de las Inversiones Construcción de Muelle Fijo._x000D_
_x000D_
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
</t>
  </si>
  <si>
    <t xml:space="preserve">
28/05/2020 Vía correo electrónico se informó a la Supervisión que el plan de mejoramiento vigente vence el 30 de junio de 2020. (Daniel Felipe Sáenz Lozano)
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
_x000D_
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
_x000D_
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
_x000D_
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
_x000D_
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
_x000D_
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t>
  </si>
  <si>
    <t>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</si>
  <si>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t>
  </si>
  <si>
    <t xml:space="preserve">
28/05/2020 Vía correo electrónico se informó a la Supervisión que el plan de mejoramiento vigente vence el 30 de junio de 2020. (Daniel Felipe Sáenz Lozano)
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
En ese sentido, se procedió a modificar la fecha de terminación del plan de mejoramiento. Se recomendó a la Supervisión que, una vez se cuente con pronunciamiento del Ministerio de Transporte, se revise la pertinencia del plan de mejoramiento vigente. (Daniel Felipe Sáenz Lozano)
15/10/2020 Mediante correo electrónico del 15 de octubre de 2020 se solicitó a la Supervisión evidencias del cumplimiento del plan de mejoramiento, el cual tiene 31 de octubre de 2020 como fecha de terminación. (Daniel Felipe Sáenz Lozano)
15/10/2020  -Modificación plan- Mediante correo electrónico del 15 de septiembre de 2020 la Supervisión solicita ajustes al plan de mejoramiento en virtud de la no procedencia de la instalación de la valla. (Daniel Felipe Sáenz Lozano)
15/10/2020 En conjunto con la solicitud de modificación del plan de mejoramiento la Supervisión la Supervisión remitió vía correo electrónico la documentación que demuestra el cumplimiento de las acciones de mejoramiento, así:_x000D_
_x000D_
1. Comunicación al Concesionario solicitando la obligación de la instalación de la valla de acuerdo con la normatividad vigente: Radicado ANI No. 20193030333221 del 26 de septiembre de 2020._x000D_
2. Respuesta del Concesionario con respecto a la necesidad de la Instalación de la Valla: Radicado ANI No. 20194091178652 del 12 de noviembre de 2019._x000D_
3. Solicitud de la ANI al Ministerio de Transporte con la consulta de la necesidad de la instalación de la valla teniendo en cuenta los argumentos del Concesionario: Radicado ANI No. 20203030164411 del 10 de junio de 2020._x000D_
4. Respuesta Ministerio de Transporte: Radicado Mintransporte No. 20205200382901 del 21 de julio de 2020._x000D_
5. Respuesta al Concesionario en donde se aprueba la no obligación de la Instalación de la Valla: Radicado ANI No. 20203030302971 del 9 de octubre de 2020._x000D_
_x000D_
Respecto a la acción No. 5, en la comunicación citada la Gerencia de Proyectos Portuarios indica que "(...)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 por lo tanto, al concluir que el Concesionario está exento de instalar la valla desaparecería la causa que dio lugar a la No Conformidad y se da cierre a la misma. (Daniel Felipe Sáenz Lozano)</t>
  </si>
  <si>
    <t>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t>
  </si>
  <si>
    <t xml:space="preserve">1. Solicitud de ajuste de Pólizas con respecto a la Vigencia de la cobertura_x000D_
_x000D_
2. Respuesta del Concesionario con las Pólizas ajustadas_x000D_
_x000D_
3. Concepto Favorable de la Gerencia Jurídica de las Pólizas aportadas_x000D_
_x000D_
4. Aprobación Pólizas RC por parte de la Vicepresidencia de Gestión Contractual_x000D_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</si>
  <si>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
_x000D_
2. Respuesta del Concesionario con las Pólizas ajustadas: Se evidenció que mediante comunicación con radicado ANI No. 20204090022912 del 13 de enero de 2020, el Concesionario remitió certificación de póliza de responsabilidad civil extracontractual ajustada._x000D_
_x000D_
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
_x000D_
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
_x000D_
En ese sentido, se evidenció cumplimiento del plan de mejoramiento. Se cierra no conformidad. (Daniel Felipe Sáenz Lozano)</t>
  </si>
  <si>
    <t>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t>
  </si>
  <si>
    <t xml:space="preserve">1.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</si>
  <si>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
_x000D_
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
_x000D_
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
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t>
  </si>
  <si>
    <t xml:space="preserve">1.	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
“Una vez efectuada la Notificación dentro del término indicado en la sección 14.2(d)(i) anterior, la Parte notificada deberá, dentro de los quince (15) Días siguientes a dicha Notificación, expresar si acepta, o no, la ocurrencia del Evento Eximente de Responsabilidad.”_x000D_
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
</t>
  </si>
  <si>
    <t>Autopista Conexión Pacífico 2</t>
  </si>
  <si>
    <t>27/01/2020</t>
  </si>
  <si>
    <t xml:space="preserve">
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
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
24/01/2021 se recibe memorando 20215000008753 del 13 de enero de 2021 presentando los avances en el Plan de Mejoramiento, la OCI responde con memorando 20211020018023 del 20 de enero de 2021, cambiando el avance al 50%. (Adriana Barrios Rodríguez)
16/02/2021  -Modificación de fecha- Se ajusta fecha de terminación a 31/12/2021 con base en solicitud recibida mediante radicado ANI No. 20215000033743 del 11/02/2021 (Adriana Barrios Rodríguez)
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
29/07/2022  -Modificación de fecha- Mediante correo electrónico del 29 de julio de 2022 la Supervisión informó que las acciones de mejoramiento se encontraban en curso, proponiendo 30/11/2022 como nueva fecha de finalización. (Adriana Barrios Rodríguez)
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
13/12/2023 Se realiza seguimiento de avance en el plan de mejoramiento de la No conformidad por correo electrónico. (Adriana Barrios Rodríguez)
20/12/2023  -Modificación de fecha- Mediante memorando ANI No. 20231020192963 del 18-12-2023, la Oficina de Control Interno se pronunció favorablemente, respecto a solicitud de prórroga para dar cumplimiento al plan de mejoramiento. (Adriana Barrios Rodríguez)</t>
  </si>
  <si>
    <t>https://anionline.sharepoint.com/:f:/s/PMPMotor/EnLrPRmdEC5OhDauFLI03S0BWqsPb714xxoNThV7-N8A-A?e=oXW0AG</t>
  </si>
  <si>
    <t xml:space="preserve">1.	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</si>
  <si>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Transversal del Sisga</t>
  </si>
  <si>
    <t>1.	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t>
  </si>
  <si>
    <t>28/01/2020</t>
  </si>
  <si>
    <t>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Memorando 20205000021053 donde se solicitó a la VE, revisar los tiempos de respuesta por parte de la Agencia para aceptar o negar un EER para los próximos contratos de concesión _x000D_
2.	Memorando 20205000021053 Remitió solicitud al GIT de contratación relacionada con revisión del tiempo para que el interventor emita su concepto en referencia a un EER en los contratos de interventoría. _x000D_
 (Mary Alexandra Cuenca Noreña)</t>
  </si>
  <si>
    <t>31/10/2019</t>
  </si>
  <si>
    <t xml:space="preserve">2.	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
“El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
</t>
  </si>
  <si>
    <t>1.	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t>
  </si>
  <si>
    <t xml:space="preserve">
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Oficio 20205000023391 donde la Agencia remitió respuesta a la comunicación del concesionario con rad 20194090715662 (solicitud de PMT) _x000D_
 (Mary Alexandra Cuenca Noreña)</t>
  </si>
  <si>
    <t xml:space="preserve">1.	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
“Responder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
</t>
  </si>
  <si>
    <t>1.	Establecer un mecanismo de alerta en el cuadro de control de correspondencia_x000D_
2.	Reunión interna socializando el análisis de causa y las acciones correctivas, generando compromisos mediante acta._x000D_
3.	Notificar a los especialistas y asesores sobre la no conformidad solicitándoles un compromiso para responder dentro de los tiempos contractuales._x000D_
4.	Realizar una dinámica de equipo para actualizar conceptos claves sobre el Contrato_x000D_
5.	Notificar y justificar al Director de Proyecto con mínimo 3 días antes del vencimiento de la solicitud que se requiere la ampliación del plazo._x000D_
6.	Revisar y ajustar el procedimiento para la gestión de comunicaciones e indicadores de informes de gestión.</t>
  </si>
  <si>
    <t xml:space="preserve">
05/06/2020 Mediante correo electrónico la Interventoria allega a esta Oficina evidencia de lo siguiente: _x000D_
1. Determinación de mecanismo de alerta en cuadro de control. _x000D_
2. Acta de reunión interna socializando el análisis de causa y las acciones correctivas._x000D_
3. Correos de notificación a los especialistas y asesores solicitándoles un compromiso para responder dentro de los tiempos contractuales_x000D_
4. Dinámica de capacitación para los empleados de respuestas en los términos establecidos “Quien quiere ser millonario” _x000D_
5. Correos de alerta de notificación de vencimiento. _x000D_
6. Revisión y corrección de la alerta del cuadro de control._x000D_
 (Mary Alexandra Cuenca Noreña)</t>
  </si>
  <si>
    <t>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t>
  </si>
  <si>
    <t>Vicepresidencia Jurídica</t>
  </si>
  <si>
    <t xml:space="preserve">Mediante radicados Nos. 20197010058263, 20191020066853 y 20197010129273, el GIT Defensa Judicial formula los planes de mejoramiento a fecha 31/12/2019.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</si>
  <si>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</si>
  <si>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https://anionline.sharepoint.com/:f:/s/PMPMotor/EruG0WCcNIRIt6SF1GU7JgsBj6ioycajdhHTEFImJSPWuw?e=zeHucK</t>
  </si>
  <si>
    <t>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
_x000D_
Lo anterior, denota inobservancia de lo establecido en el artículo 3° de la Ley 1712 de 2014 “Por medio de la cual se crea la Ley de Transparencia y del Derecho de Acceso a la Información Pública Nacional y se dictan otras disposiciones.”</t>
  </si>
  <si>
    <t>Revisión y ajuste en ANISCOPIO del avance de obras terminadas para el proyecto Santa Marta - Riobacha - Paraguachón.</t>
  </si>
  <si>
    <t>31/01/2020</t>
  </si>
  <si>
    <t xml:space="preserve">
31/01/2020 Mediante memorando No. 2019-500-019900-3 del 20 de diciembre de 2019, la dependencia suscribió el plan y aportó el soporte que da cuenta del cumplimiento de la acción corrección._x000D_
Ya no se encuentra pendiente ningún puente. (Yuber Alexander Peña Cárdenas)</t>
  </si>
  <si>
    <t>30/10/2019</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</si>
  <si>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
i)  Pagos efectuados por la ANI en diciembre de 2018, ordenados en las Resoluciones 2277 y 2278 del 17 de diciembre de 2018;
ii)  Pagos realizados el 5 de febrero y el 7 de febrero de 2019, ordenados por las Resoluciones 2830 y 2397 del 27 de diciembre de 2018; y el 
iii) Laudo Arbitral ANI – CONSORCIO VIAL DE LOS ANDES con Títulos del Tesoro TES Clase B, reconocidos por el Ministerio de Hacienda y Crédito Público, a través de la Resolución 4680 del 10 de diciembre de 2018. 
</t>
  </si>
  <si>
    <t>Grupo interno de trabajo defensa judicial</t>
  </si>
  <si>
    <t xml:space="preserve">Octubre de 2019 </t>
  </si>
  <si>
    <t>CORRECTIVA
- Someter a consideración del Comité de Conciliación la recomendación por parte de los apoderado de la Entidad de iniciar o no la acción de repetición.
PREVENTIVA
- Unificación de controles diseñados para el control de pago de sentencias y trámites de acciones de repetición
- Establecimiento de luineaminetos para sesionar períodicamente en materia de acción de repetición
- Designación de funcionario del GIT de Defensa Judicial con dedicación exclusiva como secretario (a) técnico (a) del Comité de Conciliación como responsable de control a la gestión del Comité de Conciliación conforme al procedimiento adoptado para tal fin.</t>
  </si>
  <si>
    <t>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
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
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
10/07/2020 09/07/2020. A través de correo electrónico del 1° de julio de 2020, se solicitó al Coordinador del GIT Defensa Judicial, la formulación del Plan de Mejoramiento. No se aportó.  (Martha Guzmán León)
10/08/2020. A través de correo electrónico de 23 de julio de 2020, se informó al Coordinador del GIT Defensa Judicial, el estado de la No conformidad, sin plan, solicitando la formulación del mismo.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Se verificó en el Sistema Único de Gestión e Información Litigiosa del Estado - eKOGUI, que el Doctor Jaime Humberto Martínez Barrera, se encuentra activo desde el 18 de septiembre de 2019, en el Perfil Secretario Técnico del Comité de Conciliación. _x000D_
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
Por lo tanto, se evidencia cumplimiento de la acción para la No conformidad 3780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</si>
  <si>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t>
  </si>
  <si>
    <t>CORRECTIVA
Radicar las respectivas demandas dentro de los dos (2) meses siguientes a la autorización por parte del Comité de Conciliación</t>
  </si>
  <si>
    <t>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El GIT de Defensa Judicial, no aportó los soportes de presentación de la demanda que ordenó el Comité en sesión de 10/07/2019, relacionado con el pago ordenado mediante Resolución 1416 del 2 de agosto de 2018, del Vicepresidente Jurídico.  (Martha Guzmán León)
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t>
  </si>
  <si>
    <t>No conformidad para los procesos de Gestión de Talento Humano, Gestión Jurídica, Gestión de la información y comunicaciones y Sistema Estratégico de Planeación y Gestión._x000D_
_x000D_
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t>
  </si>
  <si>
    <t>Grupo Interno de Trabajo de Planeación, Grupo Interno de Trabajo de Talento Humano, Vicepresidencia Jurídica y Grupo Interno de trabajo de tecnologia de la información</t>
  </si>
  <si>
    <t>Se informa la siguiente corrección por parte del GIT de planeación a través del memorando interno radicado bajo el número 20196010182973 del 28/11/2019: ajustar el mapa de riesgos del proceso Sistema estratégico de Planeación y Gestión.
Se informa el siguiente plan de acción por parte del GIT de talento humano a través del memorando interno radicado bajo el número 20194030183983 del 29/11/2019:
1.	Remitir memorando al GIT de planeación, solicitando se remita la matriz de identificación de riesgos con las fórmulas corregidas. (06/12/2019)
2.	Actualizar la matriz de identificación de riesgos y remitirlas para revisión y publicación. (28/02/2020)
3.	Solicitar al GIT de planeación de la Vicepresidencia de planeación Riesgos y Entorno, se adelante una capacitación para el GIT de talento humano. (06/12/2019)
Se informa el siguiente plan de acción por parte de la Vicepresidencia Jurídica a través del memorando interno radicado bajo el número 20191010196843 del 18 de diciembre de 2019: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t>
  </si>
  <si>
    <t>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
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
26/05/2020 Se solicitó a los responsables, a través de correo electrónico del 14 de mayo del presente año, reportar los avances y ajustar las fechas de cumplimiento de las acciones de mejora. (Yuly Andrea Ujueta Castillo )
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
_x000D_
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
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t>
  </si>
  <si>
    <t xml:space="preserve">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
No conformidad para el proceso asociado al Sistema Estratégico de Planeación y Gestión._x000D_
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
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t>
  </si>
  <si>
    <t>A través de memorando interno radicado bajo el número 20196010182973 se comunican las siguientes correcciones:
1.	Revisar y ajustar la formulación del formato SEPG-F-030 mapa de riesgos y medidas anticorrupción y enviarlo a los procesos. (20/12/2019)
2.	Realizar ajustes a los riesgos residuales de cada uno de los mapas de procesos, enviar a los responsables en caso de requerir acciones para que se planteen. (31/12/2019)
3.	Publicar en la página web los mapas de riesgos ajustados. (31/12/2019)
4.	Unificar el mapa de calor de riesgos de corrupción y procesos. (31/01/2020)</t>
  </si>
  <si>
    <t xml:space="preserve">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(Yuly Andrea Ujueta Castillo )</t>
  </si>
  <si>
    <t xml:space="preserve">1.	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
“(…)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
Igualmente, mediante memorando interno número 20193120145773 del 02 de octubre de 2019 se solicito concepto a todas las áreas del proyecto sobre la notificación del EER (…)”_x000D_
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</si>
  <si>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Puerta de Hierro - Cruz del Viso</t>
  </si>
  <si>
    <t>July Paola Rodríguez Ortiz</t>
  </si>
  <si>
    <t>Noviembre de 2019</t>
  </si>
  <si>
    <t>Noviembre</t>
  </si>
  <si>
    <t xml:space="preserve">1. Proponer al Concesionario que en el siguiente modificatorio al Contrato de Concesión, se Incluya un párrafo que permita la modificación de los plazos de respuesta para los Eventos Eximentes de Responsabilidad _x000D_
2. Si es el caso, una vez sea aprobada la propuesta, incluir la misma en el siguiente modificatorio a suscribir por las partes. </t>
  </si>
  <si>
    <t>28/01/2020 16/12/2019 – Mediante memorando ANI 20193120191283 de 11/12/2019 la Supervisión allega a esta oficina el plan de mejoramiento de la siguiente manera: 
1. Proponer al Concesionario que en el siguiente modificatorio al Contrato de Concesión, se Incluya un párrafo que permita la modificación de los plazos de respuesta para los Eventos Eximentes de Responsabilidad 
2. Si es el caso, una vez sea aprobada la propuesta, incluir la misma en el siguiente modificatorio a suscribir por las partes. 
Como fecha de cierre se propone el 31 de diciembre de 2020. 
Por lo anterior se realizará seguimiento continuo al cumplimiento de las acciones de mejora y registro de porcentaje de cumplimiento. 
 (Mary Alexandra Cuenca Noreña)
22/12/2020 22/12/2020 – Mediante correo electrónico se solicitó al equipo de supervisión allegar las evidencias de las acciones de mejora propuestas en el plan de mejoramiento de la no conformidad. (Mary Alexandra Cuenca Noreña)
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
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Lo anterior, evidencia un avance del 50% en las acciones de mejoramiento para la no conformidad. 
 (Mary Alexandra Cuenca Noreña)
13/12/2021  -Modificación de fecha- Mediante correo electrónico del 08/12/2021, la Supervisión solicitó prórroga para dar cumplimiento al plan de mejoramiento, hasta el 31/12/2022, así "(...)solicitamos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
 (Mary Alexandra Cuenca Noreña)
15/12/2021 -	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
16/12/2022 Mediante correo electronico del 6 de diciembre de 2022, se solicito evidencias de las acciones adelantadas en el plan de mejora, ya que, esta proximo a su fecha de terminacion.  (Mary Alexandra Cuenca Noreña)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
3/04/2023  -Modificación de fecha- Mediante merando con radicado ANI No. 20235000050293 del 31-03-2023, la Vicepresidencia Ejecutiva informó:
Es necesario informar que el Concesionario mediante comunicación con radicado No. 20204090786042 del 21-08-2020, desistió de la solicitud del reconocimiento del Evento Eximente de Responsabilidad en los siguientes términos: "En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
Por su parte, desde la Agencia se remitió la comunicación a la Interventoría mediante comunicación con radicado No. 20203120244641 del 25-08-2020.
Con base en lo anterior, se manifiesta uno de los criterios subsecuentes para el análisis de efectividad, el cual se refiere a la desaparición o modificación del fundamento normativo.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(Mary Alexandra Cuenca Noreña)
4/04/2023 Lo anterior se reportó a la Vicepresidencia Ejecutiva a través del memorando ANI No. 20231020050923 del 04-04-2023. (Mary Alexandra Cuenca Noreña)
3/05/2024 Mediante memorando con radicado ANI No. 20241020073823 del 02-05-2024 se solicitaron evidencias del cumplimiento del plan de mejoramiento. (July Paola Rodríguez Ortiz)
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
Por lo anterior se establece 31 de diciembre de 2024 como fecha de terminación del plan de mejoramiento. (July Paola Rodríguez Ortiz)</t>
  </si>
  <si>
    <t>15/11/2019</t>
  </si>
  <si>
    <t>https://anionline.sharepoint.com/:f:/s/PMPMotor/ErGCGLwK4rFGr0iuI15vhw4BzJlJ6UXpjKZWmGoqSE0wUQ?e=dDXeHZ</t>
  </si>
  <si>
    <t>INCUMPLIMIENTO AL PROCEDIMIENTO GEJU-P-002 DENOMINADO “COBRO PERSUASIVO Y COACTIVO” Y A LA NORMATIVIDAD EXTERNA QUE REGULA LOS PROCESOS DE COBRO PERSUASIVO Y COACTIVO._x000D_
Se observó la falta de soportes y/o registros de cumplimiento de algunas actividades y/o observaciones señaladas en el procedimiento denominado “Cobro persuasivo y coactivo”.</t>
  </si>
  <si>
    <t xml:space="preserve">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
</t>
  </si>
  <si>
    <t>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
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
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
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
20-08-2020: Respecto de la actividad denominada "Actualización del procedimiento de cobro persuasivo y coactivo"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
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
10/11/2020 Mediante correo electrónico del 1 de octubre de 2020 la OCI solicitó avance de cumplimiento de la actividad No. 5 denominada " Ajuste de cada uno de los expedientes e incorporación de la hoja de control documental fecha de cumplimiento 30/10/2020."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 le solicito por favor se prorrogue el plazo para el cumplimiento del plan de mejoramiento para las no conformidades No. 3785-3786-3787-3788 hasta el 30 de marzo de 2021...",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
10/11/2020  -Modificación de fecha- analizados los argumentos la Oficina de Control Interno aprobó el plazo e informó al líder del proceso vía correo electrónico del 9 de noviembre de 2020. (Aurora Andrea Reyes Saavedra)
09/04/2021 Mediante correo electrónico del 9 de marzo de 2021 la OCI solicitó avance de cumplimiento de la actividad No. 5 denominada " Ajuste de cada uno de los expedientes e incorporación de la hoja de control documental fecha de cumplimiento 30/10/2020." mediante memorando 20217010056473 del 6 de abril de 2021 la Coordinación de Defensa Jurídica indicó el cumplimiento total de las acciones, es así que mediante memorando No. 20211020060803 del 15 de abril de 2021 la Oficina de Control Interno dio respuesta e indicó, además: 
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
De esta manera se da un cumplimiento del 100% de todas las acciones de las No conformidades No. No. 3785-3786-3787 y 3788. (Aurora Andrea Reyes Saavedra)</t>
  </si>
  <si>
    <t xml:space="preserve">5.2.	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
1.	Asignación de los Procesos para Cobro Persuasivo y Coactivo. _x000D_
2.	Control de recepción de títulos ejecutivos para cobro persuasivo y/o coactivo._x000D_
3.	Número de requerimientos para agotar la etapa de persuasiva._x000D_
4.	Aprobación del acuerdo de pago por parte de la Vicepresidencia u Oficina solicitante del proceso de cobro. _x000D_
</t>
  </si>
  <si>
    <t xml:space="preserve">
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</si>
  <si>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5.3. FALENCIA EN EL MECANISMO DE SEGUIMIENTO, AUTOCONTROL Y AUTOEVALUACIÓN DE LA GESTIÓN DE LOS PROCESOS DE COBRO PERSUASIVO Y COACTIVO EN LA AGENCIA NACIONAL DE INFRAESTRUCTURA._x000D_
_x000D_
- FALTA DE REGISTRO Y/O INFORMACIÓN DE RESOLUCIONES SANCIONATORIAS REMITIDAS PARA LA GESTIÓN DE COBRO EN LA ENTIDAD._x000D_
-  INCLUSIÓN DE INFORMACIÓN QUE NO CORRESPONDE A PROCESOS DE COBRO PERSUASIVO Y COACTIVO._x000D_
-  FALTA DE INCLUSIÓN DE INFORMACIÓN DE LAS ACTUACIONES PROCESALES EN LOS PROCESOS DE COBRO PERSUASIVO Y COACTIVO.</t>
  </si>
  <si>
    <t>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</si>
  <si>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 xml:space="preserve">5.4.	DEBILIDADES EN LOS REGISTROS DE LAS ACTIVIDADES SEÑALADAS EN EL PROCEDIMIENTO INTERNO GEJU-P-002 DENOMINADO “COBRO PERSUASIVO Y COACTIVO”- PUNTOS DE CONTROL- ._x000D_
(i)	Algunas actividades no cuentan con puntos de control o registros; esto se evidencia en la siguiente actividad._x000D_
(ii)	No son claros los registros o puntos de control que permitan establecer el soporte del desarrollo de la actividad, su almacenamiento y ubicación; lo anterior se observó en la siguiente actividad. </t>
  </si>
  <si>
    <t>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t>
  </si>
  <si>
    <t>1. Culminar el proceso de contratación con el proveedor seleccionado._x000D_
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
3. Revisión periódica del funcionamiento de la página web y la báscula.</t>
  </si>
  <si>
    <t>16/01/2020</t>
  </si>
  <si>
    <t xml:space="preserve">
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
_x000D_
Lo anterior se informa vía correo electrónico, poniendo bajo consideración que la fecha estimada del cierre del plan de mejoramiento es el 31 de enero de 2020. (Daniel Felipe Sáenz Lozano)
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t>
  </si>
  <si>
    <t>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t>
  </si>
  <si>
    <t>1. Solicitar soportes a la fiducia de los respectivos desembolsos._x000D_
2. Enviar al área técnica respectiva (ambiental) para la validación de los pagos respectivos._x000D_
3. Emitir oficio dirigido al Concesionario solicitando el reintegro inmediato de los dineros desembolsados para el pago del FONAM, con los rendimientos correspondientes._x000D_
4. Mensualmente el área financiera enviará al área ambiental los movimientos de la subcuenta para su respectivo control y revisión._x000D_
5. En los informes mensuales del ambiental se incluirá seguimiento de los movimientos generados en la subcuenta._x000D_
6. Se reiterará al Concesionario la solicitud del comunicado CSI-ANI-OBRA-01418, recibido por el Concesionario el 29 de noviembre de 2019._x000D_
7. Mensualmente las áreas de predial y redes recibirán los extractos de financiera y en los informes mensuales incluirán el seguimiento de los movimientos generados de las subcuentas.</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</si>
  <si>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
_x000D_
2. Enviar al área técnica respectiva (ambiental) para la validación de los pagos respectivos: Se evidenció que una vez la fiduciaria remitió los soportes a la Interventoría, estos se remitieron al área ambiental el 27 de noviembre de 2019._x000D_
_x000D_
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
_x000D_
4. Mensualmente el área financiera enviará al área ambiental los movimientos de la subcuenta para su respectivo control y revisión: Pendiente el recibo de evidencias al respecto._x000D_
_x000D_
5. En los informes mensuales del ambiental se incluirá seguimiento de los movimientos generados en la subcuenta: Pendiente el recibo de evidencias al respecto._x000D_
_x000D_
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
_x000D_
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
_x000D_
En virtud de que se evidenció el cumplimiento de cuatro de las siete acciones de mejoramiento, el avance del cumplimiento del plan de mejoramiento es del 57%._x000D_
_x000D_
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
_x000D_
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
_x000D_
Con relación a la acción de mejoramiento No. 7, se considera que se tiene pendiente evidenciar el seguimiento por parte del área técnica y predial a los movimientos de las subcuentas de redes y predios, respectivamente._x000D_
_x000D_
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
_x000D_
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
12/03/2020 Una vez revisado el contenido y los anexos de la comunicación con radicado ANI No. 20204090174612, mediante el cual la Interventoría atendió las observaciones realizadas mediante correo electrónico del 14/02/2020, entre otros, se evidenció lo siguiente:_x000D_
_x000D_
Con relación a costos prediales:_x000D_
_x000D_
•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
• En la sección 7.3.3 de los informes mensuales de interventoría (Estimación de riesgo de sobrecostos con asignación público-privado), se evidencia seguimiento a los sobrecostos de la subcuenta predial, sobre lo cual se concluye en la sección 7.4 de dichos informes._x000D_
_x000D_
Con relación a costos asociados al manejo y/o traslado de redes:_x000D_
_x000D_
• En la sección 6.4.25 de los informes mensuales de interventoría (Seguimiento subcuenta redes), se evidencia seguimiento por parte del área técnica a los movimientos de la subcuenta redes._x000D_
• En las secciones 7.3.1 (Mapa de riesgos) y 7.4.3 (Redes) de los informes mensuales de interventoría se evidencia seguimiento al riesgo compartido con relación a sobrecostos en el traslado y/o manejo de redes del proyecto._x000D_
_x000D_
Con relación a ajuste de rendimientos de la subcuenta de compensaciones ambientales:_x000D_
_x000D_
•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
• Mediante radicado de fiduciaria Bancolombia No. 30370020096222297 se informa a la Vicepresidencia Ejecutiva el traslado de $14,961.41._x000D_
_x000D_
Con base en lo descrito se da cierre a la no conformidad, informando lo correspondiente a la Interventoría mediante correo electrónico._x000D_
 (Daniel Felipe Sáenz Lozano)</t>
  </si>
  <si>
    <t>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t>
  </si>
  <si>
    <t>1. Solicitar por parte del área predial la actualización del cronograma de adquisición de predios en armonía con el plan de obras para las unidades funcionales cuyos diseños ya estén no objetados.
2. Solicitar al Concesionario la entrega del cronograma de adquisición de predios, de acuerdo con el plan de obras.
3. Reiterar al Concesionario la solicitud del cronograma.</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</si>
  <si>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
_x000D_
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
_x000D_
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
_x000D_
En virtud de que se evidenció el cumplimiento de dos de las tres acciones de mejoramiento, el avance del cumplimiento del plan de mejoramiento es del 67%._x000D_
_x000D_
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t>
  </si>
  <si>
    <t>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
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_x000D_
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</si>
  <si>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</si>
  <si>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
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En virtud de que en el plan de mejoramiento vigente se tienen evidencias del cumplimiento de la primera acción de mejoramiento se registra un avance del 50%. (Daniel Felipe Sáenz Lozano)
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
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
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
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
La fecha estimada para el cumplimiento de estas acciones es el 30 de julio de 2021.
En ese orden de ideas, se procede a modificar el plan de mejoramiento así como su avance. (Daniel Felipe Sáenz Lozano)
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
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
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
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
15/12/2021 -	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
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
11/12/2023 
El dia 4 de diciembre, se solicitó remitir a la Oficina de Control Interno la documentación que acredite el cumplimiento de las acciones de mejoramiento a la No Conformidad. (July Paola Rodríguez Ortiz)
3/05/2024 Mediante memorando con radicado ANI No. 20241020073823 del 02-05-2024 se solicitaron evidencias del cumplimiento del plan de mejoramiento. (July Paola Rodríguez Ortiz)
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
Por lo anterior, se establece 31 de diciembre de 2024 como fecha de terminación del plan de mejoramiento. (July Paola Rodríguez Ortiz)</t>
  </si>
  <si>
    <t>https://anionline.sharepoint.com/:f:/s/PMPMotor/EtdL5BC6D9dPlPRcD40Mdd0Bq5QcRsHFna71C0wNuFD9dQ?e=wL68Bg</t>
  </si>
  <si>
    <t xml:space="preserve">1.	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
“Proponer metodologías y estrategias de carácter preventivo para garantizar la efectividad en el control y seguimiento del proyecto”._x000D_
</t>
  </si>
  <si>
    <t>Sociedad Portuaria del Dique S.A.</t>
  </si>
  <si>
    <t>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t>
  </si>
  <si>
    <t>20/12/2019</t>
  </si>
  <si>
    <t>30/12/2021</t>
  </si>
  <si>
    <t xml:space="preserve">
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
1/12/2020 Se realiza seguimiento a través de correo electrónico solicitando avance de las acciones de mejoramiento (Adriana Barrios Rodríguez)
07/12/2020  -Modificación de fecha- Se ajustó fecha de terminación del plan con base en cambios de las acciones de mejoramiento notificados por la Supervisión mediante correo electrónico del 3 de diciembre de 2020. (Adriana Barrios Rodríguez)
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
10/12/2020  -Modificación de fecha- Se ajustó fecha de terminación del plan con base en cambios de las acciones de mejoramiento notificados por la Supervisión mediante correo electrónico del 3 de diciembre de 2020. (Adriana Barrios Rodríguez)
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
30/06/2021  -Modificación de fecha- Mediante correo electrónico del 29 de junio de 2021, la Supervisión presenta estado de avance de plan de mejoramiento y solicita prorroga para acreditar su cumplimiento, hasta el 30 de octubre de 2021. (Adriana Barrios Rodríguez)
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
2/07/2021 De acuerdo con las evidencias de realización de las primeras 4 acciones de mejoramiento, se procede a incluir un avance del 56% al plan de mejoramiento y se modifican las últimas 3 acciones de mejoramiento según solicitado por la Supervisión. (Adriana Barrios Rodríguez)
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
10/11/2021 De acuerdo con las evidencias de realización de las acciones de mejoramiento 5 y 6, se procede a incluir un avance del 84% al plan de mejoramiento y se modifica la fecha de finalización para el 30 de diciembre de 2021. (Adriana Barrios Rodríguez)
20/12/2021 La Supervisión envió la información correspondiente al avance en el plan de mejoramiento, informando que estaba pendiente la radicación a VAF y la imputación, lo cual será adelantado en diciembre de 2021. (Adriana Barrios Rodríguez)
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t>
  </si>
  <si>
    <t>22/11/2019</t>
  </si>
  <si>
    <t xml:space="preserve">2.	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
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
“Cumplir con el cronograma de ejecución del plan de inversiones”_x000D_
“La ejecución del Plan de Inversiones se debe desarrollar conforme al Cronograma autorizado a través del presente Otrosí”_x000D_
Lo anterior, en conexidad con el cumplimiento del cronograma de ejecución de inversiones presentado por el Concesionario y aprobado por la ANI, en cumplimiento de la Resolución No. 1004 de 2017 de la ANI._x000D_
Estas situaciones, evidencian incumplimiento de las funciones de Supervisión, consignadas en el Manual de seguimiento a proyectos e interventoría y supervisión contractual de la ANI, literales b y f:_x000D_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
</t>
  </si>
  <si>
    <t xml:space="preserve">1.	Mesa De trabajo Gerencia Financiera y Técnica
2.	Concepto INTEGRAL (Técnico y Financiero)
</t>
  </si>
  <si>
    <t xml:space="preserve">
25/06/2020 Mediante correo electróinico se solicitó modificar las acciones de mejoramiento planteadas como:
2.1.	Mesa de trabajo Gerencia Financiera, Gerencia Técnica y Gerencia Jurídica
2.2.	Concepto Técnico Cumplimiento Plan de Inversiones
2.3.	Concepto Financiero Cumplimiento Plan de Inversiones
2.4.	Concepto Jurídico Cumplimiento Plan de Inversiones
2.5.	Activar medidas que resulten de los conceptos internos de la ANI
Por las siguientes:
1.	Mesa De trabajo Gerencia Financiera y Técnica
2.	Concepto INTEGRAL (Técnico y Financiero)
En este sentido, se respondió a la Supervisión:
Frente a la solicitud de modificación del plan de mejoramiento, procedemos a incluirla dentro del plan de mejoramiento por procesos de la Entidad, recomendando que en la ejecución de las acciones se tenga en cuenta lo siguiente:
En la sección 5.1.3 del informe de auditoría a la supervisión e interventoría del proyecto (radicado ANI No. 20191020179663), se expresó la conclusión de la Oficina de Control Interno frente al seguimiento técnico y contable de las inversiones, así:
“(…)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
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
A la vez, se considera que esta situación promueve la materialización del riesgo de 3 de los 14 riesgos de la matriz de riesgos del proceso de Gestión Contractual y Seguimiento de Proyectos de Infraestructura de Transporte, de la siguiente manera (…)”
 (Carlos Felipe Sánchez Pinzón)
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
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t>
  </si>
  <si>
    <t>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
“10. Identificar con seis (6) meses de antelación las pólizas a vencer, de acuerdo a la alerta generada por el sistema de información Project Online, mediante correo electrónico (…).
11. Solicitar al tomador actualización de la póliza en los tiempos establecidos, informándole sobre el vencimiento, renovación o adición de la póliza por modificación de plazo, valor, entre otros.”
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
“Las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
Estas situaciones, evidencian incumplimiento de las funciones de Supervisión, consignadas en el Manual de seguimiento a proyectos e interventoría y supervisión contractual de la ANI, literales b y f: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</si>
  <si>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 xml:space="preserve">3.1.	Concepto Técnico relacionando condiciones de la póliza aprobada_x000D_
3.2.	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
</t>
  </si>
  <si>
    <t xml:space="preserve">
24/06/2020 Mediante correo electrónico se hizo seguimiento a los avances de ejecución de las acciones de mejoramiento de la no conformidad, indicando lo siguiente:_x000D_
_x000D_
La evidencia que me comparte puede servir para evidenciar la ejecución de la acción de mejoramiento 3.2, por lo que para dar cierre a esta no conformidad es necesario evidenciar la ejecución de la acción 3.1._x000D_
_x000D_
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
24/06/2020 Mediante correo electrónico la Supervisión aportó las evidencias de ejecución de acciones de mejoramiento, las cuales, una vez revisadas por la Oficina de Control Interno, sirvieron como soporte para dar cierre a la no conformidad. (Carlos Felipe Sánchez Pinzón)</t>
  </si>
  <si>
    <t xml:space="preserve">Cronograma de trasferencias documentales:_x000D_
_x000D_
De acuerdo con lo señalado en el desarrollo del informe se observó la falta de emisión del cronograma de transferencias, respecto de la vigencia 2018, establecido en el procedimiento interno denominado archivo observación 3 y/o actividad No. 44._x000D_
_x000D_
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
</t>
  </si>
  <si>
    <t>Diciembre de 2019</t>
  </si>
  <si>
    <t>Diciembre</t>
  </si>
  <si>
    <t>1. Elaborar el Cronograma de transferencias _x000D_
2. Memorando de comunicación a los responsables con el cronograma de trabajo_x000D_
3. Elaborar y adoptar el procedimiento de Transferencias documentales.</t>
  </si>
  <si>
    <t xml:space="preserve">
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t>
  </si>
  <si>
    <t xml:space="preserve">Sala de Consulta de documentación en la Entidad_x000D_
 _x000D_
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
</t>
  </si>
  <si>
    <t>Disponer de la sala de consulta de documentos en el piso 2 de la entidad</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</si>
  <si>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
 (Luz Mary Hernández Villadiego)</t>
  </si>
  <si>
    <t>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t>
  </si>
  <si>
    <t>1. Realizar un plan de trabajo para fortalecer la organización, almacenamiento, preservación y control de los archivos físicos y digitales._x000D_
_x000D_
2. Organización de 500.000 planos siempre y cuando sean descogenlados los recursos solicitados para ello._x000D_
_x000D_
3. Aseo para el archivo de fontibón y los archivos de gestión _x000D_
_x000D_
4. Realización de contrato de arrendamiento que incluya el aseo a los documentos, y demás elementos de la Gestión Documental de la bodega y areas de trabajo._x000D_
_x000D_
5. Socializaciones para fortalecer la gestión documental en la entidad._x000D_
_x000D_
6. Memorando dirigido al  GIT de Planeación para gestionar la aprobación de la Política de Gestión Documental de la Entidad y el reglamento de archivo en el siguiente Comité de Gestión y Desempeño.</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</si>
  <si>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
 (Luz Mary Hernández Villadiego)</t>
  </si>
  <si>
    <t>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Teniendo en cuenta que se siguen presentando incumplimientos respecto a la presentación dentro del término, se recomienda implementar las acciones preventivas a la mayor brevedad.</t>
  </si>
  <si>
    <t>Acción correctiva_x000D_
Someter a consideración del_x000D_
Comité de Concilldción la_x000D_
recomendación por parte de los_x000D_
apoderados de la Entidad de iniciar_x000D_
0 no la Acción de Repetición dentro_x000D_
de los cuatro (4) meses siguientes_x000D_
contados a partir del pago._x000D_
_x000D_
Acciones preventivas_x000D_
1. Unifícación de controles diseñados para el control de_x000D_
pago desentenciasytrámitedeacdones de repetición_x000D_
2. Establecimiento de íineamentos para sesionar_x000D_
periódicamente en materia de acción de repetición_x000D_
3. Designación de funcionario del Gil de Defensa Judicial_x000D_
con dedicación exclusiva como secretario (a) Técnico_x000D_
(a) del Comité de Conciliación, como responsable de_x000D_
control a la gestión del Comité de Conciliación_x000D_
conforme ai procedimiento adoptado para tal fin</t>
  </si>
  <si>
    <t>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07/05/2020. Resolución 398 de 12/03/2019, pago 20/03/2019, demandados: Concesionario Vías de las Américas S.A.S./Valorcon S.A./Interventoría Vías de las Américas. Se presentó al Comité de Conciliación el 10/07/2019, decidió: “Presentar demanda en ejercicio del medio de control de repetición.”
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t>
  </si>
  <si>
    <t>19/12/2019</t>
  </si>
  <si>
    <t>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t>
  </si>
  <si>
    <t>Se realizara la modificación del Procedimiento para establecer quienes son los encargados de realizar el reconocimiento de los proyectos.</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</si>
  <si>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se recibe plan de mejoramiento de parte de la Vicepresidencia de Estructuración. (Daniel Felipe Sáenz Lozano)
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
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
11/06/2021 Teniendo en cuenta que el plan de mejoramiento vence el 30-06-2021, mediante correo electrónico se solicitó remitir evidencias que acrediten el cumplimiento de la acción de mejoramiento.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</si>
  <si>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17/12/2019</t>
  </si>
  <si>
    <t>https://anionline.sharepoint.com/:f:/s/PMPMotor/Enhur-Cz6jhFnYdUPJ135UoBYWMXHA9q-KUkZu7rwTpwsg?e=lpTRUs</t>
  </si>
  <si>
    <t xml:space="preserve">2.	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t>
  </si>
  <si>
    <t>Remitir a la Oficina de Control Interno copia del acta del Comité Jurídico con referencia a los plazos de factibilidad.</t>
  </si>
  <si>
    <t>19/02/2020</t>
  </si>
  <si>
    <t>28/01/2020 Vía correo electrónico se solicitó a la Vicepresidencia de Estructuración el plan de mejoramiento para subsanar la no conformidad. El plazo recomendado para remitir este insumo a la OCI venció el 17 de enero de 2020. (Daniel Felipe Sáenz Lozano)
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t>
  </si>
  <si>
    <t>No se evidenció que la estructuración de iniciativa privada del proyecto Aeropuertos del Suroccidente Colombiano contara con un Gerente de la Vicepresidencia de Estructuración a pesar de que el procedimiento EPIT-P-002 lo exige.</t>
  </si>
  <si>
    <t xml:space="preserve">1. Se contratará el Gerente de Aeropuertos. Fecha:  31 de marzo de 2020 (50%)._x000D_
_x000D_
2. Se modificara la actividad No. 2 del procedimiento EPIT-P-002, se incluirá que el Vicepresidente de Estructuración podrá realizar las labores del Gerente en caso de  existir esa vacante. 30 de junio de 2020. Fecha: 30 de junio de 2020. (50%)._x000D_
</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</si>
  <si>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la Vicepresidencia de Estructuración remitió plan de mejoramiento para subsanar la no conformidad. (Daniel Felipe Sáenz Lozano)
12/03/2020 Vía correo electrónico la Vicepresidencia de Estructuración remitió soportes que evidencian el cumplimiento de la primera acción de mejoramiento, así:
1. Notificación de funciones correspondientes al cargo de Gerente de Proyectos o Funcional de la Vicepresidencia de Estructuración. Memorando No. 20204030043083.
2. Copia de Resolución No. 291 de 2020, por medio de la cual se nombró con carácter ordinario a Germán Andrés Fuertes Chaparro en el cargo de Gerente de Proyectos o Funcional.
Se modifica avance del plan de mejoramiento a 50%. (Daniel Felipe Sáenz Lozano)
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
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
11/06/2021 Teniendo en cuenta que el plan de mejoramiento vence el 30-06-2021, mediante correo electrónico se solicitó remitir evidencias que acrediten el cumplimiento de la acción de mejoramiento No. 2.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No. 2.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</si>
  <si>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https://anionline.sharepoint.com/:f:/s/PMPMotor/EqWfVuvWBgVMi5rcjC8FjW8BZhjKjC8G1m2WXQ7HpP3qYg?e=KyPOUy</t>
  </si>
  <si>
    <t>1.	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t>
  </si>
  <si>
    <t>Autopista Villavicencio - Yopal</t>
  </si>
  <si>
    <t>1. La interventoría realizará consecuciónde proveedor y análisis de propuestas para la prestación del servicio de internet en los puntos de peajes._x000D_
2.De ser factible la cobertura en la zona, se instalará el servicio de internet en cada punto de peaje para tener acceso remoto en la Interventoría y en la ANI._x000D_
3.De ser factible la cobertura en la zona, se realizaran pruebas de_x000D_
instalación del internet en cada punto de peaje._x000D_
4. En caso de no ser factible la cobertura del servicio de internet por_x000D_
parte de ningún proveedor en los puntos de peajes, se le informara a la ANI._x000D_
Fecha de terminación: 15-03-2020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</si>
  <si>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En caso de no contar con los equipos instalados y en
funcionamiento, informar cómo se le está dando cumplimiento a la obligación
y qué seguimiento se lleva desde la Supervisión de la ANI.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
31/07/2020  (Adriana Barrios Rodríguez)</t>
  </si>
  <si>
    <t>2.	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
“Preparar y presentar a la ANI dentro de los quince (15) primeros días calendario de cada mes, un Informe Mensual que, metodológicamente, comprenderá una parte ejecutiva y otra de temas generales (…)”._x000D_
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
“El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t>
  </si>
  <si>
    <t>1. Se realizara sensibilización y reunión por parte del Director del proyecto, con el fin de ajustar el tiempo de entrega de los informes por parte los respectivos responsables._x000D_
2. Se verificará mensualmente el cumplimiento de la fecha de entrega del informe mensual por parte del subdirector técnico y operativo en apoyo con el profesional de Calidad de la interventoría._x000D_
Fecha de finalización: 18-02-2020.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</si>
  <si>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Adicionalmente, con el fin de medir la efectividad de las
acciones ejecutadas, se solicita allegar los números de radicado de los
informes de Interventoría correspondientes al año 2020.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
25/08/2020 Se envía correo electronico solicitándo nuevamente la fecha de terminación del PMP visto que está vencido desde el 31 de julio de 2020, la Supervisión notifica a través de Teams que enviará respuesta el 2 de septiembre  (Adriana Barrios Rodríguez)
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
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
10/12/2020 Se realiza seguimiento a través de correo electrónico solicitando avance de las acciones de mejoramiento (Adriana Barrios Rodríguez)
24/01/2021 La Supervisión remite por correo electrónico las últimas fechas de entrega de los informes mensuales, las cuales se verifica que han sido en el plazo contractual establecido, por lo cual se da cierre a la No Conformidad (Adriana Barrios Rodríguez)</t>
  </si>
  <si>
    <t>3.	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
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
La verificación del cumplimiento contractual del Concesionario es una obligación contractual de la Interventoría, consignada en el contrato de Interventoría, cláusula 2.1, literal f, según se cita a continuación:_x000D_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t>
  </si>
  <si>
    <t>1.	Realizar la solicitud formal al Concesionario, del informe de Tramos de Concentración de Accidentes TCA, correspondiente a los años 2016, 2017, 2018 y 2019.
2.	Informar la respuesta del Concesionario a la OCI</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</si>
  <si>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
numeral 3.3.7 Seguridad Vial, en el párrafo donde describen que "el concesionario deberá realizar estudios anuales de Tramos de Concentración
de Accidentes (TCA) y de seguridad vial con propuestas de actuaciones y
seguimiento anual de su eficacia. Estas propuestas deberán ser
comunicadas a la ANI, cuyos posibles comentarios no eximen al
Concesionario en ningún caso de cumplir con lo especificado en los
Indicadores correspondientes. ", en congruencia al apéndice 4, este numeral
corresponde al indicador del Indice de Mortalidad, en cuyo caso aplica para
la Etapa de Operación y Mantenimiento; por lo tanto, en razón de que el
proyecto se encuentra actualmente en la etapa Preoperativa- fase de
construcción, aún no aplica la entrega del Estudio Anual de Tramos de
Concentración de Accidentes (TCA), por parte del Concesionario.”
Sin embargo, según se señala en la no conformidad, la obligación se
encuentra en el apéndice técnico 2 del contrato de concesión, numeral 3.3.7.
En este apéndice, se especifica “en el presente Apéndice se encuentra: (i) el
alcance de los servicios a prestar por el Concesionario durante la Etapa
Preoperativa y la Etapa de Operación y Mantenimiento y su clasificación
como Servicios Obligatorios y Servicios Adicionales.”, por lo que se
considera que la obligación aplica para la etapa preoperativa del contrato, no
se da cierre a la no conformidad y se recomienda a la Interventoría formular
las acciones de mejoramiento respectivas y su fecha de finalización.
Por otra parte, la Interventoría señala que “reporta a la Concesión y a la ANI
a los tramos de concentración de accidentes por Unidad Funcional, así
mismo, se le exige al Concesionario tomar las acciones pertinentes para
minimizar la accidentalidad.”; sin embargo, este reporte es una obligación
del Concesionario y no de la Interventoría, por lo que en la no conformidad
se señaló que “No se evidenció que la Interventoría verifique que el
Concesionario da cumplimiento a su obligación de "realizar estudios anuales
de Tramos de Concentración de Accidentes (…)”. Por lo anterior, se
recomienda tener esto en consideración en las acciones de mejoramiento
que se formulen. (Carlos Felipe Sánchez Pinzón)
12/06/2020 Mediante correo electrónico se le reiteró a la Supervisión la necesidad de que se formlen las acciones de mejoramietno correspondientes. (Carlos Felipe Sánchez Pinzón)
8/07/2020 A través de correo electrónico se reiteró la solicitud a la Supervisión de la formulación del Plan de Mejoramiento por parte de la Interventoría. (Adriana Barrios Rodríguez)
22/07/2020 En correo electrónico el 15 de julio se renueva la solicitud de plantear el plan de mejoramiento de esta no conformidad.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
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
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
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t>
  </si>
  <si>
    <t>1.	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</si>
  <si>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Solicitar al concesionario realizar un otrosí modificatorio al contrato que amplíe los tiempos de respuesta a las solicitudes de reconocimiento de Eventos Eximentes de Responsabilidad.</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</si>
  <si>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sin embargo, se
recomienda formular acciones para que esta situación no se vuelva a
presentar en futuras solicitudes de reconocimiento de eventos eximentes de
responsabilidad.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"Tal como se ha podido esbozar, los tiempos de respuesta contractualmente establecidos para que la Agencia se pronuncie ante el Concesionario cuentan con muy baja probabilidad de cumplimiento.", con lo anterior se da por cumplida la Acción de Mejora N. 1. 
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
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solicitando la modificación del Plan de Mejoramiento de la No Conformidad y la fecha de terminación, por lo cual se atiende la solicitud.  (Adriana Barrios Rodríguez)
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
1/12/2020  Se envió correo electrónico a la Supervisión, solicitando el avance en el Plan de Mejoramiento, visto que la No conformidad venció el 30 de noviembre de 2020. (Adriana Barrios Rodríguez)
10/12/2020 Se realiza seguimiento a través de correo electrónico solicitando avance de las acciones de mejoramiento, a lo cual la supervisión solicita plazo hasta el 30 de diciembre de 2020  (Adriana Barrios Rodríguez)
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
16/02/2021  -Modificación de fecha- Con base en solicitud de la Supervisión recibida el 16 de febrero de 2021 mediante correo electrónico se modifica fecha de terminación para el 30/03/2021. (Adriana Barrios Rodríguez)
26/03/2021  -Modificación de fecha- Mediante correo electrónico la Supervisión informó que "En atención a la No Conformidad 3806 solicito ampliar el plazo para el día 30 de abril de 2021 toda vez que el área jurídica no ha conciliado el  texto el oficio.", por lo tanto, se ajustó la fecha de terminación del plan. (Adriana Barrios Rodríguez)
30/04/2021  -Modificación de fecha- Mediante correo electrónico del 30/04/2021 la Supervisión solicita prórroga del plan de mejoramiento hasta el 31/05/2021, debido a que "el área jurídica no ha aprobado el nuevo texto oficio." (Adriana Barrios Rodríguez)
08/06/2021  -Modificación de fecha- Mediante correo electrónico del 8 de junio de 2021, el Líder del Equipo de Coordinación y Seguimiento del proyecto informa que: "Teniendo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 razón por la cual, se amplía el plazo de terminación del plan de mejoramiento hasta el 31 de julio de 2021. (Adriana Barrios Rodríguez)
17/08/2021  -Modificación de fecha- Mediante correo electrónico del 17 de agosto de 2021 el Líder del Equipo de Coordinación y Seguimiento del Proyecto informa: "En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 (Adriana Barrios Rodríguez)
20/12/2021 Se hizo seguimiento a la Supervisión el 1 de diciembre de 2021 (Adriana Barrios Rodríguez)
23/12/2021  -Modificación de fecha- Mediante correo electrónico del 22/12/2021 el Líder del Equipo de Coordinación y Seguimiento del proyecto informa que "la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 por lo tanto, se establece 30/06/2022 como fecha de terminación del plan. (Adriana Barrios Rodríguez)
14/07/2022  -Modificación de fecha- De acuerdo con el reporte de avance de la Supervision del 14 de julio de 2022 y la solicitud correspondiente se procede a ampliar el plazo de realización al 31 de diciembre de 2022. (Adriana Barrios Rodríguez)
22/12/2022  -Modificación de fecha- Mediante correo electrónico del 22 de diciembre de 2022 el Líder del Equipo de Coordinación y Seguimiento del Proyecto informó y solicitó:_x000D_
_x000D_
"En atención a la Auditoría Técnica a las funciones públicas de supervisión y de interventoría referentes al proyecto de concesión Villavicencio - Yopal, y al Plan de Mejoramiento propuesto para la No Conformidad No.3806, se informa lo siguiente:  _x000D_
 _x000D_
1. Para la No Conformidad No.3806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2023."_x000D_
_x000D_
Con base en esta solicitud, se establece 31 de diciembre de 2023 como fecha de terminación del plan de mejoramiento. (Adriana Barrios Rodríguez)
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
_x000D_
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
13/12/2023 Se realiza seguimiento de avance en el plan de mejoramiento de la No conformidad por correo electrónico. (Adriana Barrios Rodríguez)
21/12/2023  -Modificación de fecha- Mediante correo electrónico del 21-12-2023, el Equipo de Coordinación y Seguimiento informó:_x000D_
_x000D_
"(...)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 31-12-2024 como fecha de terminación. (Adriana Barrios Rodríguez)</t>
  </si>
  <si>
    <t>https://anionline.sharepoint.com/:f:/s/PMPMotor/EnP5f8VsLt5FiWJSvAb3LJcB2BoFJdYUmAJg4183h-29iw?e=ydHBWB</t>
  </si>
  <si>
    <t>2.	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
“(b) El Plazo de Cura se contará desde el Día en que el Interventor o la ANI notifiquen al Concesionario del incumplimiento, vencido el cual, si persiste el incumplimiento la ANI impondrá la Multa desde la fecha en que inició el incumplimiento” (subrayado fuera del texto)._x000D_
“(d) Vencido el Plazo de Cura sin que el Concesionario haya saneado el incumplimiento, se causarán las Multas correspondientes, hasta que el Concesionario sanee el incumplimiento (…)”._x000D_
Adicionalmente, esto hace parte de las funciones de la Supervisión, consignadas en el Manual de seguimiento a proyectos e interventoría y supervisión contractual, numeral 2.2.2, literal f, según se cita a continuación:_x000D_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</si>
  <si>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1. Solicitud a Interventoría de respuesta al oficio ANINo 2019-500-032620-1._x000D_
2. Solicitud a la Vicepresidencia Jurídica de la ANI inicio del debido proceso administrativo sancionatorio en contra del Concesionario por la no obtención de la No Objeción por parte de la Interventoría de las Unidades Funcionales de los estudios y diseños de detalle.</t>
  </si>
  <si>
    <t xml:space="preserve">
4/02/2020 Mediante correo electrónico del 27 de enero de 2020, se recordó a la Supervisión que la fecha de entrega del plan de mejoramiento se encontraba vencida y se solicitó allegarlo lo antes posible._x000D_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
superar la situación señalada en la no conformidad; sin embargo, se_x000D_
recomienda formular acciones adicionales para que esta situación no se_x000D_
vuelva a presentar frente a futuras alertas de presunto incumplimiento._x000D_
Así mismo, se recomienda incluir una acción de mejoramiento que permita_x000D_
evidenciar el tratamiento que se le dio a cada uno de los 8 periodos de cura_x000D_
señalados en la no conformidad.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recibió el oficio 20205000093783 del 28 de julio de 2020, como respuesta a la ejecución del Plan de Mejoramiento. _x000D_
_x000D_
Al respecto se procede a cerrar la No Conformidad según se describe a continuación: _x000D_
_x000D_
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
_x000D_
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
_x000D_
Visto lo anterior se da cierre a la No Conformidad.   (Adriana Barrios Rodríguez)</t>
  </si>
  <si>
    <t>3.	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
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
“10. Identificar con seis (6) meses de antelación las pólizas a vencer, de acuerdo a la alerta generada por el sistema de información Project Online, mediante correo electrónico (…)._x000D_
11. Solicitar al tomador actualización de la póliza en los tiempos establecidos, informándole sobre el vencimiento, renovación o adición de la póliza por modificación de plazo, valor, entre otros.”_x000D_
Estas situaciones, evidencian incumplimiento de las funciones de Supervisión, consignadas en el Manual de seguimiento a proyectos e interventoría y supervisión contractual de la ANI, literal b:_x000D_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</si>
  <si>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1. Aprobar las pólizas de construcción de la Concesionaria._x000D_
2. Aprobar las pólizas de construcción de la Interventoría._x000D_
3. Solicitar al área de tecnología de la Agencia, crear las alertas del vencimiento de las pólizas.</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</si>
  <si>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
Al respecto, la Oficina de Control Interno hará seguimiento al funcionamiento de las alertas de vencimiento de las pólizas y a su efectividad para lograr la solicitud y aprobación de las pólizas antes de su entrada en vigencia.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_x000D_
_x000D_
20205000222761 del 4 de agosto de 2020 de la Vicepresidencia Ejecutiva a la Interventoría en donde se aprueban las pólizas del contrato de Interventoría, con lo cual se cumple la Acción de Mejora N. 2 _x000D_
_x000D_
20205000094203 del 29 de julio de 2020 de la Supervisión al GIT de Tecnología de la información y las telecomunicaciones, presentando la solicitud de creación de alerta de vencimiento de las pólizas para futura gestión, con lo cual se cumple la Acción de Mejora N. 3 _x000D_
_x000D_
Se solicita a la Supervisión allegar el oficio correspondiente a la aprobación de las pólizas del Concesionario. _x000D_
_x000D_
Visto el avance en las acciones de mejoramiento (2/3) se cambia avance al 66%.  (Adriana Barrios Rodríguez)
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
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
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t>
  </si>
  <si>
    <t>1.	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t>
  </si>
  <si>
    <t>Actividad No. 1: Armar carpeta de cada una de las solicitudes de Evento Eximente de Responsabilidad, en la cual se pueda evidenciar la trazabilidad de todos los insumos y documentos.
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
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t>
  </si>
  <si>
    <t>02/04/2020 - En atención al memorando 2020-102-002458-3 por parte de la OCI, mediante correo electrónico la supervisión allega las acciones para el plan de mejora de la no conformidad: (0%)
Acciones de mejora (Fecha de cierre 27/12/2020) 
22/12/2020 22/12/2020 – Mediante correo electrónico se solicitó al equipo de supervisión allegar las evidencias de las acciones de mejora propuestas en el plan de mejoramiento de la no conformidad. (Mary Alexandra Cuenca Noreña)
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
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
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
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
29/09/2021  -Modificación de fecha- Mediante correo electrónico del 30 de agosto de 2021 la Supervisión informó que: "(...)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
_x000D_
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Concesionarios."_x000D_
_x000D_
Lo anterior da lugar a ampliar la fecha de terminación del plan de mejoramiento hasta el 31/12/2021. (Mary Alexandra Cuenca Noreña)
15/12/2021 -	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
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
23/12/2021 -	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
15/12/2022  -Modificación de fecha- A través de memorando ANI No. 20221020155343 del 14 de diciembre de 2022 se da respuesta al memorando con radicado ANI No. 20223110153053 del 11 de_x000D_
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
11/12/2023 _x000D_
El dia 4 de diciembre, se solicitó remitir a la Oficina de Control Interno la documentación que acredite el cumplimiento de las acciones de mejoramiento a la No Conformidad ya que tiene fecha de vencimiento el 31 de diciembre. (July Paola Rodríguez Ortiz)
15/12/2023  -Modificación de fecha- Mediante correo electrónico del 13-12-2023, la Líder del Equipo de Coordinación y Seguimiento del Proyecto informó lo siguiente:_x000D_
_x000D_
"(...) se informa que se ha trabajado en el cumplimiento de las actividades 1 y 2, no obstante sobre la actividad 3 se tiene lo siguiente:_x000D_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
 _x000D_
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2024."_x000D_
_x000D_
Por ende, con base en los argumentos expuestos, se establece 31/12/2024 como nueva fecha de terminación del plan de mejoramiento._x000D_
 _x000D_
 (July Paola Rodríguez Ortiz)</t>
  </si>
  <si>
    <t>https://anionline.sharepoint.com/:f:/s/PMPMotor/EmDF-_9ARHRAmNwm-wEHZnEBWAnK9gE4dkKVC_XAvymrFQ?e=IbubDM</t>
  </si>
  <si>
    <t xml:space="preserve">2.	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t>
  </si>
  <si>
    <t>Actividad No. 1: Dar lectura de la Circular con Rad ANI 20154090000304.
Actividad No. 2: Realizar listado de verificación de cumplimiento de los requisitos de la Circular con Rad ANI 20154090000304 
Actividad No. 3: Implementar el listado de verificación de cumplimiento</t>
  </si>
  <si>
    <t xml:space="preserve">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2:  Formato de lista de chequeo circular ANI N. 20154090000304 (incluye link de secop I). (anexo 120203110086063_00004).
Actividad No. 3:  Implementación de la lista chequeo (se verifico que se cargara al secop I el acta de inicio de fase construcción) 
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
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t>
  </si>
  <si>
    <t>3.	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
_x000D_
“Gestionar los procesos para la imposición de multas y demás sanciones establecidas en los contratos y en la Ley en caso de incumplimiento de las obligaciones pactadas en los mismos”_x000D_
_x000D_
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t>
  </si>
  <si>
    <t xml:space="preserve">
Actividad No. 1: Armar carpeta de cada uno de los plazos de cura y los procesos sancionatorios en el one drive del proyecto que esta compartido con todo el equipo de seguimiento en las cuales se pueda evidenciar la trazabilidad de todos los insumos y documentos.
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
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t>
  </si>
  <si>
    <t>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1: Pantallazo de carpeta en OneDrive de cada uno de los plazos de cura con los que cuenta el proyecto
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
Así mismo, se solicita se allegue evidencia de la Actividad No. 2: Matriz de Excel con trazabilidad de tiempos de plazos de cura y procesos sancionatorios para dar cierre a la no conformidad. (70% de cumplimiento)
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t>
  </si>
  <si>
    <t>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t>
  </si>
  <si>
    <t>Febrero de 2020</t>
  </si>
  <si>
    <t>13/04/2020 Se modifica el plan de mejoramiento y se prórroga la fecha para su cumplimiento hasta el 15 de mayo de 2020. (Martha Guzmán león)
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</si>
  <si>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28/02/2020</t>
  </si>
  <si>
    <t xml:space="preserve">7.1.2 Se verificó el 21 de febrero de 2010, en el Sistema eKOGUI lo siguiente: i) procesos registrados en el último mes 2, y ii) procesos sin asignación de abogado 257. </t>
  </si>
  <si>
    <t>Reiterar la solicitud a la ANDJE para que se eliminen del sistema los procesos de expropiación que no pueden ser asignados.</t>
  </si>
  <si>
    <t>13/04/2020 Se incorpora el plan de mejoramiento y la fecha de terminación para el 15 de abril de 2020. (Martha Guzmán León)
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
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5/03/2021  (Martha Guzmán León)
7/04/2021 A través de correo electrónico del 17 de marzo de 2021, se solicitó al Corrdinador del GIT de Defensa Judicial, enviar el informe con soportes, de avance de cumplimiento del Plan de mejoramiento - medidas correctivas formulado. 
Con Memorando 20217010055973 del 5 de abril de 2021, el Coordinador del GIT de Defensa Jusdicial, informó que: "(...) a la fecha la ANDJE no ha remitido el concepto definitivo respecto de la procedencia de excluir los procesos de expropiación, ante lo cual no se ha realizado una nueva solicitud pues generaría una nueva radicación.  (Martha Guzmán León)
8/04/2021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3813,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se encuentra con Plan, fecha de vencimiento: 31 de julio de 2021.  (Martha Guzmán León)
13/07/2021 En el mismo correo, se informó: "El porcentaje de avance de las acciones formuladas se verá reflejado en el informe de seguimiento y la certificación a la Agencia Nacional de Defensa Jurídica del Estado, del primer semestre de 2021."
Así mismo: "Como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comprendido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</si>
  <si>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t>
  </si>
  <si>
    <t>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t>
  </si>
  <si>
    <t>07/05/2020. En relación con esta no conformidad, en el Formato Acción Correctiva Código: SEPG-F-019, el Coordinador del GIT de Defensa Judicial, preciso: “No se cuenta con formato oficial para el registro de conciliaciones prejudiciales.” (Martha Guzmán león)
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t>
  </si>
  <si>
    <t>No conformidad para todos los procesos – Primera Línea de Defensa._x000D_
_x000D_
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t>
  </si>
  <si>
    <t>VGC_x000D_
VAF_x000D_
VPRE_x000D_
VJ_x000D_
VEJ_x000D_
VEST</t>
  </si>
  <si>
    <t>Abril de 2020</t>
  </si>
  <si>
    <t>Plan de mejoramiento del proceso de Gestión de Talento Humano: Fecha de cumplimiento (30/07/2020) 
1.	Actualizar la matriz de Riesgos del Proceso de Gestión de Talento Humano. 
2.	Socializar la matriz de Riesgos con los funcionarios y colaboradores del GIT de Talento para recibir retroalimentación. 
3.	Remitir la matriz actualizada de Riesgo del Proceso al GIT de Planeación Riesgos y Entornos. 
4.	Solicitar al GIT de Planeación una capacitación para el equipo de GIT de Talento Humano en relación con la Identificación de Riesgos al GIT de talento Humano. 
Plan de mejoramiento del proceso de Gestión Administrativa y Financiera: Fecha de cumplimiento (30/07/2020) 
1.	Solicitar al GIT de Planeación una capacitación para el equipo de GIT Administrativo y Financiero sobre la gestión de Riesgos. 
2.	Socializar la matriz de Riesgos del Proceso Gestión Administrativa y Financiera con los funcionarios y colaboradores del GIT Administrativo y Financiero para recibir realimentación. 
3.	Actualizar la matriz de Riesgos del Proceso de Gestión Administrativa y Financiera 
4.	Remitir la matriz actualizada de Riesgo del Proceso al GIT de Planeación Riesgos y Entornos. 
Plan de mejoramiento del proceso asociado al sistema estratégico de planeación y gestión: Fecha de cumplimiento 30/12/2020. 
1.	Ajustar el mapa de riesgo del proceso Sistema Estratégico de Planeación y Gestión para dar cierre y cumplimiento a las no conformidades relacionadas por la OCI en su informe de auditoría del 2020-1. 
Plan de mejoramiento del proceso asociado a Gestión de la Tecnología: fecha de cumplimiento 24/06/2020.  
1.	Revisar y validar la matriz de riesgos identificando las falencias de acuerdo a la Guía del DAFP y las áreas de Planeación y Control interno de la Entidad. 
2.	Corregir de acuerdo a los estándares, las valoraciones y la redacción de los controles. 
3.	Validación y aprobación por parte del Coordinador del GIT. 
4.	Formalizar la solicitud a Planeación de la publicación la matriz ajustada. (Memorando 20206070092333 del 24/07/2020) 
Plan de mejoramiento del proceso asociado a Gestión de la Contratación: fecha de cumplimiento 24/06/2020.  
1.	Actualizar el mapa de Riesgos del Proceso de Gestión de contratación (30/11/2020) 
2.	Socializar el mapa de riesgos del Proceso de Gestión de contratación, así como las generalidades del procedimiento y la metodología, con los funcionarios y colaboradores del GIT de Contratación para recibir retroalimentación. (30/11/2020) 
3.	Remitir el mapa de riesgos actualizado del Proceso al GIT de Planeación. (30/11/2020) 
4.	Solicitar al Git de planeación capacitación sobre la metodología para la administración del riesgo, para el equipo de riesgos del GIT de contratación. (30/11/2020) 
5.	Analizar el mapa de riesgos del proceso del GIT de contratación, en comparación con el PMI y PMP (30/11/2020). 
Se informa el siguiente plan de acción por parte de la Vicepresidencia Jurídica (proceso gestión jurídica) a través del memorando interno radicado bajo el número 20191010196843 del 18 de diciembre de 2019 (Se incluye plan de mejoramiento de la no conformidad 3782):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 
Se recibe correo electrónico del 23 de noviembre del presente año con el plan de mejoramiento por parte del proceso de estructuración, de la siguiente manera:
1.Actualizar la matriz de Riesgos del Proceso de la Vicepresidencia de Estructuración de acuerdo con la nueva metodología del DAFP.
2.Socializar la matriz de Riesgos con los funcionarios y colaboradores del Vicepresidencia de Estructuración.
3.Remitir la matriz actualizada de Riesgo del Proceso al GIT de Planeación Riesgos y Entornos.
(31/03/2021)
Se incorpora plan de acción asociado a la no conformidad 3701, correspondiente al proceso de Gestión Contractual y Seguimiento de Proyectos, de la siguiente manera, previsto para cumplir el 30 de julio de 2021:
1. Aplicación de la nueva metodología de identificación y gestión de riesgos propuesta por la Gerencia de Planeación, basada en la metodología del DAFP</t>
  </si>
  <si>
    <t>11/06/2020 Se recibe memorando interno radicado bajo el número 20204030071363 del 3 de junio del presente año, donde se informa el plan de mejoramiento del proceso de Gestión de Talento Humano como primera línea de defensa.
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
25/06/2020 Se incorpora acción de mejora propuesta por el GIT de planeación a través del memorando interno radicado bajo el número 20206010075673 del 12 de junio del presente año.  (Yuly Andrea Ujueta Castillo )
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
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
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
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
12/11/2020 De acuerdo con el seguimiento realizado a las acciones de mejora propuestas por lo auditados, se evidenciaron avances en los procesos de:
Gestión administrativa y financiera de las cuatro acciones de mejora propuestas, tres se cumplieron en un 100%. Se reporta un avance del 75% para este proceso.
Gestión de la tecnología, se evidenció el cumplimiento de las cuatro acciones de mejora propuestas en un 100%.
De acuerdo con lo anterior, las acciones de mejora propuestas para tratar esta no conformidad registran un avance del 22%. 
Se informó a través del informe de auditoría de riesgos y en las entrevistas a los equipos de riesgos los procesos que debían enviar el plan de mejoramiento.
Se envío correo al proceso de gestión de talento humano, solicitando los avances asociados a la gestión de las acciones reportadas para tratar esta no conformidad.
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
La primera línea de defensa se encuentra realizando las capacitaciones y generando las actualizaciones de los mapas de riesgos de acuerdo con los ajustes realizados  a la metodología. (Yuly Andrea Ujueta Castillo )
14/12/2020 De acuerdo con el correo electrónico del 23 de noviembre del presente año, el proceso de estructuración informa su plan de mejoramiento para tratar esta no conformidad. Fecha máxima de cumplimiento de planes el 30 de marzo de 2021.
Por otro lado, el 18 de noviembre del presente año, el proceso de gestión de talento humano solicita ampliación de la fecha de cumplimiento de los planes de mejoramiento para el 31 de diciembre del presente año. (Yuly Andrea Ujueta Castillo )
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
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
Sistema Estratégico de Planeación y Gestión: A través de correo electrónico del 29 de marzo del presente año, se solicitó realizar el cambio de la fecha de cumplimiento de las acciones de mejora para el 30/04/2021.
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
Estructuración de proyectos: Se recibió correo electrónico del 26 de marzo del presente año, solicitando el cambio de la fecha de cumplimiento para el 31 de mayo del presente año. Se realizan ajustes en el PMP.
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
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t>
  </si>
  <si>
    <t>No conformidad para el proceso Sistema Estratégico de Planeación y Gestión – Segunda Línea de Defensa._x000D_
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t>
  </si>
  <si>
    <t>1.	Eliminar de la página Web de la ANI el mapa de riesgos corporativo._x000D_
2.	Solicitar al Grupo Interno de Trabajo Tecnologías de la Información y las Telecomunicaciones la actualización del instructivo “Actualización de la Página Web e Intranet de la ANI.”</t>
  </si>
  <si>
    <t>25/06/2020</t>
  </si>
  <si>
    <t xml:space="preserve">
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
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
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
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t>
  </si>
  <si>
    <t>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t>
  </si>
  <si>
    <t>1.	Solicitar capacitación al DAFP en materia de riesgos y controles. (mayo de 2020)
2.	Fortalecer los conocimientos y capacidades del equipo de la segunda línea de defensa, con el fin de implementar de manera efectiva la metodología de validación. (julio de 2020)
3.	Generar una metodología de validación efectiva para los diferentes mapas de riesgos de la Entidad, así como la validación del cumplimiento de las responsabilidades de la línea estratégica y la primera línea de defensa. (septiembre de 2020).
4.	Tener en cuenta las recomendaciones de la OCI y el resultado de las validaciones de la segunda línea de defensa durante los monitoreos 2022-2. FECHA DE CIERRE el 31 de diciembre de 2022.
5.	Documentar y ajustar metodología para la administración de riesgos. FECHA DE CIERRE el 31 marzo de 2022.
6.	Optimizar los mapas de riesgos de procesos. FECHA DE CIERRE el 30 de junio de 2022.</t>
  </si>
  <si>
    <t>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
En consecuencia, se realiza el cierre de las no conformidades 3702 y 3783 y se mantiene vigente la 3817 en donde se relaciona el Plan de Mejoramiento propuesto por el GIT de planeación.
 (Yuly Andrea Ujueta Castillo )
12/11/2020 De acuerdo con la información suministrada en la auditoría de riesgos, se evidenció el cumplimiento que de las 7 acciones de mejora propuestas, se han cumplido 3 al 100%. Es decir que este plan de mejoramiento presenta un avance del 75%.
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
13/11/2020  -Modificación de fecha- Solicitado mediante correo de 12 de noviembre de 2020 por el auditor. (Yuly Andrea Ujueta Castillo )
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
27/12/2021 27/12/2021: Se envió correo electrónico al proceso responsable de la NC, solicitando los avances de las tres acciones de mejora que se encuentran pendientes. Por ahora el % de avance se mantiene en el 50%. (Yuly Andrea Ujueta Castillo )
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
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
27/12/2022 De acuerdo con las acciones de mejora planteadas para esta no conformidad que corresponden a 6, de las cuales se han cumplido 3, se realiza la validación de cumplimiento de las siguientes acciones de mejora:_x000D_
_x000D_
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
_x000D_
Todas las mejoras adoptadas e implementadas por la segunda línea de defensa se han realizado, obedeciendo las recomendaciones de la OCI. De acuerdo con lo anterior, se evidenció el cumplimiento del 100% de esta acción de mejora. _x000D_
_x000D_
2. Documentar y ajustar metodología para la administración de riesgos: La Entidad durante la vigencia 2022, actualizó los siguientes documentos:_x000D_
_x000D_
Procedimientos asociados a la construcción de mapas, seguimiento y monitoreo de los riesgos de gestión y cumplimiento - SEPG-P-011 versión 2 del 21 de noviembre de 2022 (https://www.ani.gov.co/sites/default/files/sig//sepg-p-011_construccion_mapas_seg_monitoreo_riesgoinstitucional_v2.pdf)_x000D_
_x000D_
Se generaron los documentos asociados a:_x000D_
Instructivo metodológico para la administración de riesgos de cumplimiento - SEPG-I-014 versión 1 del 21 de octubre de 2022. (https://www.ani.gov.co/sites/default/files/sig//sepg-i-014_instructivo_metodologico_para_la_administracion_de_riesgos_de_cumplimiento_v1.pdf)_x000D_
Instructivo metodológico para la administración de riesgos de gestión - SEPG-I-015 versión 1 del 8 de septiembre de 2022. (https://www.ani.gov.co/sites/default/files/sig//sepg-i-015_instructivo_metodologico_para_la_administracion_de_riesgos_de_gestion_v1.pdf)_x000D_
_x000D_
La política de la administración del riesgo se mantiene en su versión 001 desde el 13 de febrero de 2019._x000D_
_x000D_
Con respecto al cumplimiento de esta acción de mejora, se evidenció que los instructivos y los formatos corresponden a la metodología aplicada actualmente en la Entidad para administrar los riesgos._x000D_
_x000D_
Adicional a lo anterior, la Entidad cuenta con un sitio SharePoint para los equipos de riesgos, donde se encuentra documentada la metodología a través de videos. Por lo anterior, esta actividad se encuentra con un cumplimiento del 100%._x000D_
_x000D_
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
_x000D_
De acuerdo con el análisis anterior y el seguimiento realizado durante el año 2022, se evidenció el cumplimiento del plan de acción formulado por la Entidad en un 100%. Durante la vigencia 2023, se validará la efectividad de este plan. (Yuly Andrea Ujueta Castillo )</t>
  </si>
  <si>
    <t>https://anionline.sharepoint.com/:f:/s/PMPMotor/EqUNTvNOC1lNoCsDbm-EWgkBWhQNzEHjli29P7WlTzao1w?e=YzEDl7</t>
  </si>
  <si>
    <t>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
Toda vez que la Entidad afirma que se realizaron pagos parciales y en las Notas a los Estados Financieros con corte al 31 de diciembre de 2019 se revela que el deudor canceló en la vigencia 2019 $27,1 millones, debiendo cancelar el valor de $42,5 millones correspondiente a 12 cuotas.</t>
  </si>
  <si>
    <t>Mediante correo electrónico del 6/11/2020 el GIT Defensa Judicial suscribe el plan._x000D_
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
Diseñar y adoptar un procedimiento que permita determinar el reporte positivo o negativo al boletín de deudores morosos. Responsable: Maria Lorena Arena Suarez, fecha de cumplimiento: 19/12/2020.</t>
  </si>
  <si>
    <t>30/11/2020</t>
  </si>
  <si>
    <t>07/07/2020 Mediante correo electrónico del 26 de junio de 2020 se solicitó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
08/04/2021 Mediante correo electrónico del 8 de abril de 2021 se solicitó a la Vicepresidencia Jurídica el suministro de las evidencias y soportes del cumplimiento de las acciones de mejora propuestas. (Yuber Alexander Peña Cárdenas)
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
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
De acuerdo con lo anterior, las acciones de mejora se dan como completadas y la No Conformidad como subsanada. (Yuber Alexander Peña Cárdenas)</t>
  </si>
  <si>
    <t>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
Situación evidenciada en el seguimiento a las acreencias a favor de la ANI con corte al 30 de junio de 2019, sin que se hubieran realizado acciones para corregir las diferencias.</t>
  </si>
  <si>
    <t>Acción Corrección._x000D_
Mediante correo del 30 de noviembre de 2020 el GIT Administrativa y Financiera reportó la acción corrección._x000D_
Solicitud actualización de la cuenta por cobrar relacionadas con la Concesión Bogotá – Girardot._x000D_
Conciliación de saldos entre el GIT Administrativa y Financiera y el GIT Defensa Judicial._x000D_
Actualización de las acreencias Autopista Bogotá – Girardot, Laudos Arbitrales.</t>
  </si>
  <si>
    <t>07/07/2020 Mediante correo electrónico del 26 de junio de 2020 se reiteró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
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
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
10/12/2020 SEGUIMENTO_x000D_
Mediante correo del 30 de noviembre de 2020 el GIT Administrativa y Financiera reportó la acción corrección de la siguiente manera:_x000D_
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
Una vez analizada, la información reportada para la Concesión Bogotá – Girardot, el área de contabilidad, solicitó mediante correo electrónico del día 8 de junio de 2020, la remisión de los documentos donde se evidencie la información reportada a cargo de la CONCESION_x000D_
Mediante correo electrónico del día 10 de junio de 2020, el GIT de Defensa Judicial remitió los soportes e igualmente indicó lo siguiente:_x000D_
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
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t>
  </si>
  <si>
    <t>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t>
  </si>
  <si>
    <t>1. Se dejarán las evidencias de las_x000D_
solicitudes de prórroga, en el radicado_x000D_
padre._x000D_
2. Se registrarán a los radicados del_x000D_
Congreso de la República en el archivo_x000D_
de seguimiento a radicados_x000D_
diligenciado por el Enlace de la_x000D_
Vicepresidencia.</t>
  </si>
  <si>
    <t xml:space="preserve">
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t>
  </si>
  <si>
    <t>En lo concerniente con las acciones de tutelas, se evidenció un porcentaje del (5,13%) aparentemente incumplido, por cuanto no se cuenta en el Orfeo, con la trazabilidad apropiada de la gestión efectuada. Generándose con esta conducta un incumplimiento en los términos judiciales.</t>
  </si>
  <si>
    <t xml:space="preserve">Ajuste del procedimiento TPSC-P-001 ‘Atención al ciudadano_x000D_
y partes interesadas’, en el sentido de incorporar unas claridades tanto al tratamiento de_x000D_
peticiones del Congreso, como de las actuaciones de defensa judicial en cuya redacción_x000D_
participarán esas áreas._x000D_
</t>
  </si>
  <si>
    <t xml:space="preserve">
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t>
  </si>
  <si>
    <t>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t>
  </si>
  <si>
    <t>Mayo de 2020</t>
  </si>
  <si>
    <t>1. Solicitar ante Anla hacer a la ANI tercer interviniente dentro del proceso de licenciamiento ambiental iniciado con LAV0043-00-2018, para la construcción de la segunda línea férrea en Fundación y corregimiento de Buenos Aires Aracataca. (50%)
2. Obtener acto administrativo de la ANLA respecto a la solicitud como Tercer interviniente dentro del proceso de licenciamiento LAV0043-00-2018. (50%)</t>
  </si>
  <si>
    <t>04/06/2020 El 3 de junio de 2020 el GIT Ambiental de la VPRE remitió vía correo electrónico el siguiente plan de mejoramiento subsanar la No Conformidad:
1. Solicitar ante Anla hacer a la ANI tercer interviniente dentro del proceso de licenciamiento ambiental iniciado con LAV0043-00-2018, para la construcción de la segunda línea férrea en Fundación y corregimiento de Buenos Aires - Aracataca. (50%)
2. Obtener acto administrativo de la ANLA respecto a la solicitud como Tercer interviniente dentro del proceso de licenciamiento LAV0043-00-2018. (50%)
Fecha de terminación: 31-12-2020.
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
(Daniel Felipe Sáenz Lozano)
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
_x000D_
Lo cual demuestra cumplimiento de la segunda acción de mejoramiento y por ende del plan. Se cierra No Conformidad. (Daniel Felipe Sáenz Lozano)</t>
  </si>
  <si>
    <t>29/05/2020</t>
  </si>
  <si>
    <t>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t>
  </si>
  <si>
    <t>Se realizarán comités ambientales mensuales, con interventoría, concesionario y ANI, en algunos casos serán solo ANI e Interventoría, o ANI y Concesionario según la necesidad de los temas. (100%).</t>
  </si>
  <si>
    <t>04/06/2020 El 3 de junio de 2020, el GIT Ambiental de la VPRE remitió vía correo electrónico el siguiente plan de mejoramiento subsanar la No Conformidad:
Se realizarán comités ambientales mensuales, con interventoría, concesionario y ANI, en algunos casos serán solo ANI e Interventoría, o ANI y Concesionario según la necesidad de los temas. (100%).
Asimismo, remitió evidencias de realización de comité ambiental llevado a cabo el 29 de mayo de 2020. En virtud de que se propuso terminar el plan de mejoramiento dentro de los seis meses posteriores a la radicación del informe de auditoría, se tiene un avance del 17%.
(Daniel felipe Sáenz Lozano)
19/06/2020 El GIT Ambiental remitió evidencias de realización de comité ambiental con Interventoría llevado a cabo el 18 de junio de 2020. Se ajusta avance de plan de mejoramiento a 34%. (Daniel Felipe Sáenz Lozano)
10/08/2020 El GIT Ambiental remitió evidencias de realización de comité ambiental con Interventoría llevado a cabo el 23 de julio de 2020. Se ajusta avance de plan de mejoramiento a 50%.  (Daniel Felipe Sáenz Lozano)
10/09/2020 El GIT Ambiental remitió evidencias de realización de comité ambiental con la Interventoría llevado a cabo el 24 de agosto de 2020. Se ajusta plan de mejoramiento a 67%. (Daniel Felipe Sáenz Lozano)
29/10/2020 El GIT Ambiental remitió evidencias de realización de comité ambiental con la Interventoría llevado a cabo el 30 de septiembre de 2020. Se ajusta plan de mejoramiento a 84%. (Daniel Felipe Sáenz Lozano)
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t>
  </si>
  <si>
    <t>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t>
  </si>
  <si>
    <t>Perimetral de Oriente de Cundinamarca</t>
  </si>
  <si>
    <t>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t>
  </si>
  <si>
    <t>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
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
En ese orden de ideas, se dio cierre a la No Conformidad.</t>
  </si>
  <si>
    <t>6.2.1	Para las Vicepresidencias Ejecutiva, de Gestión Contractual, Jurídica, de Planeación, Riesgos y Entorno y de Estructuración_x000D_
1.	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
“(iii)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t>
  </si>
  <si>
    <t>Enero de 2020</t>
  </si>
  <si>
    <t>Enero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</si>
  <si>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</si>
  <si>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
30/07/2020 La OCI envía correo electrónico solicitando respuesta al  memorando con Rad ANI N. 20201020086283 en donde se retira la solicitud de la fecha de finalización del PMP. (Adriana Barrios Rodríguez)
24/01/2021 se recibe memorando 20215000017693 del 20 de enero de 2021 presentando los avances en el Plan de Mejoramiento relacionados con el proyecto Pacífico 3, la OCI responde con memorando 20211020018693 del 21 de enero de 2021. (Adriana Barrios Rodríguez)
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
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
20/12/2021 Se hizo seguimiento a la Supervisión el 1 de diciembre de 2021 (Adriana Barrios Rodríguez)
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 por lo que, se modifica fecha de terminación a 31/12/2022. (Adriana Barrios Rodríguez)
15/12/2022  -Modificación de fecha- Mediante correo electrónico del 14/12/2023, desde la Vicepresidencia Ejecutiva se informa y se solicita: 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
 _x000D_
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2023."_x000D_
_x000D_
Por lo anterior, se establece 31-12-2023 como fecha de terminación del plan de mejoramiento. (Adriana Barrios Rodríguez)
13/12/2023 Se realiza seguimiento de avance en el plan de mejoramiento de la No conformidad por correo electrónico. (Adriana Barrios Rodríguez)
20/12/2023  -Modificación de fecha- Mediante correo electrónico del 18-12-2024, la Vicepresidencia Ejecutiva informo lo siguiete:_x000D_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Razón por la cual se estableció 31 de diciembre de 2024 como fecha de terminación del plan de mejoramiento. (Adriana Barrios Rodríguez)</t>
  </si>
  <si>
    <t>https://anionline.sharepoint.com/:f:/s/PMPMotor/EhPjb5y_lbdEk79x6xlETlcBxkDvV5lbrtoXJzlIUqocJA?e=OfBlRA</t>
  </si>
  <si>
    <t>6.2.2	Para la supervisión y equipo de apoyo del proyecto Perimetral de Oriente de Cundinamarca_x000D_
1.	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t>
  </si>
  <si>
    <t xml:space="preserve">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t>
  </si>
  <si>
    <t>31/01/2024</t>
  </si>
  <si>
    <t>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El 6 de julio de 2020 el Equipo de Coordinación y Seguimiento del proyecto remite por correo electrónico el Plan de Mejoramiento adjuntando borrador del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(Adriana Barrios Rodríguez)
16/09/2020 Se recibe correo electrónico por parte de la Supervisión solicitando la modificación del Plan de Mejoramiento visto que el 13 de julio se remitió 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
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
10/12/2020 se recibió memorando 20203060149133 del 30 de noviembre de 2020 con evidencia de la realización de la primera acción de mejora, se procede a cambiar e avance del plan de mejoramiento al 50%.  (Adriana Barrios Rodríguez)
24/01/2021 la OCI envía memorando 20201020155303 del 14 de diciembre de 2020 comunicando el avance en el plan de mejoramiento (Adriana Barrios Rodríguez)
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
02/09/2021  -Modificación plan- Mediante correo electrónico del 01 de septiembre de 2021 la Supervisión solicita ajustes a la segunda acción de mejora, planteando un informe de gestión adicional con corte a febrero de 2022. (Adriana Barrios Rodríguez)
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
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
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informó:_x000D_
_x000D_
"A la fecha no se ha superado el EER y el asunto se encuentra en proceso en_x000D_
un Tribunal Internacional, por lo cual, es pertinente solicitar la ampliación de_x000D_
plazo hasta el 31 enero de 2024. De igual manera, como soporte de las gestiones adelantadas, se incluye el informe con corte al mes de noviembre_x000D_
de 2022." (Adriana Barrios Rodríguez)
4/04/2023 Lo anterior se reportó a la Vicepresidencia Ejecutiva a través del memorando ANI No. 20231020050923 del 04-04-2023. (Adriana Barrios Rodríguez)
3/05/2024 Mediante memorando con radicado ANI No. 20241020073823 del 02-05-2024 se solicitaron evidencias del cumplimiento del plan de mejoramiento. (Adriana Barrios Rodríguez)
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
_x000D_
Acción de mejoramiento No. 1 (Memorando presentado las aclaraciones frente a la vigencia del Periodo Especial de este EER de acuerdo con lo establecido en el Contrato de Concesión y en el Acta de EER): Se evidenció memorando de entendimiento suscrito el 26-01-2022._x000D_
_x000D_
Acción de mejoramiento No. 2 (Informes de gestiones realizadas con el fin de superar el Evento Eximente de Responsabilidad del tramo 4 y 5 con corte a Enero de 2021, Julio de 2021, Enero 2022 y Noviembre de 2022): Se recibió copia de los informes de gestión._x000D_
_x000D_
Por lo tanto, se establece cumplimiento del plan de mejoramiento. Pendiente análisis de efectividad de las acciones ejecutadas. (Adriana Barrios Rodríguez)</t>
  </si>
  <si>
    <t>https://anionline.sharepoint.com/:f:/s/PMPMotor/EjIQVTVNlbdFlqqi_LlsyBEBvcqCotxo4xHVBvTXSzmpXg?e=1A0dv5</t>
  </si>
  <si>
    <t>No se evidenció que el otrosí No. 5 al contrato de concesión portuaria No. 010 de 1994, suscrito con la Sociedad Portuaria Algranel S.A, contara con bitácora, lo que genera incumplimiento de a) la sección 10.o del Manual de Contratación vigente (GCOP-M-001), según el cual:_x000D_
_x000D_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
_x000D_
Y b) del artículo primero de la Resolución No. 959 de 2013, según la cual:_x000D_
_x000D_
“También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t>
  </si>
  <si>
    <t>Junio de 2020</t>
  </si>
  <si>
    <t>Entrega de la bitácora del otrosí No. 5 del 20 de septiembre de 2019 al Contrato de Concesión Portuaria No. 010 del 21 de abril de 1994, debidamente diligenciada</t>
  </si>
  <si>
    <t xml:space="preserve">
03/08/2020 Mediante radicado ANI No. 20203030095253 del 31 de julio de 2020 la Gerencia de Proyectos Portuarios presentó acción de mejoramiento, sobre la cual, vía correo electrónico, se aclararon dudas respecto a la fecha de terminación (31-10-2020). (Daniel Felipe Sáenz Lozano)
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
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t>
  </si>
  <si>
    <t>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t>
  </si>
  <si>
    <t>Retrasos o deficiencias en la entrega y/o aprobación de documentación contractual</t>
  </si>
  <si>
    <t>1. Aprobación de las pólizas (50%) 2. Gestión frente a esquemas de apremio contra al Concesionario relacionado con las pólizas (50%)</t>
  </si>
  <si>
    <t>04/08/2020 Vía correo electrónico la Líder del Equipo de Coordinación y Seguimiento remitió plan de mejoramiento. (Daniel Felipe Sáenz Lozano)
03/12/2020 Mediante correo electrónico del 3 de diciembre de 2020 se solicitaron evidencias de cumplimiento del plan de mejoramiento, cuya terminación se tiene prevista para diciembre de 2020. (Daniel Felipe Sáenz Lozano)
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
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
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
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
23/03/2021  -Modificación de fecha- Mediante correo electrónico del 23 de marzo de 2021, la Supervisión presenta el siguiente reporte respecto al estado de aprobación de las garantías:
- RCE: En proceso de emisión de concepto de vialidad por parte de interventoria
- Cumplimiento : En proceso de aprobación por parte de la Vicepresidencia de Gestión Contractual.
-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
- Obra Civil (UF3): en proceso de ajuste por parte del concesionario para atender observaciones de interventoría.
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
 (Daniel Felipe Sáenz Lozano)
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
18/11/2021 Mediante correo electrónico del 2 de noviembre de 2021 se solicitó al Equipo de Coordinación y Seguimiento del proyecto evidencias del cumplimiento del plan de mejoramiento, cuya finalización se tenía prevista para el 30 de noviembre de 2021. 
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
18/11/2021  -Modificación de fecha- Con base en el estado de aprobación de pólizas reportado mediante correo electrónico del 18 de noviembre de 2021, se solicitó prórroga para dar cumplimiento al plan de mejoramiento hasta el 31 de diciembre de 2021. (Daniel Felipe Sáenz Lozano)
01/12/2021 Teniendo en cuenta que el plan de mejoramiento vence el 31-12-2021, mediante correo electrónico se solicitó remitir evidencias que acrediten el cumplimiento del mismo. (Daniel Felipe Sáenz Lozano)
20/01/2022 Teniendo en cuenta que el plan de mejoramiento venció el pasado el 31-12-2021, mediante correo electrónico se solicitó remitir evidencias que acrediten el cumplimiento del mismo. (Daniel Felipe Sáenz Lozano)
16/02/2022 Mediante correo electrónico del 31-01-2022, la Supervisión presenta un balance del estado de las pólizas del contrato de concesión, evidenciando que se tienen pendientes en cuanto a la póliza de obra civil.
Por lo anterior, mediante correos electrónicos del 31-01-2022 y del 15-02-2022, se solicitó indicar una fecha de terminación del plan de mejoramiento y se hicieron recomendaciones frente a las evidencias que permitirán darlo por cumplido. (Daniel Felipe Sáenz Lozano)
03/03/2022  -Modificación de fecha- Mediante correo electrónico del 02/03/2022 la Líder del Equipo de Coordinación y Seguimiento del Proyecto indicó: "Atentamente, y teniendo en cuenta las ultimas solicitudes realizadas, acordamos con la presentación del último informe en enero, entregar toda una vez se contara con la aprobación de las pólizas de responsabilidad civil nuevas.
No obstante como este tramite se encuentra en proceso, te solicito, si es posible, prorrogar la fecha a abril 30 de 2022". (Daniel Felipe Sáenz Lozano)
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
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
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
26/08/2022 Durante agosto de 2022 se han solicitado a la Líder del Equipo de Coordinación y Seguimiento del proyecto, mediante correo electrónico, los días 17-08-2022 y 26-08-2022, evidencias del cumplimiento del plan de mejoramiento. (Daniel Felipe Sáenz Lozano)
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
10/10/2022 Mediante correo electrónico se solicitó a la Líder del Equipo de Coordinación y Seguimiento del Proyecto evidencias del cumplimiento del plan de mejoramiento, en virtud de que la fecha para acreditar su cumplimiento es el 10-10-2022. (Daniel Felipe Sáenz Lozano)
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
01/11/2022  -Modificación de fecha- Mediante correo electrónico del 01 de noviembre de 2022 se recibió informe de la Líder del Equipo de Coordinación y Seguimiento, respecto al estado de aprobación de las pólizas del contrato de concesión, a partir del cual se concluyó:
Actualización IPC 2021
•	Póliza de cumplimiento: Aprobada.
•	Todo riesgo: En trámite, pendiente de aprobación.
Reconocimiento otrosí No. 4
•	Póliza de cumplimiento: En trámite, pendiente de aprobación.
•	Obra civil: En trámite, pendiente de aprobación.
•	Responsabilidad Civil Extracontractual: En trámite, pendiente de aprobación.
Con base en las pólizas pendientes de aprobación, se sugirió a la Líder del Equipo de Coordinación y Seguimiento proponer una nueva fecha de terminación para el plan de mejoramiento; ante lo que se estableció 30/11/2022.
 (Daniel Felipe Sáenz Lozano)
21/11/2022 Mediante correo electrónico se solicitaron evidencias de cumplimiento del plan de mejoramiento, teniendo en cuenta que el plan tiene vigencia hasta el 30/11/2022. (Daniel Felipe Sáenz Lozano)
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
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
24/05/2023  -Modificación de fecha- Mediante correo electrónico se reiteró solicitud de evidencias de cumplimiento del plan de mejoramiento, teniendo en cuenta que el plazo finalizó el 30 de marzo de 2023.
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
-	Cumplimiento (Anexo 18)
-	Obra civil (todo riesgo) No. 2150.
-	Obra civil terminada No. 12452.
-	RCE No. 802017792
Por lo anterior, se recomendó a la Líder del Equipo de Coordinación y Seguimiento proponer una nueva fecha de terminación del plan de mejoramiento o reformular el mismo.
A partir de la recomendación, se recibió solicitud de establecer 30/07/2023 como fecha de terminación del plan de mejoramiento. (Daniel Felipe Sáenz Lozano)
15/08/2023  -Modificación de fecha- Mediante correo electrónico la dependencia solicita ampliación del plazo hasta el 31 de agosto de 2023. Se realiza la modificación comunicada por el auditor mediante correo electrónico de fecha 9 de agosto. (Daniel Felipe Sáenz Lozano)
27/08/2023 Mediante correo electrónico se requirió a la Líder del Equipo de Coordinación y Seguimiento la evidencia que permitiera dar cumplimiento al plan de mejoramiento. (Daniel Felipe Sáenz Lozano)
30/08/2023  -Modificación de fecha- Mediante correo electrónico, la Líder del Equipo de Coordinación y Seguimiento presentó informe del estado de las pólizas del estado de concesión, sintentizando y solicitando:
"1. Póliza Cumplimiento No. 37890 Anexo 20: La poliza se encuentra aprobada por la Agencia mediante radicado ANI No. 20233050146421 (03/05/2023). Bajo este entendido, ya no aplica un plan de mejoramiento al respecto, teniendo en cuenta que la misma ya se encuentra aprobada y vigente.
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
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
Por lo anterior, se solicita mantener la no conformidad al 31 de octubre 2023, frente las Pólizas Obra Civil Nos. 2150 y 12452.
3. RCE No. 802017792 : Tal y como se puede evidenciar en el informe adjunto entre las paginas 8 a 12, mediante radicado ANI No. 20233050307321 del 30 de agosto 2023 (el cual se adjunta para su conocimiento), se encuentran aprobados los siguientes certificados:
•	No. 802017792 (certificado No. RE17718)
•	No. 802034981 (certificado No. RE17798)
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
Por lo anterior, se solicita cierre a la no conformidad frente la Poliza RCE  del contrato de concesión IP No. 001 de 2017 Accesos Norte de Bogotá."
Ante lo que la Oficina de Control Interno respondió:
"Con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
Una vez se cumpla la fecha propuesta se evaluará la efectividad de las acciones de mejoramiento implementadas, verificando que todas las pólizas estén vigentes y aprobadas."
Por lo anterior, se prorroga fecha de terminación del plan de mejoramiento hasta el 31/10/2023. En ese momento se verificará la vigencia y aprobación de las diferentes pólizas del contrato de concesión.
 (Daniel Felipe Sáenz Lozano)
5/10/2023 Mediante correo electrónico se solicitó a la Líder del Equipo de Coordinación y Seguimiento evidencias del cumplimiento del plan de mejoramiento, teniendo en cuenta que la fecha de terminación se cumple el 31-10-2023. (Daniel Felipe Sáenz Lozano)
30/10/2023 
Mediante correo electrónico se reiteró solicitud a la Líder del Equipo de Coordinación y Seguimiento evidencias del cumplimiento del plan de mejoramiento, teniendo en cuenta que la fecha de terminación se cumple el 31-10-2023. (Daniel Felipe Sáenz Lozano)
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
"En síntesis, entendería que el contenido del documento se puede resumir así:
1.	Póliza de cumplimiento: Pendiente aprobación de la ANI del anexo 21, con el que se amplía el amparo de cumplimiento del contrato.
2.	Póliza de RCE: La póliza aprobada tiene vigencia hasta el 09-02-2024; es decir que a la fecha no hay pendientes al respecto.
3.	Póliza obra civil: Se tiene activo un proceso administrativo sancionatorio al respecto.
El plan de mejoramiento vigente para la No Conformidad es el siguiente:
1. Dar celeridad en los tiempos de respuesta en el trámite de revisión y aprobación de pólizas de las partes involucradas (Concesionario, Interventoría, ANI) en el marco del procedimiento interno de aprobación y administración de pólizas y demás garantías. 50%
2. Iniciar trámite de proceso de periodo de cura para subsanar el incumplimiento, definiendo periodos máximos de respuesta. 50%
Lo cual se podría decir que se ha cumplido, dada la gestión que se ha realizado en el proyecto para la revisión y aprobación de pólizas, que ha incluido el uso de esquemas de apremio, como actualmente sucede con la póliza de obra civil.
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
Con base en lo anterior, la Líder del Equipo de Coordinación y Seguimiento solicitó prórroga para dar cumplimiento al plan de mejoramiento hasta el 30-03-2024. (Daniel Felipe Sáenz Lozano)
6/03/2024 Mediante correo electrónico se solicitó a la Líder del Equipo de Coordinación y Seguimiento del Proyecto evidencias del cumplimiento del plan de mejoramiento. (Daniel Felipe Sáenz Lozano)
8/03/2024 Mediante correo electrónico la Líder del Equipo de Coordinación y Seguimiento presentó un informe de estado de las pólizas del contrato de concesión y síntesis del mismo, así:
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
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
3. Póliza Obra Civil Sección 1 y 2: A la fecha se continua el trámite de proceso administrativo y estamos a la espera de fijación de audiencia por parte del GIT Sancionatorios, para surtir los trámites a que haya lugar. Para este caso particular, el plazo es indefinido.
Ante lo que se puso a consideración solicitar una prórroga al cumplimiento del plan de mejoramiento. (Daniel Felipe Sáenz Lozano)
1/04/2024 Mediante correo electrónico se reiteró a la Líder del Equipo de Coordinación y Seguimiento del Proyecto acciones frente a la fecha de terminación del plan de mejoramiento. (Daniel Felipe Sáenz Lozano)
3/05/2024 Mediante memorando con radicado ANI No. 20241020073823 del 02-05-2024 se hizo solicitud de cumplimiento del plan de mejoramiento. (Daniel Felipe Sáenz Lozano)
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
28/05/2024  -Modificación plan- Se llevó a cabo reunión con el apoyo técnico del Equipo de Coordinación y Seguimiento del Proyecto, con ocasión del memorando interno No. 20243050082063 del 15 de mayo de 2024; definiendo el plan de mejoramiento. (Daniel Felipe Sáenz Lozano)
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
_x000D_
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
_x000D_
En ese sentido, debido a que se evidencia gestión frente a esquemas de apremio contra al Concesionario relacionado con las pólizas, se establece 50% de avance en el cumplimiento del plan._x000D_
_x000D_
Se espera contar con las pólizas vigentes aprobadas para diciembre de 2024 y así establecer el cumplimiento del plan de mejoramiento. (Daniel Felipe Sáenz Lozano)</t>
  </si>
  <si>
    <t>https://anionline.sharepoint.com/:f:/s/PMPMotor/Er5Bru6LDw9KljW0ziXUcfQB7qNKYQyHg61bT31ySyO9GA?e=vNuOEz</t>
  </si>
  <si>
    <t>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t>
  </si>
  <si>
    <t>Realizar una copia o backup en PDF de los movimientos mensuales de documentos de almacén (Entradas y Salidas).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</si>
  <si>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14/10/2020</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</si>
  <si>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las evidencias de las acciones de mejora, así:_x000D_
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
Para la tercera acción de solicitar capacitaciones sobre el SINFAD, se remitió correo del 19/02/2021 en la que Almacén solicita al soporte del SINFAD la inducción; se envió correo del 22/02/2021 en la que soporte indica la fecha de realización y los temas a tratar._x000D_
Una vez analizada la evidencia suministrada, el 28/04/2021 y el 07)07)2021 se envió correo al GIT Administrativa y Financiera – Servicios Generales de solicitud de aclaración. (Yuber Alexander Peña Cárdenas)
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
Por lo anterior, se dan como cumplidas las acciones de mejora y subsanada la No Conformidad. (Yuber Alexander Peña Cárdenas)</t>
  </si>
  <si>
    <t xml:space="preserve">Se verificaron las conciliaciones de los meses de enero de 2019 (Acta No 854 de 2019) y la conciliación del mes de enero de 2020 (Acta No. 938 de 2020) observando las siguientes diferencias:_x000D_
Acta 854 de 2019 conciliación enero de 2019._x000D_
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
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
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
Acta No. 938 de 2020 conciliación mes de enero de 2020._x000D_
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
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
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
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
_x000D_
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
</t>
  </si>
  <si>
    <t>Antes que contabilidad integre los documentos al cierre de cada mes, se realizara una copia o backup en PDF de los movimientos mensuales de documentos de almacén con cada uno de los reportes que genera el SINFAD para almacén.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</si>
  <si>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
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
Por lo anterior, las actividades se dan como cumplidas y la No Conformidad subsanada. (Yuber Alexander Peña Cárdenas)</t>
  </si>
  <si>
    <t xml:space="preserve">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t>
  </si>
  <si>
    <t>Solicitar al Grupo Interno de Trabajo Tecnologías de la Información y las Telecomunicaciones la actualización del instructivo “Actualización de la Página Web e Intranet de la ANI.” versión 2</t>
  </si>
  <si>
    <t xml:space="preserve">
04/09/2020 Actualmente se encuentran trabajando en la elaboración del documento (Juan Diego Toro Bautista)
04/09/2020  (Juan Diego Toro Bautista)
05/09/2020  (Juan Diego Toro Bautista)
25/09/2020 Se aprueba la prórroga. (Juan Diego Toro Bautista)
28/09/2020 Modifación de fechaSe aprueba por solicitud del auditor y por correo de fecha (Juan Diego Toro Bautista)
28/09/2020 Modificación planSe apruba por solicitud del auditor (Juan Diego Toro Bautista)
28/09/2020 Modificación planSe aprueba  (Juan Diego Toro Bautista)
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t>
  </si>
  <si>
    <t>26/06/2020</t>
  </si>
  <si>
    <t xml:space="preserve">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t>
  </si>
  <si>
    <t>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t>
  </si>
  <si>
    <t>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31/08/2020 A través de correo de 21 de agosto de 2020, se solicitó al Coordinador del GIT de Defensa Judicial el Plan de Mejoramiento; el cual envió con Memorando 7010107233 de 31 de agosto de 2020:
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
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
Por lo tanto, se evidencia cumplimiento de la acción para la No conformidad 3832 y se harán las anotaciones correspondientes en el plan de mejoramiento por procesos, con soporte en el "Informe de seguimiento al cumplimiento de las Acciones de Repetición del 2 de octubre al 30 de noviembre de 2020", del mes de diciembre de 2020.  (Martha Guzmán León)</t>
  </si>
  <si>
    <t>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
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
Respecto de la orden de pago No. 15813220 el GIT Administrativa y Financiera aduce que la omisión del pago a beneficiario final se presentó por error al momento de la constitución de la caja menor._x000D_
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t>
  </si>
  <si>
    <t>Julio de 2020</t>
  </si>
  <si>
    <t>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
Solicitar el permiso por escrito al SIIF NACION, que por alguna necesidad se deba realizar un traspaso a pagaduría._x000D_
Solicitar a las Dependencias responsables de los pagos a las Concesionarios, informar de manera oportuna el cambio de las cuentas bancarias._x000D_
Aplicar la guía del SIIF NACION para realizar un reintegro sin que se requiera el proceso de traspaso a pagaduría._x000D_
Las acciones se realizaran a partir del 01/08/2020</t>
  </si>
  <si>
    <t xml:space="preserve">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correos del 14 y 19 de abril de 2021 el GIT Administrativa y Financiera envío las evidencias de las acciones de mejora._x000D_
De la primera acción de mejora, se suministró la autorización dada por el SIIF para realizar pago con traspaso a pagaduría de la orden de pago No 394676820 del 29/12/2020._x000D_
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
Para la tercera acción de mejora, se observó que desde agosto de 2020 en que se inició la ejecución del Plan de Mejoramiento hasta diciembre de 2020 no se presentaron inconsistencias en los reintegros por lo que se aplicó la guía del SIIF para realizar reintegros._x000D_
Por lo anterior, se dan como cumplidas las acciones de mejora y se subsana la No Conformidad. (Yuber Alexander Peña Cárdenas)</t>
  </si>
  <si>
    <t>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
“4 SISTEMA DOCUMENTAL CONTABLE_x000D_
(…)_x000D_
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
4.4 Prohibiciones relacionadas con los documentos contables._x000D_
En los documentos contables no se puede tachar, mutilar, enmendar, eliminar, alterar las denominaciones y cuantías ni adicionar información a la inicialmente establecida en el documento._x000D_
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t>
  </si>
  <si>
    <t>Verificar los soportes por parte de la Coordinadora del G.I.T. Administrativo y Financiero antes de realizar el pago de caja menor. Responsable Nelcy Maldonado._x000D_
Desde el área de servicios generales tener autocontrol y con contabilidad se verificará los soportes antes de solicitar y legalizar el reembolso de caja menor. Responsable Fabian Ramos-Contabilidad</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</si>
  <si>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
Por lo anterior, se dan como cumplidas las acciones de mejora de propuestas y se da como subsanada la No Conformidad. (Yuber Alexander Peña Cárdenas)</t>
  </si>
  <si>
    <t>31/07/2020</t>
  </si>
  <si>
    <t>2.	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
“Artículo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
_x000D_
Artículo 17. Vigilancia (…)_x000D_
_x000D_
Los responsables de las cajas menores deberán adoptar los controles internos que garanticen el adecuado uso manejo de los recursos, independientemente de las evaluaciones y verificaciones que compete adelantar a las oficinas de auditoría o control interno._x000D_
Artículo 18. Responsabilidad. Los funcionarios a quienes se les entregue recursos del Tesoro Público, para constituir cajas menores se harán responsables por el incumplimiento en la legalización oportuna y por el manejo de este dinero.”</t>
  </si>
  <si>
    <t>1.	Realizar la revisión documental asociada a la caja menor. Responsable la Coordinación GIT Administrativa y Financiera, fecha de cumplimiento 31/12/2021)
2.	Realizar solicitud al área contable para capacitar al cuentadante en temas relacionados con el manejo de las cajas menores de la Agencia. Responsable la Coordinación el GIT Administrativa y Financiera, fecha de cumplimiento 31/08/2021) 
3.	Actualizar el Procedimiento de Administración de Caja menor incluyendo los controles necesarios. Responsable Marisabel Londoño, fecha de cumplimiento 30/09/2021)</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</si>
  <si>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informó que requería apoyo de la OCI para reformular el Plan de Mejoramiento.
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
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
29/07/2021 Mediante correo el auditor solicita la reformulación del plan de mejora y en virtud de ello se deja como fecha de cumplimiento la fecha más lejana, es decir, 31 de diciembre de 2021.  (Juan Diego Toro)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las evidencias de las acciones de mejora, así:_x000D_
Actividad 1 y 2 se da como realizada, dado que se suministró el acta No. 001 del 12/08/2021 de capacitación de la caja menor de Servicios Generales, de los temas procedimiento para registros caja menor, registro 4X1000 y conciliación bancaria._x000D_
La actividad 3 se da como realizada, dado que se suministró el procedimiento GADF-P-008 Manejo de Caja Menor, en versión 4 con fecha de actualización del 30/11/2021 ajustando el objetivo, el alcance, las actividades y los responsables del procedimiento._x000D_
Se da como subsanada la No Conformidad. (Yuber Alexander Peña Cárdenas)</t>
  </si>
  <si>
    <t>https://anionline.sharepoint.com/:f:/s/PMPMotor/Epcn5baqLSRMpxgDTJzwkx0BkFteCjkohBGoNttpRLmO6w?e=6yWXm3</t>
  </si>
  <si>
    <t>3.	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
Por otra parte, el valor de $4.385.692,50 de la casilla “saldos bancos registrados en SIIF” se tomó del reporte del SIIF con fecha de generación del 27 de febrero de 2020 y no la fecha en que se ejecutó el arqueo que fue el 2 de marzo de 2020.</t>
  </si>
  <si>
    <t>Revisar que los arqueos estén firmados el mismo día que se realicen, de igual forma se tomaran los soportes del SIIF y bancos de acuerdo con las fechas que fueron generados y en la fecha que se realiza el arqueo. Responsable William Olarte
Elaboración de un cuarto de datos para la verificación de los arqueos. Responsable William Olarte</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</si>
  <si>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t>
  </si>
  <si>
    <t>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t>
  </si>
  <si>
    <t>Agosto de 2020</t>
  </si>
  <si>
    <t xml:space="preserve">1. Otrosí No 5. Disponibilidad de recursos. 25%_x000D_
2. Mesas de trabajo para establecer el procedimiento para pago. 25%_x000D_
3. Acuerdo de pago. 25%_x000D_
4. Pago del mandamiento ejecutivo. 25%_x000D_
</t>
  </si>
  <si>
    <t>28/09/2020</t>
  </si>
  <si>
    <t xml:space="preserve">
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
15/10/2020 Mediante correo electrónico del 15 de octubre de 2020 se solicitó a la Supervisión evidencias del cumplimiento de las acciones pendientes del plan de mejoramiento, el cual tiene 31 de octubre de 2020 como fecha de terminación. (Daniel Felipe Sáenz Lozano)
20/10/2020 Mediante correo electrónico la Supervisión presentó avance en la gestión para superar la causa que dio lugar a la formulación de la No Conformidad, así:_x000D_
_x000D_
"Teniendo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
 _x000D_
•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
•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
•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
•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
•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Contractual."_x000D_
_x000D_
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
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
03/12/2020 Mediante correo electrónico del 3 de diciembre de 2020 se solicitaron evidencias de cumplimiento del plan de mejoramiento, cuya terminación se tiene prevista para diciembre de 2020. (Daniel Felipe Sáenz Lozano)
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
_x000D_
Respecto a los pagos de 2020, la Supervisión demostró que la Interventoría presentó las facturas en octubre y diciembre de 2020; razón por la cual, los trámites de pago se encuentran dentro de los términos establecidos contractualmente._x000D_
_x000D_
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t>
  </si>
  <si>
    <t>28/08/2020</t>
  </si>
  <si>
    <t>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t>
  </si>
  <si>
    <t xml:space="preserve">1. Medición de retroreflectividad vertical de los 77 Km del corredor, previsto para el periodo 10 al 15 de noviembre de 2020. 50%_x000D_
2. Medición de retroreflectividad2 horizontal de los 77 Km del corredor, previsto a partir del 15 de enero de 2021. 50%_x000D_
</t>
  </si>
  <si>
    <t xml:space="preserve">
28/09/2020 El 24 de septiembre de 2020 se recibió propuesta de plan de mejoramiento a través de correo electrónico, el cual se retroalimentó por parte de la Oficina de Control Interno. (Daniel Felipe Sáenz Lozano)
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
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
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t>
  </si>
  <si>
    <t>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
_x000D_
(…) Una vez efectuada la Notificación dentro del término indicado en la sección 14.3(c)(ii) anterior, la Parte notificada deberá, dentro de los quince (15) Días siguientes a dicha Notificación, expresar si acepta, o no, la ocurrencia del Evento Eximente de Responsabilidad (…)</t>
  </si>
  <si>
    <t>IP Malla Vial del Meta</t>
  </si>
  <si>
    <t xml:space="preserve">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
_x000D_
 _x000D_
_x000D_
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
_x000D_
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
_x000D_
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t>
  </si>
  <si>
    <t>28/10/2020</t>
  </si>
  <si>
    <t xml:space="preserve">
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
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
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
09/12/2021  -Modificación de fecha- Mediante comunicación con radicado ANI No. 20211020159643 del 07/12/2021 se atendió solicitud de prórroga hecha por la Supervisión a través de comunicación con radicado ANI No. 20215000158643 del 03/12/2021. (Adriana Barrios Rodríguez)
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 de marzo de 2023, la Vicepresidencia Ejecutiva informó:_x000D_
_x000D_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
_x000D_
Actualmente, dicha propuesta está en revisión al interior de la Agencia Nacional de Infraestructura._x000D_
_x000D_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21/12/2023  -Modificación de fecha- Mediante correo electrónico del 21/12/2023, el Líder del Equipo de Supervisión informó:_x000D_
_x000D_
"(...)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
 _x000D_
1.	La no conformidad 3839 tiene en su alcance la modificación de condiciones tipo a los contratos de concesión, por tanto, es una decisión colegiada e institucional._x000D_
 _x000D_
2.	Para la No Conformidad No. 3839 se planteo un Plan de Mejoramiento , en los siguientes términos:  _x000D_
 _x000D_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establece 31/12/2024 como fecha de terminación del plan de mejoramiento._x000D_
 (Adriana Barrios Rodríguez)</t>
  </si>
  <si>
    <t>https://anionline.sharepoint.com/:f:/s/PMPMotor/ErXLZe2u6xhEm6rbTX0D6G4BqNEVCBjIaLJH9SE5_D_u1w?e=eSRiXj</t>
  </si>
  <si>
    <t xml:space="preserve">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t>
  </si>
  <si>
    <t>Deficiencias técnicas en corredor vial</t>
  </si>
  <si>
    <t>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t>
  </si>
  <si>
    <t>30/07/2025</t>
  </si>
  <si>
    <t xml:space="preserve">
28/10/2020  -Modificación plan- Mediante comunicación con radicado ANI No. 20201020325941 del 27-10-2020 la Oficina de Control Interno se pronunció sobre solicitud de la Interventoría respecto a la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4 y 5,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
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
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
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
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t>
  </si>
  <si>
    <t>https://anionline.sharepoint.com/:f:/s/PMPMotor/Enap8mtYae9Bg7wauYVyD8kBfsViOXC5z4mz2EgwxNg5zw?e=giutG4</t>
  </si>
  <si>
    <t xml:space="preserve">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t>
  </si>
  <si>
    <t>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"Listado de Verificación Estaciones de Pesaje - Seguimiento 30 de agosto de 2021 (20%) 5. Tomar los correctivos necesarios de acuerdo a las novedades que se presenten. - Seguimiento 30 de septiembre de 2021. (20%).</t>
  </si>
  <si>
    <t>30/11/2021</t>
  </si>
  <si>
    <t xml:space="preserve">
28/10/2020  -Modificación plan- Mediante radicado ANI No. 20201020325941 del 27-10-2020 la Oficina de Control Interno se pronunció sobre solicitud de la Interventoría sobre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3 y 4,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
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t>
  </si>
  <si>
    <t>1.	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
H. Documento de pruebas de funcionalidad en IPv6 (Pruebas de funcionalidad) e _x000D_
I. Acta de cumplimiento a satisfacción de la entidad sobre el funcionamiento de los elementos intervenidos en la fase de implementación. (Pruebas de funcionalidad)._x000D_
_x000D_
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t>
  </si>
  <si>
    <t>Septiembre de 2020</t>
  </si>
  <si>
    <t>1.	Actualizar el direccionamiento IPV6 respecto al plan de implementación aprobado._x000D_
2.	Actualizar la resolución de nombres de dominio DNS públicos._x000D_
3.	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
4.	Actualizar la información en la plataforma Mintic para reporte sobre  estado de implementación adopción del protocolo IPV6.</t>
  </si>
  <si>
    <t>18/11/2020</t>
  </si>
  <si>
    <t xml:space="preserve">
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t>
  </si>
  <si>
    <t>30/09/2020</t>
  </si>
  <si>
    <t>Se verificaron las conciliaciones bancarias de la cuenta corriente No 18815273624 de Bancolombia de los meses de enero, febrero y marzo de 2020, observando lo siguiente:_x000D_
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
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
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
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
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t>
  </si>
  <si>
    <t>ACTIVIDAD 1_x000D_
Elaborar y adoptar en el Sistema de Gestión de Calidad los formatos anexos conciliación bancaria pagos seguridad social funcionarios de planta y conciliación bancaria discriminación otras partidas globales. Responsable: Nelcy Maldonado, fecha 30/11/2020_x000D_
ACTIVIDAD 2_x000D_
Adjuntar mensualmente los formatos adoptados, para aclarar las partidas pendientes de conciliar. Responsable GIT Talento Humano, GIT Administrativa y Financiera (Presupuesto y Tesorería), fecha 30/03/2021</t>
  </si>
  <si>
    <t xml:space="preserve">
30/11/2020 Mediante correo electrónico del 30 de noviembre se solicitó al GIT Administrativa y Financiera suscribir el plan de mejoramiento. (Yuber Alexander Peña Cárdenas)
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
Mediante correo del 3/12/2020 la VAF ajustó la fecha de cumplimiento de la actividad dos para el 31 de marzo de 2021._x000D_
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
08/04/2021 Mediante correo del 8 de abril de 2021 se solicitó al GIT Administrativa y Financiera enviar los soportes de la acción No. Dos. (Yuber Alexander Peña Cárdenas)
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
Mediante correo del 28/04/2021 y del 07/07/2021 se solicitó al GIT Administrativa y Financiera – Servicios Generales informar la fecha de entrega de las evidencias dado que las acciones de mejora se encuentran vencidas. (Yuber Alexander Peña Cárdenas)
14/09/2021 Mediante correo del 14/09/2021 se solicitó al GIT Administrativa y Financiera el suministro de la evidencia de la implementación de los formatos. (Yuber Alexander Peña Cárdenas)
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
_x000D_
Por lo anterior, se dan como cumplidas las acciones y se cierra la No Conformidad. (Yuber Alexander Peña Cárdenas)</t>
  </si>
  <si>
    <t>1.	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t>
  </si>
  <si>
    <t>ACCIÓN 1. Tramitar la capacitación de los usuarios Jefe Financiero y Enlace de pagos. RESPONSABLE: Administradora del Sistema. FECHA DE CUMPLIMIENTO: 31/03/2021._x000D_
ACCIÓN 2. Inactivación de los usuarios Ivonne Novoa y Diana Lorena Quiñonez. RESPONSABLE: Administradora del Sistema. FECHA DE CUMPLIMIENTO: 31/12/2020._x000D_
ACCIÓN 3. Actualización de la información laboral [tipo de vinculación] de los usuarios del sistema. RESPONSABLE: Administradora del Sistema. FECHA DE CUMPLIMIENTO: 31/12/2020._x000D_
ACCIÓN 4. Requerir a los usuarios que aún no han actualizado la información de formación en el sistema. RESPONSABLE: Administradora del Sistema. FECHA DE CUMPLIMIENTO: 31/12/2020. _x000D_
OBSERVACIONES:_x000D_
1. A efectos de comprobar el cumplimiento de la UM No. 3, se adjunta imagen de pantalla que da cuenta del estado inactivo de dichos usuarios_x000D_
2. A efectos de comprobar el cumplimiento de la UM No. 4, se adjunta imagen de pantalla de la información de los usuarios activos del sistema en el que se puede verificar la actualización de la información laboral</t>
  </si>
  <si>
    <t>13/11/2020</t>
  </si>
  <si>
    <t xml:space="preserve">
13/11/2020 Mediante Memorando 20207010134343 del 29 de octubre de 2020, el Coordinador del GIT de Defensa Judicial, relaciona como anexos 2 imágenes y una carpeta comprimida. Sin embargo, revisado el radicado en Orfeo no se enviaren los documentos.  (Martha Guzmán León)
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Con memorando 20217010055973 del 5 de abril de 2021, el Coordinador del GIT de Defensa Judicial, señaló: "Frente a esta NC, se ha generado avance en los siguientes puntos: 
1. Las abogadas Ivonne Maritza Novoa y Diana Lorena Quiñonez, fueron inactivadas tal como consta en el reporte de usuarios del sistema que fuera aportado en el curso de la auditoría al Sistema EKogui respecto del período 1 de julio al 31 de diciembre de 2020. 
2. La información de la totalidad de los usuarios se encuentra actualizada, tal como se verificó en el curso de la auditoría al Sistema Ekogui respecto del período 1 de julio a 31 de diciembre de 2020. 
3. Respecto de la capacitación del Usuario Jefe Financiero, el cumplimiento de esta UM quedó incorporado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3844.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Así mismo, que: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Se cierra con el 100% de cumplimiento. (Martha Guzmán León)</t>
  </si>
  <si>
    <t>2.	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t>
  </si>
  <si>
    <t>ACCIÓN 1. Definir la estrategia a seguir con relación a la asignación de procesos de expropiación. RESPONSABLE: Administradora del Sistema y Jefe Jurídico. FECHA DE CUMPLIMIENTO: 31/03/2021._x000D_
ACCIÓN 2. Creación de los procesos que la ANI tiene como procesos activos y no se encuentran registrados en el sistema. Responsable: abogados. FECHA DE CUMPLIMIENTO: 30/01/2021._x000D_
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
ACCIÓN 4. Actualización de la terminación de los procesos en el Sistema eKOGUIi. RESPONSABLE: Apoderados. FECHA DE CUMPLIMIENTO: 30/01/2021.</t>
  </si>
  <si>
    <t xml:space="preserve">
11/12/2020 11/12/2020. Teniendo en cuenta que las Acciones de Mejoramiento del Plan de Acción no están agrupadas para cada no conformidad: 3844, 3845 y 3846, se solicitará la precisión. 
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Mediante Memorando 20217010055973 del 5 de abril de 2021, el Coordinador del GIT de Defensa Judicial, manifestó: "Frente a esta NC, se ha generado avance en los siguientes puntos: 
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
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El cumplimiento de las demás UM quedaron incorporados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3845,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periodo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</si>
  <si>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3.	PAGOS. I. Se verificó que en la Entidad se gestionaron pagos en SIIF de MINHACIENDA; sin embargo, a la fecha no se han registrado en el Sistema eKOGUI. </t>
  </si>
  <si>
    <t>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t>
  </si>
  <si>
    <t xml:space="preserve">
11/12/2020 11/12/2020. Teniendo en cuenta que las Acciones del Plan de Mejoramiento no están agrupadas para cada no conformidad: 3844, 3845 y 3846, se solicitará precisión. 
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
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"Una vez cumplida la capacitación del usuario Enlace de Pagos, registrar los pagos realizados durante la vigencia 2020". Esta información no fue suministrada.  (Martha Guzmán León)
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medidas correctivas formulado. 
Mediante Memorando 20217010055973 del 5 de abril de 2021, el Coordinador del GIT de Defensa Judicial, señaló: "Respecto de la fecha de cumplimiento de la UM formuladas para esta NC, se solicita tener como tal la señalada en el memorando 20217010054883, esto es el 30 de julio de 2021, lo cual se registra en el formato SEPG-F-019, que se adjunta a la presente." 
Mediante Memorando 20217010054883 del 30 de marzo de 2021, la Coordinadora del GIT de Defensa Judicial (A), solicitó se amplie el plazo para el cumplimiento de la UM propuestas hasta el 30 de julio de 2021.  (Martha Guzmán León)
5/06/2021 A través de correo electrónico del 13 de mayo de 2021, se informó al Coordinador del GIT de Defensa Judicial, el estado de la No conformidad 3846,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t>
  </si>
  <si>
    <t>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
Situación que se evidenció por la ausencia del cargue de cuentas de cobro e informes de ejecución de los contratos de prestación de servicios: VE-470-2020, directa; VJ-465-2020, directa; VE-500-2020, directa; VPRE-474-2020, directa.</t>
  </si>
  <si>
    <t xml:space="preserve">Plan parcial VES (rad. 20212000081193). Unidad de Medida Correctiva: - Realizar el cargue en la plataforma del SECOP II, de los contratos VE-470-2020 y VE-500-2020. 
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t>
  </si>
  <si>
    <t>02/08/2021 Mediante memorando rad. 20212000081193 la dependencia formula el plan de mejora y determina fecha de cumplimiento para el 15 de diciembre de 2021. (Andrés Fernando Huérfano Huérfano)
30/11/2021 Mediante correo electrónico de 22/10/2021, la VE remitió los soportes de las UM formuladas en su plan de mejoramiento.  (Andrés Fernando Huérfano Huérfano)</t>
  </si>
  <si>
    <t xml:space="preserve">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t>
  </si>
  <si>
    <t>Plan parcial VES (rad. 20212000081193). Unidad de Medida Preventiva: - Solicitar mediante comunicación Interna al GIT de Contratación, los lineamientos para la realización de los 
Estudios de Mercado. -  Estudios previos aprobados por el GIT de Contratación que contenga los estudios de Mercado bajo la modalidad de contratación directa</t>
  </si>
  <si>
    <t>02/08/2021 Mediante memorando rad. 20212000081193 la dependencia formula el plan de mejora y determina fecha de cumplimiento para el 15 de diciembre de 2021. (Andrés Fernando Huérfano Huérfano)
30/11/2021 Mediante correo electrónico de 24/11/2021, la Vicepresidencia de Estucturación remitió los soportes vinculados a la ejecución del plan.  (Andrés Fernando Huérfano Huérfano)</t>
  </si>
  <si>
    <t>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t>
  </si>
  <si>
    <t>Bucaramanga - Pamplona</t>
  </si>
  <si>
    <t>Octubre de 2020</t>
  </si>
  <si>
    <t>1. Agotar el trámite de aprobación de garantías, GCSP-P-012, para la fase de construcción (50%). Fecha de terminación: 15/12/2020_x000D_
_x000D_
2. Incluir en el comité de seguimiento mensual de enero de 2021 con la interventoría la verificación de las vigencias de las pólizas para el año 2021 (50%). Fecha de terminación: 31/03/2021</t>
  </si>
  <si>
    <t>24/11/2020</t>
  </si>
  <si>
    <t xml:space="preserve">
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
02/03/2021 Mediante correo electrónico del 02/03/2021 se solicitó a la Supervisión evidencias del cumplimiento de la segunda acción de mejoramiento, dado que que el plan vigente finaliza el 31/03/2021. (Daniel Felipe Sáenz Lozano)
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 _x000D_
_x000D_
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
_x000D_
Se da cierra a la No Conformidad debido a que desapareció la causa que la originó. (Daniel Felipe Sáenz Lozano)</t>
  </si>
  <si>
    <t>23/10/2020</t>
  </si>
  <si>
    <t>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t>
  </si>
  <si>
    <t xml:space="preserve">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t>
  </si>
  <si>
    <t xml:space="preserve">
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
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
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
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
21/07/2021  -Modificación de fecha- Mediante memorando ANI No. 20215000099983 del 16 de julio de
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
21/07/2021  -Modificación plan- El ajuste únicamente corresponde a la fecha de terminación de la segunda acción de mejoramiento, como se informa en el memorando con radicado ANI No. 20211020101753 del 21 de julio de 2021. (Daniel Felipe Sáenz Lozano)
01/12/2021 Teniendo en cuenta que el plan de mejoramiento vence el 31-12-2021, mediante correo electrónico se solicitó remitir evidencias que acrediten el cumplimiento del mismo. (Daniel Felipe Sáenz Lozano)
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
01/12/2022 Mediante correo electrónico se solicitaron evidencias que acrediten el cumplimiento del plan de mejoramiento, dado que este tiene 31/12/2022 como fecha de terminación. (Daniel Felipe Sáenz Lozano)
09/12/2022  -Modificación de fecha-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09/12/2022  -Modificación plan-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1/12/2023 Mediante correo electrónico se solicitó al Líder del Equipo de Coordinación y Seguimiento evidencias de cumplimiento del plan de mejoramiento. (Daniel Felipe Sáenz Lozano)
21/02/2024 Mediante correo electrónico se solicitó al Líder del Equipo de Coordinación y Seguimiento evidencias de cumplimiento del plan de mejoramiento. (Daniel Felipe Sáenz Lozano)
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t>
  </si>
  <si>
    <t>https://anionline.sharepoint.com/:f:/s/PMPMotor/EjUk8FEGrE5JmG6Zr32OElYBsaKnkIU98yvOMyYL1O9fAQ?e=eJTTNm</t>
  </si>
  <si>
    <t xml:space="preserve">No se evidenció cumplimiento del plazo contractual para que la ANI se pronuncie frente a solicitudes de ocurrencia de Eventos Eximentes de Responsabilidad, término reglamentado en la parte general del contrato de concesión, sección 14.2(d)(iii), según se cita a continuación:_x000D_
(…) Una vez efectuada la Notificación dentro del término indicado en la sección 14.3(c)(ii) anterior, la Parte notificada deberá, dentro de los quince (15) Días siguientes a dicha Notificación, expresar si acepta, o no, la ocurrencia del Evento Eximente de Responsabilidad (…)_x000D_
</t>
  </si>
  <si>
    <t xml:space="preserve">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t>
  </si>
  <si>
    <t xml:space="preserve">
1/12/2020 Se envió correo electrónico a la Supervisión solicitándo el Plan de Mejoramiento visto que el 5 de diciembre se cumplen 30 días de la formulación de la No Conformidad. (Adriana Barrios Rodríguez)
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
09/12/2021  -Modificación de fecha- Mediante correo electrónico del 09/12/2021 la Supervisión informó que "En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
_x000D_
Expuesto lo anterior, toda vez que a la fecha no se tiene respuesta de la CCI al planteamiento de la Agencia, es necesario que se amplie el plazo hasta el 31 de diciembre del 2022, para poder implementar el plan de mejoramiento." (Adriana Barrios Rodríguez)
06/12/2022  -Modificación de fecha- Mediante correo electrónico del 06/12/2022 el Líder del Equipo de Coordinación y Seguimiento del Proyecto presentó un reporte de las acciones para superar la No Conformidad, concluyendo y solicitando que: "(...)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 (Adriana Barrios Rodríguez)
13/12/2023 Se realiza seguimiento de avance en el plan de mejoramiento de la No conformidad por correo electrónico. (Adriana Barrios Rodríguez)
20/12/2023  -Modificación de fecha- Mediante correo electrónico del 18/12/2023; se informó por parte del Equipo de Coordinación y Seguimiento:_x000D_
_x000D_
"Teniendo en cuenta la solicitud del estado de avance de las acciones de mejoramiento correspondientes a la No Conformidad 3851 del Plan de Mejoramiento por Procesos de la Entidad – Proyecto Autopista Río Magdalena 2, se informa lo siguiente:_x000D_
 _x000D_
1.	Para la No Conformidad No.3851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tanto, se estableció 31-12-2024 como fecha de terminación del plan de mejoramiento. (Adriana Barrios Rodríguez)</t>
  </si>
  <si>
    <t>https://anionline.sharepoint.com/:f:/s/PMPMotor/EkyYqR84ApdBmifUU4176UQB4X6rqcjIgREvnrwPAz8C8g?e=1uKhOd</t>
  </si>
  <si>
    <t>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t>
  </si>
  <si>
    <t xml:space="preserve">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
_x000D_
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
_x000D_
3. (11%) Analizar sí las otras alternativas de solución siguen siendo viables para garantizar la disponibilidad de la información solicitada – Seguimiento 31 de marzo de 2021 _x000D_
_x000D_
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
_x000D_
5. (11%) En caso de que la respuesta sea negativa por parte de los operadores, la interventoría continuará con los procedimientos actuales utilizados como alternativa que suple la condición de transmisión en tiempo real. – Seguimiento 30 de abril de 2020 _x000D_
_x000D_
6. (11%) Ejecutar el programa de mantenimiento preventivo establecido en los procesos administrativos para verificar la disponibilidad permanente de los equipos y software para la transmisión en tiempo real. – Seguimiento 1 de febrero de 2020 _x000D_
_x000D_
7. (11%) Realizar de manera trimestral las visitas de auditoria a la estación de peaje para verificar el adecuado funcionamiento de los equipos y programas instalados. – Seguimiento 1 de febrero de 2020 _x000D_
_x000D_
8. (11%) Mantener por parte del área de operación y mantenimiento asignado en la Interventoría, un adecuado control de la información grabada, almacenada y en custodia en el área de sistemas. – Seguimiento 1 de febrero de 2020. _x000D_
_x000D_
9. (12%) Se realizará seguimiento, mantenimiento y capacitación al personal encargado para su respectivo sostenimiento del sistema - Seguimiento 01 de mayo de 2021. _x000D_
_x000D_
 </t>
  </si>
  <si>
    <t>1/12/2020 Se envió correo electrónico a la Interventoría solicitándo el Plan de Mejoramiento visto que el 5 de diciembre se cumplen 30 días de la formulación de la No Conformidad. (Adriana Barrios Rodríguez)
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
21/01/2021  -Modificación de fecha- Se ajusta fecha de terminación con base en lo comunicado a la Interventoría mediante correo electrónico del 7 de diciembre de 2020, donde se informó sobre la incorporación del plan de mejoramiento. (Adriana Barrios Rodríguez)
25/01/2021  -Modificación de fecha-  (Adriana Barrios Rodríguez)
25/01/2021  -Modificación de fecha-  (2020)
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
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
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
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
11/07/2022  -Modificación de fecha- - (Adriana Barrios Rodríguez)
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
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
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
La Oficina de Control Interno dio concepto favorable a la prórroga solicitada por la Interventoría a través del oficio con radicado ANI No. 20231020021051 del 24 de enero de 2023. (Adriana Barrios Rodríguez)
4/05/2023  -Modificación de fecha- De acuerdo con lo establecido en el oficio N. 20231020142191 del 27 de abril de 2023 se estableció 20/06/2023 como fecha de terminación del plan de mejoramiento. (Adriana Barrios Rodríguez)
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
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t>
  </si>
  <si>
    <t>https://anionline.sharepoint.com/:f:/s/PMPMotor/EiMzWFmUA_5NqpfYRk1u8m4BfYs7jI0H4AmdyNoA4KR0Fg?e=0hr9fT</t>
  </si>
  <si>
    <t>1.1	Se evidenció incumplimiento de los términos establecidos en el art. 14 de la Ley 14 de la Ley 1437 de 2011, que para los dos (2) primeros trimestres de 2020, en la muestra auditada fue del 23% .</t>
  </si>
  <si>
    <t xml:space="preserve">Mediante memorando Rad. 20206010135493 del 03/11/2020, la Vicepresidencia de PRE, remite a la OCI, plan de mejoramiento, con 5 acciones con fecha de cumplimiento julio de 2021. Con memorando No. 20204000134333 del 29/10/2020 la VAF, informa sobre tres (3) consideraciones sobre el tema. </t>
  </si>
  <si>
    <t xml:space="preserve">
12/03/2021 	_x000D_
Mediante memorando Rad. 20206010135493 del 03/11/2020, la VPRE, informa  cuatro acciones adcionalaes a seguir:_x000D_
•	Solicitud de socialización sobre PQRS a los colaboradores de la VPRE, al equipo de Atención al ciudadano._x000D_
•	Solicitud de socialización sobre el manejo de la herramienta ORFEO a los colaboradores de la VPRE, al grupo de Archivo y correspondencia._x000D_
•	Seguimiento mensual al informe de PQRS presentado por el equipo de Atención al ciudadano._x000D_
•	Presentación de informe trimestral al Vicepresidente de Planeación, Riesgos y Entorno sobre el estado de las PQRS en la VPRE._x000D_
 (Luz Mary Hernández Villadiego)</t>
  </si>
  <si>
    <t>26/10/2020</t>
  </si>
  <si>
    <t xml:space="preserve">1.2	Se evidenció ausencia de respuesta, incumpliéndose la Ley 14 de la Ley 1437 de 2011, que para los dos (2) primeros trimestres de 2020, en la muestra auditada fue del 9% </t>
  </si>
  <si>
    <t>12/03/2021 Mediante memorando Rad. 20206010135493 del 03/11/2020, la VPRE, plantea cuatro acciones adicionales a seguir: 
•	Solicitud de socialización sobre PQRS a los colaboradores de la VPRE, al equipo de Atención al ciudadano.
•	Solicitud de socialización sobre el manejo de la herramienta ORFEO a los colaboradores de la VPRE, al grupo de Archivo y correspondencia.
•	Seguimiento mensual al informe de PQRS presentado por el equipo de Atención al ciudadano.
•	Presentación de informe trimestral al Vicepresidente de Planeación, Riesgos y Entorno sobre el estado de las PQRS en la VPRE.
 (Luz Mary Hernández Villadiego)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</si>
  <si>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https://anionline.sharepoint.com/:f:/s/PMPMotor/El9gsIq-PcRIr7Z2PeXBMuUBfUsrqcxmVF5fabIaYKiwEg?e=0UNKC7</t>
  </si>
  <si>
    <t xml:space="preserve">1.3	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t>
  </si>
  <si>
    <t>1.4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t>
  </si>
  <si>
    <t xml:space="preserve">La VP- Ejecutiva infforma que: 1. Se enlazarán las respuestas en el Orfeo a los radicados padres correspondientes y/o se cargará la respuesta en formato PDF._x000D_
2.Se remitirá copia al peticionario cuando se den traslados por competencia a otras entidades._x000D_
_x000D_
La VP Estructuración en correo de fecha 11/11/2021 indica que:_x000D_
</t>
  </si>
  <si>
    <t>31/12/2021</t>
  </si>
  <si>
    <t xml:space="preserve">
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
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
 (Luz Mary Hernández Villadiego)
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
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
 (Luz Mary Hernández Villadiego)
12/11/2021 El 11/11/202L la oficina de Control Interno realizó seguimiento mediante correo electrónico enviado a las Vicepresidencias, involucradas, con la finalidad de que se informaran las novedades y avances. En este sentido, en correos de respuestas de fecha 11/11/2021: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</si>
  <si>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https://anionline.sharepoint.com/:f:/s/PMPMotor/Epa6Hhutdx1Ilm3vrhjPlEkBPopDJjYe8qWypF_oWZX8Vw?e=CtBkqM</t>
  </si>
  <si>
    <t>1.5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t>
  </si>
  <si>
    <t xml:space="preserve">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</si>
  <si>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https://anionline.sharepoint.com/:f:/s/PMPMotor/Em1BO54tY3dPses9scBMwWQBAJpeycX7iHVIa_i9Sljn1w?e=31iwsj</t>
  </si>
  <si>
    <t xml:space="preserve">1.6	Incumplimientos directrices internas relacionadas con el manejo del Sistema de Gestión Documental._x000D_
-	Se pierde la trazabilidad cuando no se enlazada de manera apropiada el documento de respuesta. El trámite de la gestión efectuada solamente se informa de manera escrita en el histórico del Orfeo “pestaña de comentarios” y no se adjunta ningún documento de respuesta._x000D_
</t>
  </si>
  <si>
    <t xml:space="preserve">
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
1- La VPRE, manifiesta que: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
_x000D_
Esto, con el fin de garantizar que el supervisor o gerente está al tanto del tiempo de respuesta y evitar que se responda de manera tardía. _x000D_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
_x000D_
La VP- Eje: En correo de fecha 11/11/2021, informa lo siguiente:_x000D_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Acciones de mejora propuestas por Ejecutiva_x000D_
_x000D_
Sin perjuicio de lo anterior, podemos resaltar que se implementarán las siguientes acciones de mejora para la atención de requerimientos: _x000D_
1. Se enlazarán las respuestas en Orfeo a los radicado padre correspondientes y/o se cargará la respuesta en formato PDF. _x000D_
2. Se remitirá copia al peticionario cuando se den traslados por competencia a otras entidades._x000D_
_x000D_
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La VP-GC: En correo electrónico del 11/10/2021: Realiza unas precisiones  y asu vez indica que: desde VGC se incluirá en nuestras gestiones las próximas reuniones y/o charlas a realizar las recomendaciones sobre el particular a los grupos VGC actuales (Puertos y Aeropuertos)._x000D_
_x000D_
_x000D_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(Luz Mary Hernández Villadiego)</t>
  </si>
  <si>
    <t>https://anionline.sharepoint.com/:f:/s/PMPMotor/EoTf_dMHa5dJswSREK7aEq4BthQaupjioYohSai7GAnlQg?e=SKrKZ9</t>
  </si>
  <si>
    <t>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t>
  </si>
  <si>
    <t xml:space="preserve">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
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</si>
  <si>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
Mediante Memorando 20217010055963 del 5 de abril de 2021, el Coordinador del GIT de Defensa Judicial, manifestó: "Frente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- 3859: _x000D_
_x000D_
"Teniendo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</si>
  <si>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30/10/2020</t>
  </si>
  <si>
    <t xml:space="preserve">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
_x000D_
Por lo tanto, el GIT Administrativo y Financiero, remitió al GIT de Defensa Judicial para el estudio del Comité de Conciliación los actos administrativos y los antecedentes de los pagos efectuados el 26 y 30 de junio de 2020, por fuera del término legal. </t>
  </si>
  <si>
    <t xml:space="preserve">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t>
  </si>
  <si>
    <t>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"los soportes de pago de la Sentencia de Primera Instancia de fecha de (sic) 26 de septiembre de 2019, proferida por el Juzgado Civil del Circuito de Chocontá, por valor de $34.968.712.98, proceso de expropiación del señor José Miguel Sarmiento Rubiano.
Se evidencia que el GIT Administrativo y Financiero, envió los actos administrativos y los soportes al GIT de Defensa Judicial, dentro del término previsto en el Decreto 1167 de 2016, "Por el cual se modifican y se suprimen algunas disposiciones del Decreto 1069 de 2015, Decreto Único Reglamentario del Sector Justicia y del Derecho" Artículo 3, modificatorio del artículo 2.2.4.3.1.2.12 del Decreto 1069 de 2015".
En consecuencia, se reportará como cumplida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</si>
  <si>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1.	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
(c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t>
  </si>
  <si>
    <t xml:space="preserve">1.	Realizar visita a campo, con el objetivo de constatar si los 41 predios que no hacen parte de la vía están cercados o no en su totalidad, verificando el cercado del remanente del área que no se utilizó para la construcción y cuyo propietario es la ANI._x000D_
2.	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
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
3.	Realizar recorridos mensuales de verificación aplicando la herramienta del formato  Anexo 2 CSI-TEC-FOR-071_ Seguimiento Cercado predios UF_x000D_
4.	Se reportara el estado de la verificación en los informe mensuales iniciando con el informe mensuales a partir de enero 2021 que se entregara en febrero 2021_x000D_
5.	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
</t>
  </si>
  <si>
    <t>22/12/2020</t>
  </si>
  <si>
    <t xml:space="preserve">
22/12/2020 26/11/2020 – Mediante memorando con radicado ANI 20204091191412 la Interventoria allegó el plan de mejoramiento de la no conformidad. _x000D_
_x000D_
22/12/2020 – Mediante correo electrónico se realizo seguimiento al plan de mejoramiento y la Interventoria propuso nueva fecha para el cumplimiento de este para el 31/01/2021. _x000D_
 (Mary Alexandra Cuenca Noreña)
03/02/2021 29/01/2021 - Mediante correo electrónico la Interventoría allegó la siguiente documentación: _x000D_
1.	Formato Cerramiento Predios diciembre 2020._x000D_
2.	Formato Cerramiento Predios enero 2021._x000D_
3.	Tabla resumen cerramientos._x000D_
4.	INFORME MENSUAL DE INTERVENTORIA No. 49 - Firmado._x000D_
5.	CSI-ANI-OBRA-02108 Solicitud Cerramiento Predios ANI FD_x000D_
SOPORTE RADICADO ANI CSI-ANI-OBRA-02108_x000D_
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
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
 (Mary Alexandra Cuenca Noreña)</t>
  </si>
  <si>
    <t>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
_x000D_
Ley 901 de 2004_x000D_
_x000D_
“ARTÍCULO 2o. Modifíquese y adiciónese al artículo 4o de la Ley 716 de 2001, el cual quedará así:_x000D_
_x000D_
(…)_x000D_
_x000D_
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t>
  </si>
  <si>
    <t>Noviembre de 2020</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</si>
  <si>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</si>
  <si>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Mejoramiento._x000D_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</si>
  <si>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</si>
  <si>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</si>
  <si>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</si>
  <si>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	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t>
  </si>
  <si>
    <t>Grupo interno de trabajo contratación.</t>
  </si>
  <si>
    <t xml:space="preserve">Mediante memorando Rad. 20217030044893 del 05/03/2021, el GIT, relacioa el Plan propuesto, asì: 1)	Dar alcance al DAFP de los errores presentados en la plataforma SIGEP._x000D_
2)	Solicitar acompañamiento del DAFP en cargue de la información de las cesiones, con el fin de identificar errores adicionales en la plataforma SIGEP._x000D_
3)	Solicitar ante el DAFP las soluciones tecnológicas o aquellas que dé lugar para mitigar los errores presentados en la plataforma SIGEP_x000D_
</t>
  </si>
  <si>
    <t xml:space="preserve">
8/06/2021 1.	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
12/06/2021 En memorado Rad. 20217030068603 del 30/04/2021, el GIT-Contratación, solicitó a la OCI nueva fecha (30/06/2021) para dar cumplimiento a las acciones pendientes. (Luz Mary Hernández Villadiego)
15/07/2021 La presente NO Conformidad se cierra por actualización de la información y en su reemplazo se genera la No Conformidad No. 3893, la cual hace referencia a mismo tema. (Luz Mary Hernández Villadiego)</t>
  </si>
  <si>
    <t xml:space="preserve">1.	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t>
  </si>
  <si>
    <t>Autopista Conexión Pacífico 1</t>
  </si>
  <si>
    <t>Diciembre de 2020</t>
  </si>
  <si>
    <t>-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t>
  </si>
  <si>
    <t>31/07/2024</t>
  </si>
  <si>
    <t xml:space="preserve">
03/02/2021 Mediante memorando con Rad ANI 20215000024494 del 29/01/2021 la Supervisión allego los planes de mejoramiento de las no conformidades 3865 y 3866. El plan de mejora para la NC 3865 se planteo de la siguiente manera: 
-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De la misma manera se planteo fecha de cierre el 30 de julio de 2021
 (Mary Alexandra Cuenca Noreña)
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
26/08/2021  -Modificación de fecha- Se ajusta fecha de terminación con base en el seguimiento registrado el pasado 29 de julio de 2021. (Mary Alexandra Cuenca Noreña)
19/07/2022  -Modificación de fecha- Mediante memorando con radicado ANI No. 20225000087883 del 17 de julio de 2022 la Vicepresidencia Ejecutiva solicitó prórroga hasta el 31 de julio de 2023 para dar cumplimiento al plan de mejoramiento. (Mary Alexandra Cuenca Noreña)
15/08/2023  -Modificación de fecha- Mediante correo electrónico de la dependencia solicita ampliación del plazo hasta el 31 de julio de 2024. El auditor informa mediante correo electrónico de 11 de agosto de 2023. (July Paola Rodríguez Ortiz)
3/10/2023 _x000D_
El 13 de julio de 2023 se recibe oficio con radicado ANI No. 20235000102633 Donde solicitan ampliar el plazo a 31 de Julio 2024, es de anotar que es la tercera vez que realiza solicitud de ampliacion de plazo._x000D_
_x000D_
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3865._x000D_
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pertinentes._x000D_
_x000D_
 (July Paola Rodríguez Ortiz)</t>
  </si>
  <si>
    <t>17/12/2020</t>
  </si>
  <si>
    <t>https://anionline.sharepoint.com/:f:/s/PMPMotor/EqT6im7VuL1PjZ3bunO-VKcBTDG08gGAyuYQEcxfZxwd_w?e=uNzT0o</t>
  </si>
  <si>
    <t xml:space="preserve">1.	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
(d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
</t>
  </si>
  <si>
    <t>1.	Incluir en los informes mensuales de Interventoría en el capítulo 5 el numeral 5.8 “AVANCE CERCADO DEL PROYECTO” donde se relaciona la evidencia fotográfica presentada como Anexo 5.7 donde se identifican el cumplimiento del cercado tipo INVIAS en el proyecto
2.	Un cronograma donde detalle las fechas para realizar el cercado para cada uno de los predios con gestión predial concluida de acuerdo con las especificaciones descritas en el Manual INVIAS pendientes de cumplimiento de dicha estipulación 
3.	El listado de los predios donde se ha dado cumplimiento al cercado con especificaciones INVIAS.</t>
  </si>
  <si>
    <t xml:space="preserve">
03/02/2021 Mediante Rad ANI 20215000024494 del 29/01/2021 y Rad ANI 20214090037122 del 14/01/2021 La interventoría allego el plan de mejoramiento para la no conformidad de la siguiente manera: _x000D_
1.	Incluir en los informes mensuales de Interventoría en el capítulo 5 el numeral 5.8 “AVANCE CERCADO DEL PROYECTO” donde se relaciona la evidencia fotográfica presentada como Anexo 5.7 donde se identifican el cumplimiento del cercado tipo INVIAS en el proyecto_x000D_
2.	Un cronograma donde detalle las fechas para realizar el cercado para cada uno de los predios con gestión predial concluida de acuerdo con las especificaciones descritas en el Manual INVIAS pendientes de cumplimiento de dicha estipulación _x000D_
3.	El listado de los predios donde se ha dado cumplimiento al cercado con especificaciones INVIAS. _x000D_
_x000D_
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
 (Mary Alexandra Cuenca Noreña)
26/03/2021 Mediante correo electrónico se reitera la solicitud de allegar la fecha de cierre para la no conformidad  (Mary Alexandra Cuenca Noreña)
05/04/2021  -Modificación de fecha- Mediante memorando con radicado ANI No. 20215000055653 del 02/04/2021 la Supervisión trasladó solicitud de la Interventoría respecto a establecer 30/06/2021 como fecha de terminación. (Mary Alexandra Cuenca Noreña)
12/04/2021 Mediante memorando  20211020055823 del 5 de abril de 2021 se notificó a la supervisión la inclusión de la fecha de cierre de la no conformidad y el avance de las acciones de mejora (Mary Alexandra Cuenca Noreña)
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
15/07/2021 Mediante correo electronico se enviaron las siguientes consideraciones a la Interventoría: _x000D_
_x000D_
-	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
-	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
_x000D_
Por lo anterior, se considera que se encuentran pendientes las evidencias de estas dos acciones de mejora por lo que se solicita que aclaren la situación o propongan nueva fecha de cierre de la no conformidad. _x000D_
 (Mary Alexandra Cuenca Noreña)
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t>
  </si>
  <si>
    <t>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t>
  </si>
  <si>
    <t>ACCIONES PREVENTIVAS: 1. Oficio dirigido al Concesionario. 2. Oficio dirigido al Interventor. INFORME DE CIERRE 3.	Actividades realizadas para el cierre de la No Conformidad.</t>
  </si>
  <si>
    <t>24/01/2021</t>
  </si>
  <si>
    <t xml:space="preserve">
24/01/2021  se comunica a la Supervisión a través de la comunicación 20211020019543 la incorporación del plan de mejoramiento (Adriana Barrios Rodríguez)
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
2/08/2021 De acuerdo con la realización de la segunda acción de mejoramiento según informado en el memorando 20211020104843 de la OCI, se procede a cambiar el plan de mejoramiento a un avance del 50%
 (Adriana Barrios Rodríguez)
15/12/2021  -Modificación de fecha- Mediante correo electrónico la Supervisión informó que "En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
Es importante aclarar que para dar cumplimiento a esta no conformidad en su totalidad se requiere de la voluntad expresa del Concesionario como una de las partes interesadas en el proceso.
Por lo anterior y toda vez que no existe la certeza del periodo de cumplimiento de las acciones de mejora, solicitamos la ampliación del plazo propuesto para el primer trimestre de 2022, donde esperamos ya tener un panorama mucho mas claro sobre este tema."; rázón por la que, se establece 31/03/2022 como fecha de terminación del plan de mejoramiento. (Adriana Barrios Rodríguez)
28/03/2022  -Modificación de fecha- Mediante correo electrónico, la Supervisión indicó:
"Dado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
Lo que da lugar a establecer 30/09/2022 como fecha de terminación del plan de mejoramiento. (Adriana Barrios Rodríguez)
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21/02/2024  -Modificación de fecha- Mediante comunicación con radicado ANI No. 20241020033443 del 20/02/24, la Oficina de Control Interno atendió la solicitud hecha por la Vicepresidencia Ejecutiva a través del memorando ANI No. 20243050001263
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
5/06/2024  -Modificación plan- Mediante comunicación con radicado ANI No. 20243050074983 del 03-05-24 la Vicepresidencia Ejecutiva solicitó reformulación del plan de mejoramiento, describiendo las nuevas metas, así:_x000D_
_x000D_
"DESCRIPCIÓN DE LAS METAS_x000D_
_x000D_
1.	Remitir oficio al Concesionario e interventoría, mediante el cual se indique el plan propuesto para atender un EER, el cual consistirá en:_x000D_
_x000D_
a.	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
_x000D_
b.	Máximo a un (1) día hábil del recibo de la solicitud de reconocimiento del EER, requerir a la Interventoría para que emita concepto integral en un plazo máximo de diez (10) días calendario._x000D_
_x000D_
c.	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
 _x000D_
d.	Verificar si el concepto de interventoría es suficiente o requiere aclaraciones. Esta actividad debe realizarse en un plazo de 5 días después de recibir el memorando._x000D_
_x000D_
e.	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
_x000D_
f.	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
_x000D_
ACCIONES PREVENTIVAS_x000D_
_x000D_
1.	Oficio dirigido al Concesionario._x000D_
2.	Oficio dirigido al Interventor._x000D_
_x000D_
INFORME DE CIERRE_x000D_
_x000D_
3.	Actividades realizadas para el cierre de la No Conformidad."_x000D_
_x000D_
La Oficina de Control Interno, por medio de memorando ANI No. 20241020095763 del 05-06-24 informó que procedería a actualizar el plan de mejoramiento. (Adriana Barrios Rodríguez)
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
5/06/2024 Se modifica porcentaje de avance con ocasión de la reformulación del plan de mejoramiento. (Adriana Barrios Rodríguez)</t>
  </si>
  <si>
    <t>https://anionline.sharepoint.com/:f:/s/PMPMotor/Eh8XWTypHdpFhcNKoC-odlMBxNhX8OagTxw8TR4vOf_Q2Q?e=kyn20G</t>
  </si>
  <si>
    <t>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t>
  </si>
  <si>
    <t xml:space="preserve">Realizar los pagos a interventoría correspondientes a las cuentas del 20 al 31 de julio de 2021 y del 1 al 30 de agosto de 2020 posterior a la suscripción del otrosí N. 1 del Contrato de Interventoría. </t>
  </si>
  <si>
    <t xml:space="preserve">
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t>
  </si>
  <si>
    <t>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t>
  </si>
  <si>
    <t>1. Elaboración los conceptos que sobre el asunto deben emitir las Gerencias Jurídica y de Riesgos de la ANI, solicitados mediante memorando No. 20203050152893 _x000D_
_x000D_
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t>
  </si>
  <si>
    <t>13/05/2021</t>
  </si>
  <si>
    <t xml:space="preserve">
24/01/2021  La Supervisión envió en la comunicación 20213050018303 el plan de mejoramiento, el cual se incorpora al PMP, quedando pendiente la fecha de finalización, esto se comunica a la supervisión a través de la comunicación 20211020019543 (Adriana Barrios Rodríguez)
26/03/2021  -Modificación de fecha- Mediante correo electrónico del 26 de marzo de 2021 la Supervisión manifiesta que: "Se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
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
Con base en lo anterior se da prorroga al plan de mejoramiento hasta el 15 de abril de 2021. (Adriana Barrios Rodríguez)
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
21/04/2021  -Modificación de fecha- Ajuste formato de fecha. (Adriana Barrios Rodríguez)
30/04/2021 Se recibió correo electrónico de la supervisión reportando los avances del plan de mejoramiento, los cuales corresponden al 50%, se responde por correo electrónico verificando los avances y se solicita una nueva fecha de realización.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t>
  </si>
  <si>
    <t>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t>
  </si>
  <si>
    <t xml:space="preserve">1.La interventoría se compromete a adelantar las gestiones de contratación de internet a partir de la finalización adecuada y suficiente del servicio de conexión a internet por parte del Concesionario _x000D_
_x000D_
2.Disponer de los equipos de transmisión en las estaciones de peaje y pesaje de la Concesión, así como las licencias de transmisión a través de la página web, para ser accedidos en tiempo real de manera remota </t>
  </si>
  <si>
    <t>31/03/2023</t>
  </si>
  <si>
    <t xml:space="preserve">
24/01/2021  la interventoría envió la comunicación 20214090029762 presentando algunas acciones de mejora, a la cual se dio respuesta con la comunicación 20211020014191 sugiriendo la formulación del plan de mejoramiento (Adriana Barrios Rodríguez)
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
23/02/2022  -Modificación de fecha- Mediante radicado ANI No. 20221020045671 del 23/02/2022 la Oficina de Control Interno se pronuncia favorablemente respecto a solicitud de la Interventoría con relación a prórroga del plan de mejoramiento. (Adriana Barrios Rodríguez)
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
13/03/2023  -Modificación de fecha- Mediante memorando con radicado ANI No. 20233050037763 del 9 de marzo de_x000D_
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
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t>
  </si>
  <si>
    <t>https://anionline.sharepoint.com/:f:/s/PMPMotor/EmGEzgkppqRPnmgMhsP4FM8By4MHQdV8GMXSNqhgnEamaA?e=vpNBGM</t>
  </si>
  <si>
    <t xml:space="preserve">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t>
  </si>
  <si>
    <t xml:space="preserve">Plan de Acción. _x000D_
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
Acción 2. Establecer un instrumento de control que contenga alertas del vencimiento de términos para el estudio por parte del Comité de Conciliación y la presentación de la demanda, cuando resulte procedente._x000D_
Responsable: Coordinador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</si>
  <si>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formulado._x000D_
Mediante Memorando 20217010055963 del 5 de abril de 2021, el Coordinador del GIT de Defensa Judicial, manifestó: "Frente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
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seguimiento."._x000D_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- 3871: _x000D_
_x000D_
"Teniendo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</si>
  <si>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23/12/2020</t>
  </si>
  <si>
    <t xml:space="preserve">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</si>
  <si>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Uso inadecuado de mecanismos de solución de controversias</t>
  </si>
  <si>
    <t xml:space="preserve">Plan de Acción.
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
Responsable: Coordinador GIT de Defensa Judicial. 
2. Establecer un instrumento de control que contenga alertas del vencimiento de términos para el estudio por parte del Comité de Conciliación y la presentación de la demanda, cuando resulte procedente.
Responsable: Coordinador GIT de Defensa Judicial. 
3. Someter a consideración del Comité de Conciliación los asuntos objeto de la NC y promover en dicho escenario la formulación de directrices frente a los casos en que no resulta procedente someter asuntos al comité.
Responsable: Coordinador GIT de Defensa Judicial. </t>
  </si>
  <si>
    <t>30/06/2022</t>
  </si>
  <si>
    <t>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 medidas correctivas formulado. 
Mediante Memorando 20217010055963 del 5 de abril de 2021, el Coordinador del GIT de Defensa Judicial, manifestó: "Frente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
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
Mediante Memorando 20217010054883 del 30 de marzo de 2021, la Coordinadora del GIT de Defensa Judicial,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- 3872: 
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
5/08/2021 Mediante Memorando 20217010106163 del 30 de julio de 2021, el Coordinador del GIT de Defensa Judicial, solicitó ampliación del plazo para el cumplimiento de la UM hasta el 30 de septiembre de 2021.  (Martha Guzmán León)
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En el Informe "Seguimiento a las Acciones de Repeticiòn del 1ª de abril al 31 de julio de 2021", se determinò: "En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(Martha Guzmán León)
26/01/2022 Mediante Memorando 20217010165863 del 17 de diciembre de 2021, el Coordinador del Grupo Interno de Trabajo de Defensa Judicial, solicitó la ampliación del término de cumplimiento, hasta el 3 de abril de 2022. 
Así mismo, hizo los siguientes ajustes al plan ya formulado: reemplaza el numeral 1 e incluye el numeral 3. El numeral 2 no se modifica.   
 (Martha Guzmán León)
27/02/2022 Reunión el 24 de febrero de 2022, con el Coordinador del Grupo Interno de Trabajo de Defensa Judicial, y el Secretario Técnico del Comité de Conciliación, de seguimiento a la No conformidad 3872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1º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
 (Martha Guzmán León)
23/03/2022  -Modificación de fecha- De acuerdo con lo solicitado vía correo electrónico por el auditor y de acuerdo con el memorando 20227010039663 del 28 de febrero de 2022 (2020)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dispusò: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13/05/2022 De acuerdo con la solicitud del auditor y con base en el memorando de la dependencia, se cierra la no conformidad por unificación con la NC 3885. (Juan Diego Toro Bautista)</t>
  </si>
  <si>
    <t>https://anionline.sharepoint.com/:f:/s/PMPMotor/EgEX9fV0XUpJr2fG0pZl-oQBY21FxYEcowgfsnt7tdvt_g?e=BCOfNJ</t>
  </si>
  <si>
    <t>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
“ARTÍCULO 14. PAPELERÍA Y TELEFONÍA. Para el uso adecuado de papelería y telefonía, las entidades que hacen parte del Presupuesto General de la Nación deberán:_x000D_
(…)_x000D_
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t>
  </si>
  <si>
    <t>Marzo de 2021</t>
  </si>
  <si>
    <t>Marzo</t>
  </si>
  <si>
    <t>Mediante correo del 19/07/2021 el GIT Administrativa y Financiera suscribe el Plan de Mejoramiento con las siguientes acciones de mejora:_x000D_
1)	Realizar estudio de mercado con diferentes empresas de telefonía móvil. Responsable Marisabel Londoño, fecha de cumplimiento 20/03/2021_x000D_
2)	Contratar nuevos planes disminuyendo costos. Responsable Nelcy Maldonado, fecha de cumplimiento 31/03/2021</t>
  </si>
  <si>
    <t>21/07/2021</t>
  </si>
  <si>
    <t>22/07/2021</t>
  </si>
  <si>
    <t xml:space="preserve">
7/07/2021 Mediante correo del 29/06/2021 la OCI solicitó a la VAF la suscripción del PMP con las acciones de mejora. (Yuber Alexander Peña Cárdenas)
21/07/2021 Mediante correo el 19/07/2021 el GIT Administrativa y Financiera suministró las ofertas de tes empresas de telefonía móvil y se escogió la del menor valor manteniendo las características del anterior plan. Por lo anterior, se cumplió con la actividad 1_x000D_
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t>
  </si>
  <si>
    <t>26/03/2021</t>
  </si>
  <si>
    <t>Se observó que en el periodo octubre a diciembre de 2020 se realizaron impresiones a color y en papel Kimberly, lo cual incumple lo establecido en el literal a. del artículo 14 del Decreto 1009 de 2020 y el artículo 2.8.4.5.3 del Decreto 1068 de 2015, que establecen:_x000D_
Decreto 1009 de 2020_x000D_
“ARTÍCULO 14. PAPELERÍA Y TELEFONÍA. Para el uso adecuado de papelería y telefonía, las entidades que hacen parte del Presupuesto General de la Nación deberán:_x000D_
(…)_x000D_
a.	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
Decreto 1068 de 2015_x000D_
“Artículo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t>
  </si>
  <si>
    <t xml:space="preserve">Elaborar formato para control de las impresiones y fotocopiado. (responsable: Natalia Cifuentes, fecha de cumplimiento: 30/04/2021)_x000D_
Proyectar una circular con los lineamientos sobre las impresiones a color y el tipo de papel. (responsable: Nelcy Maldonado - Coordinadora Administrativa y Financiera, fecha de cumplimiento: 30/04/2021._x000D_
Divulgar los lineamientos establecidos por medio de Ecard. (responsable: Nelcy Maldonado - Coordinadora Administrativa y Financiera, fecha de cumplimiento: 06/05/2021)_x000D_
</t>
  </si>
  <si>
    <t>27/04/2021</t>
  </si>
  <si>
    <t xml:space="preserve">
27/04/2021 Mediante Memorando No 20214000058923 del 12/04/2021 el GIT Administrativa y Financiera suscribe el PMP con el análisis de causa raíz. (Yuber Alexander Peña Cárdenas)
11/05/2021 Mediante correo del 28/04/2021 el GIT Administrativa y Financiera suministró las evidencias del avance y cumplimiento de las siguientes acciones de mejora del Plan de Mejoramiento:_x000D_
De la actividad 1, se suministró el formato GADF-F-042 en versión 3 Control de Fotocopiado, con fecha de vigencia del 26/04/2021._x000D_
Para la actividad 2, se proyectó la Circular No. 20214000000244 del 15/04/2021 sobre los lineamientos austeridad en el gasto consumo de papelería._x000D_
De la tercera actividad, se suministró correo de comunicaciones del 22/04/2021 sobre la socialización de los lineamientos de austeridad en el gasto con el consumo de papelería, establecidos en la Circular No. 20214000000244 del 15/04/2021._x000D_
Por lo anterior, las acciones de mejora se dan por cumplidas y la No Conformidad subsanada. (Yuber Alexander Peña Cárdenas)</t>
  </si>
  <si>
    <r>
      <t xml:space="preserve">7.1 En los aspectos generales, respecto al registro y actualización del Sistema eKOGUI en la Entidad, se evidencia lo siguiente: 
I. Reiterada deficiencia en el registro y actualización de la información, en los módulos procesos judiciales y conciliaciones extrajudiciales. 
II. Falta de bases de datos actualizadas y confiables que reflejen el estado actual de los procesos judiciales y conciliaciones extrajudiciales en la Entidad. 
</t>
    </r>
    <r>
      <rPr>
        <b/>
        <sz val="12"/>
        <rFont val="Calibri"/>
        <family val="2"/>
      </rPr>
      <t xml:space="preserve">Reiteración Seguimiento a la actualización del Sistema Único de Gestión e Información Litigiosa del Estado eKOGUI, período 1° de julio al 31 de diciembre de 2021
</t>
    </r>
    <r>
      <rPr>
        <sz val="12"/>
        <rFont val="Calibri"/>
        <family val="2"/>
      </rPr>
      <t xml:space="preserve">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t>
    </r>
  </si>
  <si>
    <t>1.	Designar al administrador del sistema. Fecha límite de cumplimiento ( 30/03/2023)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3.	Adopción en el SIG del formato de control de conciliaciones prejudiciales con control de actualización en el sistema ekogui. Fecha límite de cumplimiento (30/05/2023).
4.	Establecer la estrategia de coordinación en la actualización de las bases de datos de procesos judiciales y prejudiciales y el ekogui. Fecha límite de cumplimiento (30/05/2023).
5.	Realizar validación de procesos por abogado entre el GEJU-F-010 y el Sistema Ekogui. Fecha límite de cumplimiento (30/06/2023)</t>
  </si>
  <si>
    <t>13/07/2021</t>
  </si>
  <si>
    <t>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"6. Mantener el reporte de conciliaciones extrajudiciales durante las vigencias 2020-2021 y continuar su alimentación dejando registrada la información de 2 vigencias".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A través de correo electrónico del 13 de mayo de 2021, se reitera al Coordinador del GIT de Defensa Judicial, la formulación del plan y que siendo de tanta relevancia, se debe formular un plan con acciones concretas y realizables a corto tiempo. 
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Mediante Memorando 85273 del 10 de junio de 2021, nuevamente envía el plan inicial, precisando: "(...) el cual fue complementado respecto a la NC 3875". Revisado el Plan de Acción, en relación con procesos judiciales, se anotó lo suguiente: "9. Designará a un profesional que apoye la labor de control de actualización del sistema".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
13/07/2021 Mediante correo electrónico del 23 de junio de 2021, se informó al Coordinador del GIT de Defensa Judicial, el estado de la No conformidad con corte a 31 de mayo de 2021, en el sentido que continuaba sin plan. 
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
9/09/2021 En "Informe de seguimiento a la actualizaciòn del Sistema Ùnico de Gestiòn e Informaciòn Litigiosa del Estado - eKOGUI del perìodo comprendido del 1ª de enero al 30 de junio de 2021", en cuanto al numeral I. se determinò: "Teniendo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 En el mismo informe, se dispuso el consolidado de las no conformidades de los seguimientos a eKOGUI; y se determinò el cierre de la No conformidad 3878, Conciliaciones Prejudiciales. Por lo tanto, en cuanto al numeral I, se harà el seguimiento en esta no conformidad. 
En cuanto al punto II. se determinò: "Teniendo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  (Martha Guzmán León)
7/10/2021 Mediante Memorando 20217010131613 del 30 de septiembre de 2021, el Coordinador del GIT de Defensa Judicial, ampliò el plazo de cumplimiento, hasta el 15 de diciembre de 2021. Formato SEPG-F-0019 Acciòn correctiva. (Martha Guzmán León)
7/10/2021 En Informe de Seguimiento a la actualizaciòn del Sistema Ùnico de Gestiòn e Informaciòn Litigiosa del Estado - eKOGUI Primer semestre de 2021, en cuanto al numeral II, de esta no conformidad, se tuvo como cumplida.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
Mediante correo electrónico del 10 de agosto de 2022, le solicité al Administrador del PMP su apoyo, para incorporar en la No conformidad 3875 la nueva fecha de cumplimiento del Planes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 
• A través de correo electrónico del 12 de diciembre de 2022, informé al Coordinador del Grupo Interno de Trabajo de Defensa Judicial, que en el Plan de Mejoramiento por Procesos las No conformidades están vencidas. 
•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5 acciones planteadas -para superar la causa de la NC- cada una con un peso porcentual del 20%, se observa hasta este corte un avance del 20%.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
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
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
"(…)
AMPLIACIÓN DEL PLAZO: hasta el 31 de marzo de 2024. SOPORTES:
1. NC 3875 AM 2 Correo remisión para revisión GEJU-P- Radicado  2023701014714300004 del 30 de noviembre de 2023. 
2. NC 3875 AM 2 Correo remisión para revisión GEJU-P-- Radicado 2023701014714300016 del 30 de noviembre de 2023 
3. NC 3875 AM5 Correo conciliación ekogui y geju- Radicado 2023701014714300017 del 30 de noviembre de 2023.
ACCIONES DE MEJORAMIENTO:
Las acciones de mejoramiento de esta NC se encuentran cumplidas en su mayoría, y sólo queda pendiente de cumplimiento la siguiente:
AM 2: Actualizar procedimientos del SIG para procesos judiciales y conciliaciones prejudiciales, estableciendo la obligación de registro en formato GEJU-F-010 y actualización del sistema en plazo máximo de 5 días luego de surtida la actuación judicial.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AM5: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</si>
  <si>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https://anionline.sharepoint.com/:f:/s/PMPMotor/Elt99qcdnldPp4AGRwBwgNAB9gHREfq8CezFsVtXQiCsWA?e=NMkoH1</t>
  </si>
  <si>
    <t xml:space="preserve">7.2.1 USUARIOS 
I.	El Usuario Jefe Financiero no recibió capacitación en el período, ni se aportó constancia de que hubiere sido citado por la ANDJE o la Administradora de la Entidad.  
II.	Los Abogados Ramiro Parra Rodriguez y Juan Pablo Estrada Sánchez, no recibieron capacitación. No se adjuntaron soportes.  </t>
  </si>
  <si>
    <t xml:space="preserve">Mediante Memorandos 66033 y 66343 del 26 y 27 de abril de 2021, el Coordinador del GIT de Defensa Judicia, remitió el Formato SEPG-F-019 - Acción Correctiva, por medio del cual se formula el Plan de Mejoramiento: I. "Tramitar la capacitación de los usuarios Jefe Financiero y Enlace de pagos." Responsable: Administradora del Sistema. II. "Capacitar al apoderado Ramiro Parra dejando soporte de dicha gestión." Responsable: Administradora del Sistema. </t>
  </si>
  <si>
    <t>5/06/2021 A través de correo electrónico del 13 de mayo de 2021, se informó al Coordinador del GIT de Defensa Judicial, el estado de la No conformidad 3876, con corte a 30 de abril de 2021. Se hizo la claridad, en el sentido que: "(...) si bien es cierto que tiene (n) fecha de vencimiento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de cumplimiento de la UM, hastsa el 31 de agosto de 2021.  (Martha Guzmán León)
8/09/2021 En "Informe de seguimiento a la actualización del Sistema Único de Gestión e Información Litigiosa del Estado - eKOGUI en el período comprendido del 1° de enero al 30 de junio de 2021", se dispuso: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(Martha Guzmán León)</t>
  </si>
  <si>
    <r>
      <t xml:space="preserve">PROCESOS JUDICIALES. I. Continúan 293 procesos sin abogado asignado. II. De los 1.251 procesos activos en calidad de demandado al 31 de diciembre de 2020, en 185 no se había calificado el riesgo.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Se evidencia lo siguiente: 
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t>
    </r>
  </si>
  <si>
    <t>Designar al administrador del sistema. Fecha límite de cumplimiento ( 30/03/2023)
2.	Asignar y reasignar los procesos judiciales conforme a la redistribución de proyectos entre los apoderados internos del GIT de Defensa Judicial. Fecha límite de cumplimiento ( 30/05/2023)
3.	Identificar los procesos que cuentan con calificación del riesgo alta pero provisión en "0" y determinar las causas y eventuales ajustes a realizar. Fecha límite de cumplimiento ( 30/05/2023)
4.	Identificar los procesos que se encuentran sin calificación del riesgo y determinar las acciones a seguir. Fecha límite de cumplimiento ( 30/05/2023)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7.	Realizar validación de procesos por abogado entre el GEJU-F-010 y el Sistema Ekogui. Fecha límite de cumplimiento (30/06/2023).</t>
  </si>
  <si>
    <t>5/06/2021 A través de correo electrónico del 13 de mayo de 2021, se informó al Coordinador del GIT de Defensa Judicial, el estado de la No conformidad 3877,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término de cumplimiento de la UM, hasta el 31 de agosto de 2021.  (Martha Guzmán León)
9/09/2021 En "Informe de seguimiento a la actualizaciòn del Sistema Ùnico de Gestiòn e Informaciòn Litigiosa del Estado - eKOGUI perìodo del 1ª de enero al 30 de junio de 2021", se determinò: "Continùan 293 procesos sin abogado asignado. En este informe, de 1.618 procesos activos registrados en eKOGUI al 30 de junio de 2021, en 329 no se ha registrado el abogado asignado. 
De los 1.251 procesos activos en calidad de demandado al 31 de diciembre de 2020, en 185 no se habìa calificado el riesgo. En este informe, de los 1.292 procesos activos en calidado de demandado al 30 de junio de 2021, en 48 no se habìa calificado el riesgo. 
Por lo tanto, la no conformidad se mantiene y se haràn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
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ampliò el plazo de cumplimiento UM hasta el 15 de diciembre de 2021. Formato SEPG-F-0019 - Acciòn Correctiva. 
A travès de correo electrònico del 6 de octubre de 2021, informè al Doctor Andrès Fernando Huèrfano Huèrfano, Auditor a cargo de las No conformidades 3636 y 3637 Arbitramentos, del Plan de Mejoramiento por Procesos, lo  siguiente: 
"Como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
Por lo tanto, de manera atenta, el paso a seguir es desarchivar las No conformidades 3636 y 3637 Arbitramentos, para que continúen a tú cargo y seguimiento en el PMP." El correo se incorporarà al Repositorio SharePoint Plan de Mejoramiento por Procesos OCI. Octubre 2021.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
Mediante correo electrónico del 10 de agosto de 2022, solicité al Administrador del PMP su apoyo, para incorporar en la No conformidades 3877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3877: 
•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7 acciones planteadas -para superar la causa de la NC- cada una con un peso porcentual del 14.28%, se observa hasta este corte un avance del 14.28 %.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
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1. NC 3877 AM 6 Correo remisión para revisión GEJU-P- Radicado: 22023701014714300005 del 30 de noviembre de 202.
2. NC 3877 AM7 Correo conciliación ekogui y geju – Radicado: 2023701014714300006 del 30 de noviembre de 2023.
3. NC 3877 AM 6 Correo remisión para revisión GEJU-P- Radicado  2023701014714300013 del 30 de noviembre de 2023.
ACCIONES DE MEJORAMIENTO:
Las acciones de mejoramiento de esta NC se encuentran cumplidas en su mayoría, y sólo queda pendiente de cumplimiento las siguientes:
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AM7: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</si>
  <si>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https://anionline.sharepoint.com/:f:/s/PMPMotor/Ehx-RLrsYxtFvEosvlznFCABn3uMAiynRui7VzU01ehvew?e=QG9tIO</t>
  </si>
  <si>
    <t xml:space="preserve">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t>
  </si>
  <si>
    <t>Mediante Memorandos 66033 y 66343 del 26 y 27 de abril de 2021, el Coordinador del GIT de Defensa Judicial, remitió el Formato SEPG-F-019- Acción Correctivas, por medio del cual se formula el Plan de Mejoramiento: I. "Mantener el reporte de conciliaciones extrajudiciales durante las vigencias 2020-2021 y continuar su alimentación dejando registrada la información de 2 vigenicas (sic.)". II. "Solicitar a la ANDJE la eliminación de las solicitudes de conciliaciones que se encuentran registradas en el sistema pero que no fueron radicadas en la Entidad."</t>
  </si>
  <si>
    <t>5/06/2021 A través de correo electrónico del 13 de mayo de 2021, se informó al Coordinador del GIT de Defensa Judicial, el estado de la No conformidad 3878,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"Conforme a lo expuesto, esta no conformidad se tendrá como cumplida y se harán las anotaciones correspondientes en el Plan de Mejoramiento por Procesos, con soporte en el presente informe de seguimiento."  (Martha Guzmán León)
9/09/2021 Se  cierra con el 100% de cumplimiento.  (Martha Guzmán León)</t>
  </si>
  <si>
    <r>
      <t xml:space="preserve">PAGOS. Se verificó que en la Entidad se gestionan pagos en SIIF de MINHACIENDA; sin embargo, durante el período solo se registro 1. 
</t>
    </r>
    <r>
      <rPr>
        <b/>
        <sz val="12"/>
        <rFont val="Calibri"/>
        <family val="2"/>
      </rPr>
      <t xml:space="preserve">Seguimiento a la actualización del Sistema Único de Gestión e Información Litigiosa del Estado eKOGUI, período 1° de julio al 31 de diciembre de 2021
</t>
    </r>
    <r>
      <rPr>
        <sz val="12"/>
        <rFont val="Calibri"/>
        <family val="2"/>
      </rPr>
      <t xml:space="preserve">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t>
    </r>
  </si>
  <si>
    <t>1.	Obtener el listado actualizado de RP expedidos con cargo al rubro de sentencias y conciliaciones de las vigencias 2019-2022. Fecha límite de cumplimiento ( 30/04/2023).
2.	Depurar el listado de RP dejando sólo aquellos que correspondan al pago de condenas [Sentencias o conciliaciones]. Fecha límite de cumplimiento ( 30/05/2023).
3.	Compilar los soportes de los pagos que resulten de la depuración realizada. Fecha límite de cumplimiento ( 30/07/2023).
4.	Solicitar a la ANDJE la depuración del módulo de pagos, excluyendo aquellos que no correspondan al pago de condenas. Fecha límite de cumplimiento ( 30/07/2023).
5.	Registrar la información del módulo de pagos. Fecha límite de cumplimiento ( 30/09/2023).</t>
  </si>
  <si>
    <t>5/06/2021 A través de correo electrónico del 13 de mayo de 2021, se informó al Coordinador del GIT de Defensa Judicial, el estado de la No conformidad 3879,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precisò: "Se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
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formulò nuevo Plan de Mejoramiento - Acciones Correctivas, complementario del ya formulado.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de todos los pagos que gestiona la Entidad en SIIF de MINHACIENDA, en el Sistema e-KOGUI.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
Mediante correo electrónico del 10 de agosto de 2022, solicité al Administrador del PMP su apoyo, para incorporar en la No conformidades 3879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3877, 3879 y 3924: 
•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 Mediante Memorando 20221020157473 del 16 de diciembre de 2022, la Jefe de la Oficina de Control Interno, le informó que, en relación con las prórrogas solicitadas, quedarán así: No conformidades 3879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
3/05/2023 Mediante correo electrónico de fecha 3 de mayo de 2023 el GIT de Defensa Judicial remitió soportes respecto del seguimiento de la acción No. 1 y 2 e indicó: 
“(…)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
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
Es así como una vez verificado por la OCI el archivo Excel remitido como soporte de las acciones No. 1 y 2 se observa su cumplimiento.
En este sentido de las 5 acciones planteadas -para superar la causa de la NC- cada una con un peso porcentual del 20%, se observa hasta este corte un avance del 40 % (Acciones 1 y 2 cumplidas)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
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
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septiembre de 2023, teniendo en cuenta el memorando 2023-701-0096723 del 1 de julio hasta el 30 de septiembre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Plan de Mejoramiento que formuló el GIT de Defensa Judicial no logró la efectividad; por tanto, la no conformidad se mantiene. Porcentaje de avance: 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NC 3879 AM5 Memorando 20237010147143 del 30092023 – Radicado:  2023701014714300007 del 30 de noviembre de 2023. 
ACCIONES DE MEJORAMIENTO: Las acciones de mejoramiento de esta NC se encuentran cumplidas. Se reitera que mediante memorando 20237010147143 del 30 de septiembre de 2023 se informó el cumplimiento en tiempo de la AM No. 5. Se adjunta soporte.” 
 (Martha Guzmán León)</t>
  </si>
  <si>
    <t>https://anionline.sharepoint.com/:f:/s/PMPMotor/ErMX_nJTy8pOh3Qtqaw_iwcB5gDheEh_xAzwq7ZR15j_Wg?e=dOfBfL</t>
  </si>
  <si>
    <t>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
• “Verificar que el concesionario esté cumpliendo con sus obligaciones para la protección y vigilancia del corredor vial concesionado, de tal manera que adelante oportunamente la gestión conducente a la restitución del bien de uso público, en caso de que este sea invadido.”</t>
  </si>
  <si>
    <t>1.	Presentar a Control Interno el seguimiento y vigilancia que se ha realizado, al cumplimiento de la gestión conducente a la restitución de los bienes de uso público en el corredor concesionado, por invasiones._x000D_
2.	Se continuará con la revisión al seguimiento de los cerramientos de los predios que se adjunta en los informes mensuales, presentándose un informe a Control Interno de la gestión realizada, que evidencie el seguimiento._x000D_
3.	Verificar el cumplimiento de los requerimientos resultantes del periodo de cura del cerramiento del predio los Picachos, mediante la presentación de un informe._x000D_
4.	Una vez cercado el predio, se realizará una reunión con la Familia Russi para verificar conjuntamente la realización del cerramiento. Se hará registro mediante la elaboración del Acta de visita respectiva, que será compartida con Control Interno._x000D_
5.	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
6.	De la información entregada por la ANI y después de su análisis, se podrán establecer acciones específicas considerando el proceso de adquisición ejecutado y acordes con el alcance del Contrato de la Interventoría._x000D_
7.	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t>
  </si>
  <si>
    <t>15/08/2021</t>
  </si>
  <si>
    <t xml:space="preserve">
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t>
  </si>
  <si>
    <t>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
_x000D_
“Recomendar al ordenador del gasto respectivo la solicitud de inicio de procedimientos sancionatorios, en el marco de los contratos que se suscriban para la ejecución del proyecto, cuando a ello haya lugar (…)”_x000D_
_x000D_
Así como el artículo 84 de la Ley 1474 de 2011, según el cual la Supervisión es responsable de mantener informada a la Entidad contratante e los hechos o circunstancias que “puedan poner o pongan en riesgo el cumplimiento del contrato, o cuando tal incumplimiento se presente.”</t>
  </si>
  <si>
    <t>Sociedad Terminal de IFO'S</t>
  </si>
  <si>
    <t>Abril de 2021</t>
  </si>
  <si>
    <t>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t>
  </si>
  <si>
    <t>24/05/2021</t>
  </si>
  <si>
    <t>31/03/2025</t>
  </si>
  <si>
    <t xml:space="preserve">
24/05/2021 Mediante correo electrónico se recibió acción de mejoramiento. (Daniel Felipe Sáenz Lozano)
01/12/2021 Teniendo en cuenta que el plan de mejoramiento vence el 31-12-2021, mediante correo electrónico se solicitó remitir evidencias que acrediten el cumplimiento del mismo. (Daniel Felipe Sáenz Lozano)
06/12/2021 Ante la solicitud de la Oficina de Control Interno, la Supervisión informa que "Mediante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
Así las cosas, una vez se tenga la versión final de documento y respectiva remisión al GIT de Sancionatorios, se remitirá la evidencia a la Oficina de Control Interno."
Al respecto se solicitó remitir la documentación que acredite el cumplimiento del plan de mejoramiento antes del 31-12-2021. (Daniel Felipe Sáenz Lozano)
23/12/2021  -Modificación de fecha- Mediante correo electrónico la Supervisión informa que "(...)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 razón por la cual, se establece 30/05/2022 como fecha de terminación del plan de mejoramiento. (Daniel Felipe Sáenz Lozano)
12/05/2022  -Modificación de fecha- Mediante correo electrónico del 12 de mayo de 2022, el Líder del Equipo de Coordinación y Seguimiento informó:
"En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
Por lo tanto, se establece 20 de julio de 2022 como fecha de terminación del plan de mejoramiento. (Daniel Felipe Sáenz Lozano)
30/06/2022  -Modificación de fecha- Mediante correo electrónico del 30/06/2022 la Supervisión informó y solicitó:
"En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
Por lo anterior y con el fin de incorporar evidencias correspondientes una vez se obtenga la respectiva respuesta de DIMAR, se solicita otorgar plazo hasta el 30 de marzo de 2023."
En virtud de lo anterior se estableción 30/03/2023 como fecha de terminación del plan de mejoramiento.  (Daniel Felipe Sáenz Lozano)
14/03/2023  -Modificación de fecha- Mediante correo electrónico del 09-03-2023 la Supervísión informó:
"Por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
Por lo anterior, se establece 10-03-2024 como fecha de terminación del plan de mejoramiento. (Daniel Felipe Sáenz Lozano)
6/03/2024 Mediante correo electrónico se solicitó al Líder del Equipo de Supervisión las evidencias del cumplimiento del plan de mejoramiento. (Daniel Felipe Sáenz Lozano)
8/03/2024  -Modificación de fecha- Mediante correo electrónico el Líder del Equipo de Coordinación y Seguimiento presentó la siguiente justificación para establacer 31/03/2025 como fecha de terminación del plan de mejoramiento:
"Hasta la fecha, se tienen los siguientes avances:
Emisión de memorando con informe de supervisión, identificado con el número N. 20233030138323 del 14-09-23, en el cual se solicita el inicio del proceso de caducidad.
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
La Defensa Judicial, a través del memorando N. 20237010137653, ha recomendado la emisión de un oficio dirigido al representante legal, revisor fiscal e integrantes de la junta directiva de la sociedad.
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 (Daniel Felipe Sáenz Lozano)</t>
  </si>
  <si>
    <t>https://anionline.sharepoint.com/:f:/s/PMPMotor/EixV4fZIjTlHpZEk6ZO2BlEBhlqgNgcwkJP8f8G72e-dmQ?e=Xm8kh4</t>
  </si>
  <si>
    <t>1.	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t>
  </si>
  <si>
    <t>Revisar el cumplimiento de la Ley 1712 de 2014 en la página Web de
la ANI.( Literal j y Literal i)) del Artículo 11º).</t>
  </si>
  <si>
    <t xml:space="preserve">
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t>
  </si>
  <si>
    <t>30/04/2021</t>
  </si>
  <si>
    <t>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t>
  </si>
  <si>
    <t>Revisar el cumplimiento de la Resolución 3564 de 2015 en la página
Web de la ANI. (subcategoría 10.7, subcategoría 6.5. Participación en
la formulación de Políticas del anexo 1).</t>
  </si>
  <si>
    <t xml:space="preserve">
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t>
  </si>
  <si>
    <t>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t>
  </si>
  <si>
    <t>31/08/2022</t>
  </si>
  <si>
    <t>Publicar en la página Web de la ANI el “Registro de publicaciones” el
“Componentes del Esquema de Publicación de Información” y el
“mecanismo o procedimiento que deben seguir los ciudadanos,
usuarios o interesados para participar en la formulación de políticas”.</t>
  </si>
  <si>
    <t>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t>
  </si>
  <si>
    <t>https://anionline.sharepoint.com/:f:/s/PMPMotor/EhRME98vW9hJh0Y-ZfmSa9kB6BCva5WZDE4LlvUnfB0Llg?e=utq9rW</t>
  </si>
  <si>
    <t xml:space="preserve">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
i) Resolución 14605 del 14 de octubre de 2020, Vicepresidencia Jurídica, y ii) Resolución 15565 del 29 de octubre de 2020, Vicepresidencia de Planeación, Riesgos y Entorno. 
Se unifica con lo descrito en la NC 3872
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</si>
  <si>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“Informe de seguimiento al cumplimiento de las Acciones de Repetición. Período 1º de abril al 31 de octubre de 2022”</t>
  </si>
  <si>
    <t>29/11/2022</t>
  </si>
  <si>
    <t xml:space="preserve">1.	Establecer un instrumento de control que contenga alertas del vencimiento de términos para el estudio por parte del Comité de Conciliación y la presentación de la demanda, cuando resulte procedente. 
2.	Someter a consideración del Comité de Conciliación los asuntos objeto de las NC. 
3.	Emitir concepto que defina con claridad los elementos o requisitos indispensables para que resulte procedente someter a estudio del Comité de Conciliación la recomendación de iniciar o no acción de repetición 
4.	Someter a aprobación del Comité de Conciliación el concepto emitido a efectos que se impartan los lineamientos respecto de aquellos asuntos que no requieren ser sometidos a consideración del mismo, en relación con la procedencia de la acción de repetición. 
5.	Poner en conocimiento de los apoderados del GIT de trabajo de Defensa Judicial y del GIT Jurídico Predial los lineamientos impartidos por parte del Comité de Conciliación. </t>
  </si>
  <si>
    <t>14/07/2021</t>
  </si>
  <si>
    <t xml:space="preserve">
9/12/2022 En "Informe de seguimiento a las Acciones de Repeticiòn. Perìdo 1ª de abril al 31 de octubre de 2022", se detrminò el cierre de la No conformidad: _x000D_
“De lo expuesto, se evidencia que el Grupo Interno de Trabajo de Defensa Judicial dio cumplimiento al Plan de Mejoramiento formulado en la No conformidad 3885._x000D_
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
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
Teniendo en cuenta no solo el cumplimiento, sino la eficacia del Plan de Mejoramiento formulado en la No conformidad 3885 del Plan de Mejoramiento por Procesos, se procede a su cierre”. (Martha Guzmán León)</t>
  </si>
  <si>
    <t>30/09/2021 Mediante Memorando 20217010130453 del 29 de septiembre de 2021, el Coordinador del GIT de Defensa Judicial, frente a esta NC - 3885- solicitò:  "ampliaciòn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 Asì mismo, se relacionaron las UM que se formularon, para esta no conformidad.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En Informe "Seguimiento a las Acciones de Repeticiòn del 1ª de abril al 31 de julio de 2021", se determinò: "En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26/01/2022 Mediante Memorando 20217010165863 del 17 de diciembre de 2021, el Coordinador del Grupo Interno de Trabajo de Defensa Judicial, solicitó la ampliación del plazo de cumplimiento, hasta el 30 de junio de 2022.    (Martha Guzmán León)
27/02/2022 Reunión el 24 de febrero de 2022, con el Coordinador del Grupo Interno de Trabajo de Defensa Judicial, y el Secretario Técnico del Comité de Conciliación, de seguimiento a la No conformidad 3885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1ª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  (Martha Guzmán León)
23/03/2022  -Modificación de fecha- De acuerdo con lo solicitado vía correo electrónico por el auditor y de acuerdo con el memorando 20227010039663 del 28 de febrero de 2022 (2021)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estableciò: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(Martha Guzmán León)
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
_x000D_
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
 (Martha Guzmán León)
12/08/2022  -Modificación de fecha- Mediante correo electrónico de fecha 10 de agosto de 2022 el auditor solicita la ampliación del plazo hasta el 30 de agosto de 2022, con base en el memorando 20227010093693 remitido por la dependencia el 29 de julio de 2022. (2021)
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
_x000D_
Numeral 1. Establecer un instrumento de control que contenga alertas del vencimiento de términos para el estudio por parte del Comité de Conciliación y la presentación de la demanda, cuando resulte procedente: _x000D_
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
_x000D_
Numeral 2. Someter a consideración del Comité de Conciliación los asuntos objeto de las NC:_x000D_
Acción: En sesión de fecha 30 de marzo de 2022 se sometieron los asuntos objeto de la No Conformidad No. 3855. Se aportó la evidencia. _x000D_
_x000D_
Numeral 3. Emitir concepto que defina con claridad los elementos o requisitos indispensables para que resulte procedente someter a estudio del Comité de Conciliación la recomendación de iniciar o no acción de repetición:  _x000D_
Acción: El GIT de Defensa Judicial en asocio con el GIT Jurídico Predial elaboraron los lineamientos sobre la improcedencia de los asuntos que no son objeto de estudio por parte del Comité de Conciliación. Se aportó la evidencia. _x000D_
_x000D_
Numeral 4. Someter a aprobación del Comité de Conciliación el concepto emitido a efectos que se impartan los lineamientos respecto de aquellos asuntos que no requieren ser sometidos a consideración del mismo, en relación con la procedencia de la acción de repetición: _x000D_
Acción: En sesión de fecha 2 de junio de 2022 se sometió ante el Comité de Conciliación los lineamientos sobre la procedencia de los asuntos que deben ser objeto de estudio por parte del Comité de Conciliación. Se aportó la evidencia._x000D_
_x000D_
Numeral 5. Poner en conocimiento de los apoderados del GIT de trabajo de Defensa Judicial y del GIT Jurídico Predial los lineamientos impartidos por parte del Comité de Conciliación:_x000D_
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
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
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
_x000D_
 (Martha Guzmán León)</t>
  </si>
  <si>
    <t>https://anionline.sharepoint.com/:f:/s/PMPMotor/EjtGAQwvLftCrZAluaH-OjYBZM-IcJYQP1GwGIf1X7bOkw?e=UTvaSh</t>
  </si>
  <si>
    <t>5.1	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t>
  </si>
  <si>
    <t xml:space="preserve">
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
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t>
  </si>
  <si>
    <t>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t>
  </si>
  <si>
    <t xml:space="preserve">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
_x000D_
La VP- Ejecutiva, informa mediante memorando rad. No. 20215000082773 del 03/06/2021, que, se implementaran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t>
  </si>
  <si>
    <t xml:space="preserve">
8/06/2021 El 08/06/2021: Se realiza revisión de las acciones propuestas por dos (2) de las seis (6) Vicepresidencias. (Luz Mary Hernández Villadiego)
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
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
-	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
-	Solicitar mesa de trabajo con la oficina de Atención al Ciudadano, con el fin de revisar los parámetros de asignación de las PQRS. Ello, en aras de garantizar que las mismas sean asignadas a la dependencia correspondiente. (fecha de cumplimiento agosto de 2021)._x000D_
_x000D_
La Vicepresidencia de Estructuración, mediante correo electrónico de fecha 21/06/2021, informó que:  Con el fin de atender de manera completa las diferentes observaciones que se presentaron por parte del Grupo de Control Interno, se presentan las siguientes Unidades de Medida:_x000D_
1.	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
2.	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
3.	Como soporte, se adjuntan algunos de los correos que se remiten a los respectivos funcionarios._x000D_
 (Luz Mary Hernández Villadiego)
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
 _x000D_
Se implementarán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3. Se realizará reuniones y/o charlas con los equipos de trabajo con el fin de exponer y explicar lo observado y que ello contribuya a la mejora del trabajo”._x000D_
 _x000D_
Control Interno, en correo electrònico, (16/07/2021) solicito que soportes de las acciones de mejora que se realicen en su momento, con la finalidad de tener evidencias de la ejecuciòn de cada una de ellas.  (Luz Mary Hernández Villadiego)
7/10/2021 07/10/2021: Mediante correo electrónico, la OCI, requirió a la VP- jurídica, soporte de la ejecución de la (2da) acción de mejora, propuesta (Mesa de Trabajo) para desarrollar en agosto de 2021. (Luz Mary Hernández Villadiego)
12/11/2021 En correo electrónico enviado por la OCI, se realiza seguimiento, motivo por el cual se solicita indicar los avances y/o novedades soportadas al respecto. En respuesta ofrecida por la VP Juricica el 11/11/2021 y la Vp- gestión Contractual, se indica los siguiente: _x000D_
Frente a la presente no conformidad la VJ presentó un Plan de Mejoramiento consistente en: _x000D_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VP- Gestión Contractual, en correo de fecha 10/11/2021, informa que: Pendiente por realizar la actividad 3 indicadas y relacionadas con: La realización de las_x000D_
reuniones y/o charlas con los equipos de trabajo respecto con lo observado._x000D_
 (Luz Mary Hernández Villadiego)
10/02/2022 _x000D_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
_x000D_
En Correo del 08/11/2021, la Vicepresidencia Jurídica informa lo siguiente: _x000D_
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
_x000D_
_x000D_
_x000D_
 (Luz Mary Hernández Villadiego)
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t>
  </si>
  <si>
    <t>https://anionline.sharepoint.com/:f:/s/PMPMotor/EvI1m3xHH6FCmoPGCp8jGpIBN-Kmag_QlhnwC9PvUxKvKQ?e=2QalPd</t>
  </si>
  <si>
    <t>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t>
  </si>
  <si>
    <t>Consultas previas</t>
  </si>
  <si>
    <t>Mayo de 2021</t>
  </si>
  <si>
    <t>Actualización del procedimiento Desarrollo y Seguimiento a Consultas Previas, GCSP-P-035 V1</t>
  </si>
  <si>
    <t>25/10/2021</t>
  </si>
  <si>
    <t>30/11/2021 Se envió solicitud de información para seguimiento el 25/10/2021 y el 30/11/2021.  (Andrés Fernando Huérfano Huérfano)
29/06/2022 Se envía correo de seguimiento.  (Andrés Fernando Huérfano Huérfano)
12/08/2022  -Modificación de fecha- Mediante correo electrónico de fecha 29 de julio de 2022, el auditor, remite solicitud para modificación de la fecha de terminación para el 30 de agosto de 2022. (2021)
09/09/2022 Mediante correo de 09/09/2022, se envió recordatorio sobre el vencimiento.  (Andrés Fernando Huérfano Huérfano)
20/09/2022 El 20/09/2022 se recibe correo mediante el que informan: "a la fecha no hemos obtenido respuesta por parte de la Vicepresidencia de Estructuración, razón por la cual, se procederá nuevamente a remitir la comunicación a la VE reiterando la necesidad de poder contar con los aportes para el ajuste del procedimiento". Solicitan prórroga hasta el 20/10/2022.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5/06/2023 Mediante correo electrónico del 5/06/2023, reiteré a la VPRE la solicitud de la remisión de los soportes que evidencien el cumplimiento del Plan de Mejoramiento propuesto. (Keiri Yulith Araújo Rodríguez)
8/06/2023 Mediante correo electrónico del 7/06/2023, la VPRE solicitó ajuste en las unidades de medida, para que sea únicamente la actualización del procedimiento "GCSP-P-035 - DESARROLLO Y SEGUIMIENTO  A CONSULTAS  PREVIAS" y ampliación de término del plan de mejoramiento para el 30 de diciembre de 2023. (Keiri Yulith Araújo Rodríguez)
08/06/2023 Mediante correo electrónico del 8 de junio de 2023 la auditora solicita la modificación de la fecha y del plan. Siendo la nueva fecha de terminación 30/12/2023, (Juan Diego Toro Bautista) 
26/12/2023 Mediante correo electrónico del 12 de diciembre de 2023, la OCI remitió recordatorio de próximo vencimiento del Plan de Mejoramiento (30 de diciembre de 2023). (Keiri Yulith Araújo Rodríguez)
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t>
  </si>
  <si>
    <t>31/05/2021</t>
  </si>
  <si>
    <t>https://anionline.sharepoint.com/:f:/s/PMPMotor/EsdBEdnWqK5Krui-ZHEteEIBi-sJnBmJXcd379XBZzvMBQ?e=Hd5TYm</t>
  </si>
  <si>
    <t xml:space="preserve">EXTEMPORANEIDAD DE LA CONCERTACIÓN DE COMPROMISOS FUNCIONALES Y COMPORTAMENTALES: _x000D_
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t>
  </si>
  <si>
    <t>1. Presentar la concertación de compromisos de la vigencia 2021 - 2022, firmada por las partes, que permita identificar que se concertó dentro de las términos establecidos._x000D_
_x000D_
2. Realizar la concertación de compromisos para la vigencia 2021 - 2022, en los términos establecidos._x000D_
_x000D_
3. Remitir al GIT de Talento Humano la concertación firmada por evaluado y evaluador, en donde se evidencie que ésta se concertó dentro de los plazos establecidos._x000D_
_x000D_
4. Remitir memorando al Gerente de Proyecto del GIT de Planeación Evaluador, indicando los plazos establecidos para la concertación y demás criterios relacionados con el proceso de evaluación del desempeño.</t>
  </si>
  <si>
    <t>21/02/2022</t>
  </si>
  <si>
    <t xml:space="preserve">
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
Desempeño Laboral en la Entidad, radicada bajo No. 20231020063773 del_x000D_
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t>
  </si>
  <si>
    <t xml:space="preserve">
9/08/2021 Se remitió el Plan de Mejoramiento vía correo electrónico del 8 de julio de 2021 por parte del GIT de Planeación. (Keiri Yulith Araújo Rodríguez)
30/09/2021 27/09/2021 Vía correo electrónico la OCI solicitó al G.I.T. de Talento Humano la remisión de soportes en el que se evidencie el cumplimiento de las unidades de medida propuestas._x000D_
_x000D_
 (Keiri Yulith Araújo Rodríguez)
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
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
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
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
7/03/2022 Mediante correo electrónico del 28 de febrero de 2022 el GIT de Planeación de la VPRE remitió los soportes correspondientes en los que se evidenció el cumplimiento de las acciones de mejoramiento propuestas._x000D_
_x000D_
Dentro de la información relacionada con el cumplimiento de las mismas, se evidenció el cumplimiento de las acciones propuestas para el GIT de Talento Humano, con lo que se tienen por cumplidas las acciones de mejoramiento. (Keiri Yulith Araújo Rodríguez)</t>
  </si>
  <si>
    <t>https://anionline.sharepoint.com/:f:/s/PMPMotor/EvKwYqxqlj9JmpxVZtasAI8BPHugOM8NQd77zSs7UgpxTg?e=pzGf5u</t>
  </si>
  <si>
    <t xml:space="preserve">EXTEMPORANEIDAD EN LA NOTIFICACIÓN DE LA CALIFICACIÓN DEFINITIVA:_x000D_
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t>
  </si>
  <si>
    <t>1. Remitir al GIT de Talento Humano la calificación definitiva, firmada por las partes donde se evidencie que se comunicó en los términos establecidos en la norma._x000D_
_x000D_
2. Remitir a la Oficina de Control Interno la calificación definitiva, firmada por las parteas donde se evidencia que se comunicó en los términos establecidos._x000D_
_x000D_
3. Remitir memorando al evaluador  del GIT Proyectos Carreteros, Estrategia Contractual, Permisos y Modificaciones Gestión Contractual 1, indicando los plazos establecidos para la concertación y demás criterios relacionados con el proceso de evaluación del desempeño._x000D_
_x000D_
4. Realizar la calificación definitiva del periodo de evaluación 2021 - 2022 en los términos establecidos en el articulo 8. del acuerdo 617 de 2018._x000D_
_x000D_
5. Realizar la notificación de la calificación definitiva del periodo 2021 - 2022, dentro de los tiempos establecidos en el articulo 34 del decreto 760 de 2015.</t>
  </si>
  <si>
    <t xml:space="preserve">
4/09/2023 Respecto del cumplimiento de las unidades de medida propuestas para la No Conformidad, es importante mencionar que de acuerdo con el_x000D_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
observó circunstancias que evidencien la continuidad de la No Conformidad. De esto se concluye que no hay repetición de las causas identificadas en la No Conformidad 3890, formulada en el informe de seguimiento de la vigencia 2021. (Keiri Yulith Araújo Rodríguez)</t>
  </si>
  <si>
    <t xml:space="preserve">
9/08/2021 Vía correo electrónico del 21 de julio de 2021 se allegó plan de mejoramiento por parte del GIT de Proyectos Carreteros, Estrategia Contractual, permisos y modificaciones. (Keiri Yulith Araújo Rodríguez)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Dentro de la información relacionada con el cumplimiento de las mismas, se evidenció el cumplimiento de las acciones propuestas en las que el GIT de Talento Humano es el responsable, con lo que se tienen por cumplidas las acciones de mejoramiento. (Keiri Yulith Araújo Rodríguez)</t>
  </si>
  <si>
    <t>https://anionline.sharepoint.com/:f:/s/PMPMotor/En5Jd4bwJltPgW9e8Njt5ysBHmCIcTrNf2-0K10UwUL7UA?e=WleRBk</t>
  </si>
  <si>
    <t>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t>
  </si>
  <si>
    <t>Sociedad Portuaria Puerto Nuevo S.A.</t>
  </si>
  <si>
    <t>Junio de 2021</t>
  </si>
  <si>
    <t>1.Realizar evaluación financiera para definir valores de intereses y capital adeudaos por concepto de contraprestación portuaria. Peso: (20%)_x000D_
2. Realizar cobro de acuerdo con resultado de la evaluación financiera. Peso: (20%)_x000D_
3. De no presentar soporte de pago el concesionario respecto de liquidación realizada por la ANI, elaborar Informe de presunto incumplimiento por contraprestación portuaria, tasación de multas y perjuicios Peso: (20%)_x000D_
4. Solicitar el inicio de proceso administrativo sancionatorio conforme el informe anterior. Peso: (20%)_x000D_
5. Una vez el concesionario realice el pago correspondiente, generar el concepto financiero por parte de la ANI en donde se verifique que el concesionario se encuentra al día en el pago de la contraprestación Peso: (20%)</t>
  </si>
  <si>
    <t>26/08/2021</t>
  </si>
  <si>
    <t>30/08/2021</t>
  </si>
  <si>
    <t xml:space="preserve">
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"con fecha 29 de julio de 2021 realizamos el pago a favor del INVIAS y del Municipio de Ciénaga de los intereses correspondientes a la contraprestación portuaria de acuerdo con la liquidación remitida por la ANI",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 con lo que se evidencia la realización del plan de mejoramiento y se da cierre a la No Conformidad. (Adriana Barrios Rodríguez)</t>
  </si>
  <si>
    <t>24/06/2021</t>
  </si>
  <si>
    <t>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t>
  </si>
  <si>
    <t>Ausencia de interventoría en los proyectos</t>
  </si>
  <si>
    <t xml:space="preserve">1. Realizar solicitud al concesionario de constitución de patrimonio autónomo para la administración de los recursos para contratación de la interventoría. Peso: (20%)_x000D_
2. Revisión jurídica y financiera de los ajustes al borrador de contrato de fiducia para la constitución de patrimonio autónomo conforme las observaciones ya presentadas. (20%), Fecha: 3 de septiembre de 2021_x000D_
3. Aprobación de la minuta del contrato de fiducia y requerimiento al concesionario para consignar los recursos al patrimonio autónomo. (20%), Fecha: 30 de noviembre de 2021_x000D_
4. Elaboración del estudio previo para solicitar el inicio del proceso de contratación de la interventoría. (20%), Fecha: 31 de enero de 2022_x000D_
5. Firma acta de inicio contrato interventoría. (20%) fecha: 31 de marzo de 2022._x000D_
</t>
  </si>
  <si>
    <t xml:space="preserve">
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
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
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
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
22/03/2023 Mediante memorando con radicado ANI No. 20231020043993 del 22 de marzo de 2023 se solicitaron evidencias de cumplimiento del plan de mejoramiento, debido a que se tenía prevista su terminación el 31 de diciembre de 2022. (Adriana Barrios Rodríguez)
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
15/08/2023  -Modificación de fecha- Mediante memorando No. 20233030110383 la dependencia solicita a la OCI ampliación del plazo hasta el 30 de julio de 2024. El auditor remite solicitud para actualizar el PMP. (Adriana Barrios Rodríguez)</t>
  </si>
  <si>
    <t>https://anionline.sharepoint.com/:f:/s/PMPMotor/EkSo2HAbPzpAhwy8yGuGfTwBewCmviCFGvgI-1XWhvl-5w?e=4IAp3h</t>
  </si>
  <si>
    <t xml:space="preserve">1.	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
“Se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
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
“(…) de acuerdo con la política adoptada por la Vicepresidencia de Gestión Contractual (VGC), se requiere interventoría para los contratos de concesión portuaria con plan de inversión vigente y en ejecución o para aquellos que entren a etapa de reversión.”_x000D_
</t>
  </si>
  <si>
    <t>Sociedad Portuaria Oleoducto Central S.A – Ocensa S.A</t>
  </si>
  <si>
    <t xml:space="preserve">1.	Realizar las gestiones previas y proyectar los documentos preliminares para la contratación de la interventoría y su presentación a las áreas de estructuración y contratación. _x000D_
2.	Solicitar formalmente el inicio del proceso de contratación de la interventoría. _x000D_
3.	Suscribir el contrato de interventoría_x000D_
_x000D_
</t>
  </si>
  <si>
    <t xml:space="preserve">
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Se recomienda allegar evidencias de las acciones de mejora a esta Oficina una vez se hayan efectuado. 
 (Mary Alexandra Cuenca Noreña)
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
15/12/2021 -	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
20/12/2021  -Modificación de fecha- Mediante correo electrónico del 16/12/2021 la Supervisión expone estado de contratación de la interventoría, solicitando una prórroga hasta el 30/04/2022 para dar cumplimiento al plan de mejoramiento. (Mary Alexandra Cuenca Noreña)
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
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t>
  </si>
  <si>
    <t>https://anionline.sharepoint.com/:f:/s/PMPMotor/EqQKCPzbrNNCuKGe8RC4XPMBqlNcPJ2Uq3y2K5snY4lUEQ?e=eHOlcf</t>
  </si>
  <si>
    <t xml:space="preserve">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t>
  </si>
  <si>
    <t>14/09/2021: mediante correo elctrónico el CIT-Contratación, propone, las siguientes acciones: _x000D_
1- Dar alcance de los errors presentados en la plataforma de  DAFP._x000D_
2- Solicitar acompañamiento del DAFP en el cargue de la información de las cesiones, con el fin de identificar errores adicionales en la plataforma._x000D_
3- Solicitar ante el DAFP, las soluciones tecnologícas o aquellas que de lugar para mitigar los errores presentados.</t>
  </si>
  <si>
    <t>15/12/2021</t>
  </si>
  <si>
    <t xml:space="preserve">
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
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
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t>
  </si>
  <si>
    <t>15/07/2021</t>
  </si>
  <si>
    <t>https://anionline.sharepoint.com/:f:/s/PMPMotor/EpqHxQaEudFFg1Y0SUZiNHEBgwxGFdDdiyJAQv_-62cUJQ?e=2ulg9d</t>
  </si>
  <si>
    <t>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
_x000D_
“5. PRINCIPIOS DE CONTABILIDAD PUBLICA_x000D_
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
(…)_x000D_
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t>
  </si>
  <si>
    <t>Julio de 2021</t>
  </si>
  <si>
    <t>Mediante correo del 29/10/2021 el GIT Administrativa y Financiera suscribió el Plan de Mejoramiento._x000D_
ACCIONES_x000D_
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
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
3. Mesas de trabajo entre las Vicepresidencias Jurídica - Administrativa y Financiera. (Actas de seguimiento). Responsable VJ – VAF fecha de cumplimiento 31/03/2022.</t>
  </si>
  <si>
    <t>31/03/2022</t>
  </si>
  <si>
    <t xml:space="preserve">
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
26/10/2021 Mediante correo del 26/10/2021 se reiteró al GIT Administrativa y Financiera la suscripción del PMP. (Yuber Alexander Peña Cárdenas)
9/05/2022 Mediante correo del 05/04/2022 se solicitó al GIT Administrativa y Financiera el envío de las evidencias de las acciones de mejora que se cumplió el tiempo de ejecución del 31/03/2022._x000D_
_x000D_
Mediante correo del 08/04/2022 el GIT Administrativa y Financiera suministró las evidencias del cumplimiento de las acciones de mejora, así:_x000D_
_x000D_
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
_x000D_
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
_x000D_
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
27/07/2022 El 27 de julio de 2022 se solicitó mediante correo al GIT Jurídica, el envío de las evidencias del cumplimiento de la acción No. 2. (Yuber Alexander Peña Cárdenas)
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t>
  </si>
  <si>
    <t>29/07/2021</t>
  </si>
  <si>
    <t>https://anionline.sharepoint.com/:f:/s/PMPMotor/Ej0I4huDHdlOoyVf8FlKPlcBj2sk0JUkJOqk6Yh8F59yjw?e=VpBwg9</t>
  </si>
  <si>
    <t>INCUMPLIMIENTO DE LA ACTIVIDAD No. 22 DEL PROCEDIMIENTO INTERNO DENOMINADO “APROBACIÓN Y ADMINISTRACIÓN DE PÓLIZAS Y DEMAS GARANTÍAS”_x000D_
_x000D_
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
_x000D_
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t>
  </si>
  <si>
    <t>Grupo interno de trabajo riesgos.
Grupo interno de trabajo Defensa Judicial</t>
  </si>
  <si>
    <t>Agosto de 2021</t>
  </si>
  <si>
    <t>1. Realizar mesas de trabajo para revisar la pertinencia del procedimiento “Aprobación y administración de pólizas y demás garantíasGCSP-P-012” entre los involucrados al mismo. (GIT Planeación)
2. Actualizar y aprobar el procedimiento “Aprobación y administración de pólizas y demás garantíasGCSP-P-012”. (VEj - VGC)
3. Publicar el procedimiento “Aprobación y administración de pólizas y demás garantíasGCSP-P-012” en la página Web. (GIT Planeación)
4. Iniciar el registro de la información en el nuevo módulo de pólizas en la herramienta ANIscopio (GIT TI)</t>
  </si>
  <si>
    <t>22/11/2021</t>
  </si>
  <si>
    <t>30/09/2023</t>
  </si>
  <si>
    <t>6/10/2021 Vía correo electrónico de fecha 6 de octubre de 2021 recordé sobre la suscripción del PMP e invité a la VJU y a la VPRE aplicar la metodología causa raíz, a formular el Plan de mejoramiento y a remitirlo a la OCI.
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
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
3/12/2021 Mediante memorando interno 20213110152453 del 19 de noviembre de 2021 ls Vicepresidencias de Gestión Contractual y Ejecutiva remitieron el Plan de Mejoramiento por Procesos.
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
13/12/2021 Modificación plan y fecha. De acuerdo con memorando No. 20213110152453 la dependencia solicita modificación del plan y de la fecha de cumplimiento para el 31 de diciembre de 2021. (Juan Diego Toro Bautista)
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
5/07/2022 Mediante correo electrónico del 30 de junio de 2022 las vicepresidencias responsables solicitaron el cambio de la fecha de cumplimiento al 30 de septiembre de 2022.
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
06/07/2022 Modificación fecha de cumplimiento de acuerdo con correo electrónico de fecha 1 de julio de 2022 remitido por el auditor. (Juan Diego Toro Bautista)
28/09/2022 Mediante correo electrónico del 28/09/2022 la VPRE informó sobre que la actualización del procedimiento se encuentran en espera de vistos buenos en ORFEO.  (Keiri Yulith Araújo Rodríguez)
10/10/2022 Mediante correo electrónico del 3/10/2022, los responsables solicitaron desde la VPRE la ampliación del término de cumplimiento a las Unidades de medida para el 31 de marzo de 2023. (Keiri Yulith Araújo Rodríguez)
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
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
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
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
5/05/2023  -Modificación de fecha- Mediante correo electrónico de fecha 2 de mayo de 2023 el auditor remite el soporte correspondiente para justificar la prórroga. (Keiri Yulith Araújo Rodríguez)
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"Aprobación y administración de pólizas y demás garantías (GCSP-P-012)" y que se encuentra aprobado para la actualización en el Sistema de Gestión de Calidad de la Entidad. (Keiri Yulith Araújo Rodríguez)
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
12/07/2023 En el marco del seguimiento adelantado, una vez consultada el Sistema de Gestión de Calidad, se evidenció que el procedimiento GCSP-P-012, denominado "Aprobación y administración de pólizas y demás garantías" se evidenció que se encuentra publicado con fecha de actualización del 10 de julio de 2023, por lo que se da por cumplido el plan de mejoramiento propuesto. (Keiri Yulith Araújo Rodríguez)</t>
  </si>
  <si>
    <t>https://anionline.sharepoint.com/:f:/s/PMPMotor/EtZI1anUJSxAmlaz56F4dY4BFFPO0bwtvUOKShI9S7VPcQ?e=dra74q</t>
  </si>
  <si>
    <t>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
ARTÍCULO 5°. Destinación. .(…)_x000D_
PARÁGRAFO 1°. Los dineros entregados para viáticos y gastos de viaje se legalizarán dentro de los cinco (5) días siguientes a la realización del gasto y, para las comisiones al exterior, en todo caso, antes del 29 de diciembre de cada año._x000D_
“ARTÍCULO 7°. Legalización. La legalización de los gastos de la caja menor deberá efectuarse durante los cinco (5) días siguientes a su realización. (…)”</t>
  </si>
  <si>
    <t>Septiembre de 2021</t>
  </si>
  <si>
    <t>Mediante correo del 29/10/2021 el GIT Administrativa y Financiera suscribió el Plan de Mejoramiento._x000D_
_x000D_
ACCIONES_x000D_
_x000D_
Elaborar una comunicación dirigida a los Jefes de los conductores, indicando las responsabilidades de NO apoyar la gestión de la legalización de comisiones. Coordinación GIT Administrativa y Financiera, fecha de cumplimiento 31/12/2021_x000D_
_x000D_
Socializar los lineamientos de comisiones y viáticos por caja menor al grupo de conductores con la finalidad de recordar los tiempos de legalización. Responsable Cuentadante, fecha de cumplimiento 31/12/2021</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</si>
  <si>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t>
  </si>
  <si>
    <t>https://anionline.sharepoint.com/:f:/s/PMPMotor/Eu6wzcTUMbBPuSPeDK3duDUB-kpwRtfi6ePTWcD7Bn_WcQ?e=5U4haj</t>
  </si>
  <si>
    <t>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t>
  </si>
  <si>
    <t>Memorando : 20231020148023 del 03/10/2023</t>
  </si>
  <si>
    <t>Dar cumplimiento a la circular vigente de VIÁTICOS – GASTOS DE DESPLAZAMIENTO.
Se subsanó las firmas de los comisionados y/o jefes inmediatos, que se encontraban pendientes en los formatos.
Al efectuar el pago en caso de no tener la firma de quien autoriza la comisión se podrá tener en cuenta la aprobación</t>
  </si>
  <si>
    <t xml:space="preserve">
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
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</si>
  <si>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
5/10/2022 Se cumplió el Plan con las acitivdades. (Yuber Alexander Peña Cárdenas)
7/10/2022 Se analiza la efectividad y se declara no efectivo. Esta no conformidad pasó a estado no efectivo pendiente de reformulación.
12/10/2022 Se recibe memorando con la reformulación del plan y la nueva fecha de terminación. Radicado No. 20224010123133 por lo tanto pasa a estado abierto con plan y el avance se reinicia en 0.
13/02/2023 Mediante correo del 13/02/2023 se solicitó al GIT Administrativa y Financiera suministrar las evidencias de las acciones de mejora propuestas. (Yuber Alexander Peña Cárdenas)
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t>
  </si>
  <si>
    <t>https://anionline.sharepoint.com/:f:/s/PMPMotor/EsVOf_qbgwpOvci-S82asUsBxUj7JzWcdZCZpUZX94iqUQ?e=sFyVXj</t>
  </si>
  <si>
    <t>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t>
  </si>
  <si>
    <t>Mediante correo del 29/10/2021 el GIT Administrativa y Financiera suscribió el Plan de Mejoramiento._x000D_
_x000D_
ACCIONES_x000D_
Proyectar la resolución de caja menor del año 2022, teniendo en cuenta las necesidades requeridas en la presente vigencia. Responsable Gestor G3-06 Servicios Generales, fecha de cumplimiento 31/01/2022._x000D_
_x000D_
Elaborar una comunicación solicitando apoyo para acelerar el flujo de reembolso de las cajas menores. Responsable Coordinación GIT Administrativa y Financiera, fecha de cumplimiento 31/01/2022.</t>
  </si>
  <si>
    <t>31/01/2022</t>
  </si>
  <si>
    <t xml:space="preserve">
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t>
  </si>
  <si>
    <t xml:space="preserve">
26/10/2021 Mediante correo del 26/10/2021 se solicitó al GIT Administrativa y Financiera la suscripción del Plan de Mejoramiento. (Yuber Alexander Peña Cárdenas)
4/04/2022 Mediante correo del 03/03/2022 se solicitó al GIT Administrativa y Financiera suministrar las evidencias del cumplimiento de las acciones de mejora._x000D_
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
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
Pendiente envío de la evidencia de la acción No. 2. Sobre la comunicación solicitando apoyo para acelerar el flujo de reembolso de las cajas menores. (Yuber Alexander Peña Cárdenas)
5/10/2022 En el seguimiento al cumplimiento del Decreto 2768 de 2012 se verificó el cumplimiento de legalización mensual, observando que se realizaron las solicitudes de reembolso mensualmente, desde enero a junio de 2022 (Yuber Alexander Peña Cárdenas)</t>
  </si>
  <si>
    <t>https://anionline.sharepoint.com/:f:/s/PMPMotor/EmQS7MOBOGZMjc0I-u9BGPUBhhBnlB_CshORk7bm784S8g?e=YFkIoS</t>
  </si>
  <si>
    <r>
      <t xml:space="preserve">En el Sistema eKOGUI no se han inactivado cuatro (4) abogados, quienes se retiraron de la Entidad en el primer semestre de 2021.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t>
    </r>
  </si>
  <si>
    <t>Informe seguimiento a la actualización del Sistema Único de Gestión e Información Litigiosa del Estado - eKOGUI Primer semestre de 2022</t>
  </si>
  <si>
    <t xml:space="preserve">1_ Llevara a cabo mesas de trabajo con los abogados a cargo de los procesos judiciales, a efectos de verificar los procesos a cargo y su asignación en el sistema. Fecha de cumplimiento 30/06/2022. 
2_Realizar la asignación y/o reasignación de procesos a los apoderados a cargo. Fecha de cumplimiento 20/06/2022. 
3_ Una vez reasignados los procesos judiciales, inactivar los usuarios. Fecha de cumplimiento 30/07/2022. </t>
  </si>
  <si>
    <t>30/09/2022</t>
  </si>
  <si>
    <t xml:space="preserve">
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t>
  </si>
  <si>
    <t>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
Se informará que se debe formular un plan de mejoramiento Medidas Correctivas Formato SEPG-F-019 detallado, que subsane las causas que generaron la no conformidad, el cual comprenderá: 
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9/06/2022 A través de correo electrónico del 25 de mayo de 2022, se solicitó al Coordinador del Grupo Interno de Trabajo de Defensa Judicial, un nuevo Plan que cumpla con los parámetros descritos anteriormente en forma detallada, el cual se debe formular en el Formato SEPG-F-019.
Mediante Memorando 20227010073563 del 6 de junio de 2022, el Coordinador del Grupo Interno de Trabajo de Defensa Judicial, remitió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
_x000D_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
_x000D_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
_x000D_
Mediante correo electrónico del 10 de agosto de 2022, solicité al Administrador del PMP su apoyo, para incorporar en la No conformidad 3900 la nueva fecha de cumplimiento del Plan de Mejoramiento, hasta el 30 de septiembre de 2022.  _x000D_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t>
  </si>
  <si>
    <t>31/08/2021</t>
  </si>
  <si>
    <t>https://anionline.sharepoint.com/:f:/s/PMPMotor/EsSOFs7Y4khNv7S1fpf6mc4BZHbO16IGLJaWLiYe-jVu3g?e=XdFU9A</t>
  </si>
  <si>
    <t>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
ejecución del contrato” y la Circular 20204010101901 del 27 de mayo de 202060; obligación que corresponde al contratista. No obstante lo anterior se recomienda a la supervisión establecer controles efectivos que permitan verificar con la periodicidad requerida en cada_x000D_
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t>
  </si>
  <si>
    <t>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
correo a los supervisores y contratistas que falten por subir la información. (3) Solicitar a la Oficina de Comunicaciones elaborar y divulgar una Ecard informando a todos los contratistas de la entidad la obligación de cargar las cuentas en SECOP.</t>
  </si>
  <si>
    <t xml:space="preserve">
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
23/12/2021 Mediante correo electrónico de 15/12/2021, se remitió a la OCI, se envió copia de la evidencia de las UM 1 y 2.  (Andrés Fernando Huérfano Huérfano)
15/02/2022 Mediante memorando 20227030028173 de 03/02/2022, se acreditó el cumplimiento de la UM3, vinculada a la E Card, sobre la obligación de cargar cuentas en el SECOP.  (Andrés Fernando Huérfano Huérfano)</t>
  </si>
  <si>
    <t>https://anionline.sharepoint.com/:f:/s/PMPMotor/Ery4W0gTfZpHm13ylEhNhWsBli17ffRrXvUgejdGlEracw?e=bKckRl</t>
  </si>
  <si>
    <t>5.2.2. Se evidenció un posible incumplimiento de los artículos 9 y 10 de la Ley 1712 de 2014, los_x000D_
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t>
  </si>
  <si>
    <t xml:space="preserve">(1)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2. Validación de la información faltante e incorporación de esta en el expediente digital de Orfeo No 20207030140200549E, del contrato VPRE-550-2020.
3. Solicitud al contratista del cargue del os documentos de pago de la cuenta del contrato VPRE-550-2020, en la plataforma SECOP II.	</t>
  </si>
  <si>
    <t>15/02/2022</t>
  </si>
  <si>
    <t xml:space="preserve">
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
15/02/2022 15/02/2022. Texto del correo: "recomend(a)mos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  (Andrés Fernando Huérfano Huérfano)
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
29/06/2022 Mediante correo de 17/05/2022 (aboada@ani.gov.co) se remite evidencia de gestión de cargue de cuentas en SECOP.  (Andrés Fernando Huérfano Huérfano)</t>
  </si>
  <si>
    <t>https://anionline.sharepoint.com/:f:/s/PMPMotor/EifzQUmGMexGqUejEIZM7M8BwZ5um3G6hTEgiNB7_Vzuug?e=VUxYke</t>
  </si>
  <si>
    <t>5.2.3. Se evidenció un posible incumplimiento del contenido del artículo 60 de la Ley 80 de 1993,_x000D_
según el cual, &lt;&lt;Los contratos de tracto sucesivo, aquellos cuya ejecución o cumplimiento se prolongue en el tiempo y los demás que lo requieran, serán objeto de liquidación&gt;&gt;, debido a que, de pleno, el numeral 16 de la minuta del contrato No. 550-2020 a cargo de la_x000D_
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
extendía por el tiempo hasta el 21 de diciembre del mismo año.</t>
  </si>
  <si>
    <t>Solicitar socialización al GIT de Juridica respecto de cuales son los criterios a tener en cuenta para definir si un contrato tiene o no procedimiento de liquidación (Se recibe con posterioridad a la fecha de planteamiento de las medidas 30/11/2021).	
2. Se dará alcance al radicado ANI No. 2020607016447 del 28/12/2020, correspondiente al informe final de supervisión del contrato VPRE-550-2020, indicando que dicho contrato deberá ser liquidado de acuerdo a lo establecido en la normatividad vigente.</t>
  </si>
  <si>
    <t xml:space="preserve">
15/02/2022 Se efectuó reunión de seguimiento a 15/02/2022, en el cual se indica que la fecha de vencimiento es anterior a la recepción del plan, razón por la que se recomienda ajuste.  (Andrés Fernando Huérfano Huérfano)
28/02/2022 Se envía correo solicitando el ajuste de plazo y contenido formulado por el equipo de la VPRE en sesión de 15/02/2022.  (Andrés Fernando Huérfano Huérfano)
29/06/2022 Se adjuntó mediante correo electrónico (aboada@ani.gov.co), el memorando No. 20226070046383 radicado 18 de marzo de 2022, en el que se solicita el trámite de liquidación.  (Andrés Fernando Huérfano Huérfano)
29/06/2022 Se envía solicitud de información mediante correo al GIT Contratación con el fin de saber el estado actual de la liquidación.  (Andrés Fernando Huérfano Huérfano)</t>
  </si>
  <si>
    <t>https://anionline.sharepoint.com/:f:/s/PMPMotor/EmuHFKd7t3hArJq4jhgb2GQBVtNaDelk_7ohBJPYtXySIA?e=AmZ7c1</t>
  </si>
  <si>
    <t xml:space="preserve">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
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t>
  </si>
  <si>
    <t>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t>
  </si>
  <si>
    <t xml:space="preserve">
23/12/2021 Mediante correo electrónico de 22/12/2021, se remitió soporte de la sesión de reunión formulada por el GIT Contratación. AFHH.  (Andrés Fernando Huérfano Huérfano)
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
12/04/2022 Mediante correo electrónico de 12 de abril de 2022, se allegó copia del radicado No. 20214000056383 de 6 de abril de 2021, que corresponde a informe final de supervisión del contrato No. VAF 567.  (Andrés Fernando Huérfano Huérfano)</t>
  </si>
  <si>
    <t>https://anionline.sharepoint.com/:f:/s/PMPMotor/EuVKxf8vhAVBuTDDtlDiHcIBC0tpls0GLWm2soR0RED63Q?e=G1g2f9</t>
  </si>
  <si>
    <t xml:space="preserve">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t>
  </si>
  <si>
    <t>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t>
  </si>
  <si>
    <t xml:space="preserve">
16/02/2022  -Modificación de fecha- Mediante correo electrónico con adjunto memorando el auditor solicita la modificación. (2021)
09/09/2022 Mediante correo electrónico de 19/07/2022 (cegarcia@ani.gov.co), se remite evidencia de la incorporación del acta de liquidación del contrato VAF567. (Andrés Fernando Huérfano Huérfano)</t>
  </si>
  <si>
    <t>https://anionline.sharepoint.com/:f:/s/PMPMotor/EsN_U9Ahg2NGhQC3ELv72rIBJGhZCVgB42Ddi4lqgwQICw?e=9zFqLy</t>
  </si>
  <si>
    <t>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
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t>
  </si>
  <si>
    <t xml:space="preserve">Parcial. Mediante radicado 20213060144433 de 02/11/2021, la gerencia del proyecto Rumichaca - Pasto, indica sobre la NC que: el &lt;&lt;Acuerdo 1 suscrito el 5 de octubre por varios Concesionario_x000D_
dentro de los que se encuentra la Concesionaria Vial Unión del Sur S.A.S, fue publicado en la página del_x000D_
SECOP el día 28 de octubre de 2021&gt;&gt;. Este plan es parcial y aún se encuentra pendiente los demás proyectos. Se coloca fecha para seguimiento. </t>
  </si>
  <si>
    <t>29/11/2021</t>
  </si>
  <si>
    <t xml:space="preserve">
29/11/2021 Mediante memorando 20213060144433 la gerencia del proyecto Rumichaca-Pasto informa que: el &lt;&lt;Acuerdo 1 suscrito el 5 de octubre por varios Concesionario_x000D_
dentro de los que se encuentra la Concesionaria Vial Unión del Sur S.A.S, fue publicado en la página del SECOP el día 28 de octubre de 2021&gt;&gt;.  (Andrés Fernando Huérfano Huérfano)
29/11/2021 Mediante radicado 20215000146383 de 05/11/2021, se informó a la OCI sobre la publicación del modificatorio en la web SECOP.  (Andrés Fernando Huérfano Huérfano)
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t>
  </si>
  <si>
    <t xml:space="preserve">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
_x000D_
i. Resolución 18295 del 11 de diciembre de 2020, Vicepresidencia Jurídica. _x000D_
ii. Resolución 1350 del 10 de septiembre de 2019, Resolución 0483 del 1° de abril de 2020 y Resolución 120205000005925 del 14 de mayo de 2020, Vicepresidencia Ejecutiva._x000D_
iii. Resolución 6135 del 29 de mayo de 2020, Vicepresidencia de Gestión Contractual. _x000D_
iv. Resolución 14725 del 16 de octubre de 2020. Laudo Arbitral de fecha 23 de junio de 2020, Vicepresidencia de Gestión Contractual._x000D_
</t>
  </si>
  <si>
    <t>Octubre de 2021</t>
  </si>
  <si>
    <t>Con ocasión de la modificación de la resolución por medio de la cual se establece el reglamento del Comité de Conciliación; aprobada en sesiones del 5 de septiembre y 17 de noviembre; se enviará comunicación a cada uno de los miembros del Comité a través de la cual:_x000D_
_x000D_
1. Se comunicará la resolución modificatoria_x000D_
2. Se notificará su designación como miembro del Comité_x000D_
3. Se pondrá en conocimiento esta NC a efectos de ratificar la necesidad y obligatoriedad de su asistencia a las sesiones, en particular aquellas en las que se someterá a consideración la procedencia o no de iniciar acción de repetición.</t>
  </si>
  <si>
    <t>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
Así mismo, que: “El Artículo Quinto de la citada resolución establece la conformación del Comité y algunas precisiones que resulta pertinente destacar a través de la transcripción de la literalidad de los apartes respectivos, como sigue:
“ARTÍCULO QUINTO. INTEGRANTES, INVITADOS PERMANENTES, OCASIONALES Y SECRETARÍA TÉCNICA DEL COMITÉ DE CONCILIACIÓN. El Comité de Conciliación de la Agencia Nacional de Infraestructura estará conformado por los siguientes servidores públicos.”
(…)
PARÁGRAFO 2°. La asistencia al Comité de Conciliación es obligatoria para los integrantes con voz y voto, así como para los invitados permanentes con derecho a voz, la cual no es delegable, excepto para el caso del Presidente y el Jefe de Control Interno.
Señala: “De otra parte, el Artículo Décimo Tercero, hace referencia a la inasistencia de alguno de los miembros del Comité, en los siguientes términos: (…)”
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
 (Martha Guzmán León)</t>
  </si>
  <si>
    <t>26/10/2021</t>
  </si>
  <si>
    <t>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
“ARTÍCULO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t>
  </si>
  <si>
    <t>Mediante correo del 10/12/2021 el GIT Administrativa y Financiera suscribió plan de Mejoramiento._x000D_
ACTIVIDAD_x000D_
1)	Realizar un diagnóstico para la identificación de las causas con las personas que incumplen con las fechas de legalización. Responsable Coordinación Administrativa y Financiera (Viáticos y Tiquetes), fecha de cumplimiento 31/03/2022_x000D_
_x000D_
2)	Efectuar campaña de socialización al interior de la Agencia enfatizando en la importancia de legalizar cumpliendo el termino respectivo. Responsable Profesional Coordinación Administrativa y Financiera (Viáticos y tiquetes), fecha de cumplimiento 31/03/2022.</t>
  </si>
  <si>
    <t>19/12/2021</t>
  </si>
  <si>
    <t xml:space="preserve">
6/12/2021 Mediante correo del 03/12/2021 se solicitó al GIT Administrativa y Financiera la suscripción del Plan de Mejoramiento. (Yuber Alexander Peña Cárdenas)
9/05/2022 Mediante correo del 05/04/2022 se solicitó al GIT Administrativa y Financiera el envío de las evidencias de las acciones de mejora que se cumplió el tiempo de ejecución del 31/03/2022._x000D_
_x000D_
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t>
  </si>
  <si>
    <t>29/10/2021</t>
  </si>
  <si>
    <t>https://anionline.sharepoint.com/:f:/s/PMPMotor/EqW3azSSw9xEvh4yFFvvqwEBKoY9DbI945slw3JtFTo8Kg?e=hX5Zfn</t>
  </si>
  <si>
    <t>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
“ARTÍCULO DÉCIMO OCTAVO: En ningún caso podrá autorizarse comisión de servicios/ desplazamientos al funcionario/ contratista de la Agencia que tenga pendiente por legalizar una comisión/ desplazamiento anterior._x000D_
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t>
  </si>
  <si>
    <t>Mediante correo del 10/12/2021 el GIT Administrativa y Financiera suscribió plan de Mejoramiento._x000D_
ACTIVIDAD_x000D_
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t>
  </si>
  <si>
    <t xml:space="preserve">
6/12/2021 Mediante correo del 03/12/2021 se solicitó al GIT Administrativa y Financiera la suscripción del Plan de Mejoramiento. (Yuber Alexander Peña Cárdenas)
13/02/2023 Mediante correo del 13/02/2023 se solicitó al GIT Administrativa y Financiera suministrar las evidencias del apoyo de Financiera a Tecnología sobre la puesta en marcha del módulo de solicitud de comisiones y desplazamientos en ANISCOPIO. (Yuber Alexander Peña Cárdenas)
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
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
En los correos del 22/07/2022 y 03/08/2022 el GIT Administrativa y Financiera presenta a la mesa de servicio el incidente 28667 de validación legalizaciones, dado que ANISCOPIO está permitiendo realizar nuevas solicitudes de comisión teniendo pendientes de legalizar.
En el correo del 15/02/2023 el GIT Administrativa y Financiera informa al área de Tecnología de la Información que el módulo de viáticos de ANISCOPIO no está controlando la legalización dentro de los 3 días siguientes. (Yuber Alexander Peña Cárdenas)
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t>
  </si>
  <si>
    <t>https://anionline.sharepoint.com/:f:/s/PMPMotor/EjaaRmNVzCBJs7w8ezUC-9QBvtTywPSU225KgKT1JW3ssQ?e=Izk6JD</t>
  </si>
  <si>
    <t>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
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t>
  </si>
  <si>
    <t>Mediante correo del 10/12/2021 el GIT Administrativa y Financiera suscribió plan de Mejoramiento._x000D_
ACTIVIDAD_x000D_
1) Comprobante contable No. 3341 del 29 de enero de 2021. Responsable Contratista GIT Administrativa y Financiera (Contabilidad) fecha de cumplimiento 31/01/2021_x000D_
_x000D_
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
_x000D_
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t>
  </si>
  <si>
    <t xml:space="preserve">
6/12/2021 Mediante correo del 03/12/2021 se solicitó al GIT Administrativa y Financiera la suscripción del Plan de Mejoramiento. (Yuber Alexander Peña Cárdenas)
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
13/02/2023 Mediante correo del 13/02/2023 se solicitó al GIT Administrativa y Financiera suministrar las evidencias de las acciones de mejora 2 y 3. (Yuber Alexander Peña Cárdenas)
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t>
  </si>
  <si>
    <t>https://anionline.sharepoint.com/:f:/s/PMPMotor/Em-dXTMsVMhKhqPltllNbyIBcqGtmoZComwi-GkfAGiIgw?e=X0WkD5</t>
  </si>
  <si>
    <t>1. EXTEMPORANEIDAD EN LA PRESENTACIÓN DE LA CONCERTACIÓN DE COMPROMISOS_x000D_
FUNCIONALES Y COMPORTAMENTALES – PERIODO 01 DE FEBRERO DE 2021 AL 31 DE ENERO DE_x000D_
2022 –_x000D_
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
_x000D_
i. xxxxx390, encargado en el empleo de Experto Código G3 Grado 07 de la Vicepresidencia Ejecutiva cuyo evaluador ostenta el cargo de vicepresidente de la Agencia – de la Vicepresidencia Ejecutiva._x000D_
_x000D_
ii. xxxxxx061, cuyo evaluador ostenta el cargo de Experto Código G3 y Grado 08 perteneciente al GIT Asesoría Jurídica Predial – de la Vicepresidencia de Planeación, Riesgos y Entorno._x000D_
_x000D_
Lo cual contraría lo establecido en el Art. 354 del Acuerdo 617 de 2018, como se ilustró en el contenido del informe._x000D_
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
y/o correctivas, en aras de que se ataque la causa raíz que generó el incumplimiento normativo, en aras de evitar la posible materialización de riesgos.</t>
  </si>
  <si>
    <t>GIT Asesoría Jurídico Predial - GIT de Talento Humano</t>
  </si>
  <si>
    <t>1.	Solicitar acompañamiento por parte del GIT de Talento Humano al momento de realizar la evaluación del desempeño con la participación del evaluado y del evaluador y/o al momento que se presente alguna movilidad en el personal. (15/02/22)
2.	Realizar el registro de las evidencias del proceso de evaluación del desempeño en el aplicativo EDL por parte del Evaluado. (15/02/2022)
3.	Realizar la evaluación del desempeño laboral en los términos establecidos en el acuerdo 617 de 2018. (15/02/2022)
4.	Realizar la revisión y concertación de compromisos por parte del evaluado y del evaluador. (15/02/2022)
5.	Comunicar por parte del evaluador al evaluado, la evaluación del desempeño en los términos establecidos en la norma. (15/02/2022)
6.	Remitir memorando interno a evaluadores y evaluados recordando los plazos que se deben tener en cuenta en el proceso de evaluación de desempeño. GIT TH (1/08/2022)
7.	Suscribir la concertación de compromisos dentro los 15 días hábiles siguientes en que inicie el periodo de evaluación Vicepresidencia Ejecutiva y evaluados (22/02/2023)</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</si>
  <si>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t>
  </si>
  <si>
    <t>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Sin embargo, hace falta el soporte de la Acción de mejoramiento:
"Realizar el registro de las evidencia del proceso de evaluación del desempeño en el aplicativo EDL por parte del Evaluado."
Por tal motivo el 17 de marzo de 2022 se solicitó el soporte de dicha acción vía correo electrónico. (Keiri Yulith Araújo Rodríguez)
30/03/2022 El 24/03/2022 vía correo electrónico solicité a la Vicepresidencia Ejecutiva la remisión de los soportes correspondientes al cumplimiento del Plan de Mejoramiento planteado para la No Conformidad.
A través de la Plataforma Microsoft Tams el evaluado cuyo No. de identificación termina en xxxx390, cuyo evaluador es el Vicepresidente Ejecutvo de la Entidad, solicitó asesoría en cuanto al planteamiento del plan de mejoramiento.
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
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
29/04/2022 Mediante correo electrónico del 31/03/2022 el vicepresidente Ejecutivo remitió plan de mejoramiento. (Keiri Yulith Araújo Rodríguez)
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
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
Adicionalmente en el correo electrónico fueron remitidos los soportes de las acciones propuestas. (Keiri Yulith Araújo Rodríguez)
21/03/2023 Así las cosas, se encuentra pendiente el análisis de efectividad del Plan de Mejoramiento para esta No Conformidad. (Keiri Yulith Araújo Rodríguez)</t>
  </si>
  <si>
    <t>https://anionline.sharepoint.com/:f:/s/PMPMotor/EqD1cdVGUfNGqQeL8Uxk2xUBT0AYN3DkbNf5r69i0Ic9LQ?e=Om8PVE</t>
  </si>
  <si>
    <t>2. EXTEMPORANEIDAD EN LA PRESENTACIÓN DE LA EVALUACIÓN PARCIAL EVENTUAL – PERIODO_x000D_
01 DE FEBRERO DE 2021 AL 31 DE JULIO DE 2021 –_x000D_
_x000D_
Se observó que para el periodo de evaluación del 01 de febrero de 2021 al 31 de julio de 2021 se presentaron de manera extemporánea las evaluaciones parciales eventuales para los funcionarios públicos de carrera administrativa cuyos Nos. de identificación terminan en:_x000D_
_x000D_
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
_x000D_
Lo cual contraría lo establecido en el literal d del Art. 5 del Acuerdo 617 de 2018, como se ilustró en el contenido del informe._x000D_
_x000D_
Esta No Conformidad se informa a los evaluadores cuya denominación del empleo es Gerente de Proyectos o funcional Código G2 Grado 09 perteneciente al GIT Proyectos carreteros, estrategia contractual, permisos y modificaciones y Experto Código G3 y grado 08_x000D_
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t>
  </si>
  <si>
    <t>GIT proyectos carreteros, estrategia contractual, permisos y modificaciones - GIT de Talento Humano</t>
  </si>
  <si>
    <t>Solicitar acompañamiento por parte del GIT de Talento Humano al momento de realizar la evaluación del desempeño con la participación de evaludos y evaluador y/o al momento que se presente alguna movilidad en el personal._x000D_
_x000D_
_x000D_
Comunicar por parte del evaluador al evaluado, la evaluación del desempeño en los términos establecidos en la norma.</t>
  </si>
  <si>
    <t>13/12/2021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</si>
  <si>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t>
  </si>
  <si>
    <t xml:space="preserve">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Una vez analizados los soportes, se evidenció el 100% del cumplimiento de las Unidades de Medida planteadas. (Keiri Yulith Araújo Rodríguez)</t>
  </si>
  <si>
    <t>https://anionline.sharepoint.com/:f:/s/PMPMotor/Eq6vZxEPwKZFn5pEo0CWxQkB_nzNoU4YLRRenyU48YGSXg?e=zU9GMd</t>
  </si>
  <si>
    <t xml:space="preserve">3. EXTEMPORANEIDAD EN LA PRESENTACIÓN DE LA EVALUACIÓN PARCIAL DEL PRIMER SEMESTRE_x000D_
– PERIODO 01 DE FEBRERO DE 2021 AL 31 DE JULIO DE 2021 –_x000D_
_x000D_
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
_x000D_
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
causa raíz que generó el incumplimiento normativo, en aras de evitar la posible materialización de riesgos._x000D_
</t>
  </si>
  <si>
    <t>GIT Financiero 2 - GIT de Talento Humano</t>
  </si>
  <si>
    <t>Solicitar acompañamiento por parte del GIT de Talento Humano al momento de realizar la evaluación del desempeño._x000D_
_x000D_
Realizar el registro de las evidencia del proceso de evaluación del desempeño en el aplicativo EDL._x000D_
_x000D_
Comunicar la evaluación en los términos establecidos en la norma._x000D_
_x000D_
Realizar el registro de las evidencia del proceso de evaluación del desempeño en el aplicativo EDL por parte del Evaluado._x000D_
_x000D_
Realizar la evaluación del desempeño laboral en los terminos establecidos en el acuerdo 617 de 2018._x000D_
_x000D_
Realizar la revisión y concertación de compromisos por parte del evaluado y del evaluador.</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</si>
  <si>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t>
  </si>
  <si>
    <t xml:space="preserve">
7/03/2022 Mediante correo electrónico del 28/02/2022 el GIT Financiero 2 remitió los soportes correspondientes en los que se evidenció el cumplimiento de las acciones de mejoramiento propuestas._x000D_
_x000D_
Con el análisis de los soportes remitidos se evidenció que se efectuó el cumplimiento del 100% de las acciones propuestas._x000D_
 (Keiri Yulith Araújo Rodríguez)</t>
  </si>
  <si>
    <t>https://anionline.sharepoint.com/:f:/s/PMPMotor/EkA8AozceDhBhvSss_WJ_yYBp-4NcTQO3cVPAvxYRs0JjQ?e=1Jakb3</t>
  </si>
  <si>
    <t>4. FALTA DE PRESENTACIÓN DE LA EVALUACIÓN PARCIAL DEL PRIMER SEMESTRE – PERIODO 01 DE_x000D_
FEBRERO DE 2021 AL 31 DE JULIO DE 2021 –_x000D_
_x000D_
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
cargo de Experto Código G3 y Grado 08 perteneciente al G.I.T. Asesoría Jurídica Predial, lo cual contraría lo establecido en el Art. 5 del Acuerdo 617 de 2018, como se ilustró en el contenido del informe._x000D_
_x000D_
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
materialización de riesgos.</t>
  </si>
  <si>
    <t>Solicitar acompañamiento por parte del GIT de Talento Humano al momento de realizar la evaluación del desempeño con la participación del evaludo y del evaluador y/o al momento que se presente alguna movilidad en el personal._x000D_
_x000D_
Realizar el registro de las evidencias del proceso de evaluación del desempeño en el aplicativo EDL por parte del Evaluado._x000D_
_x000D_
Realizar la evaluación del desempeño laboral en los términos establecidos en el acuerdo 617 de 2018._x000D_
_x000D_
Realizar la revisión y concertación de compromisos por parte del evaluado y del evaluador._x000D_
_x000D_
Comunicar por parte del evaluador al evaluado, la evaluación del desempeño en los términos establecidos en la norma.</t>
  </si>
  <si>
    <t>14/12/2021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</si>
  <si>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t>
  </si>
  <si>
    <t xml:space="preserve">
10/03/2022 Mediante correo electrónico del 28 de febrero de 2022, solicité a los responsables los soportes de las acciones de cumplimiento planteadas, cuyas fechas de vencimiento fueron los días 8, 10, 15 y 21 de febrero de 2022. (Keiri Yulith Araújo Rodríguez)
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_x000D_
_x000D_
Se precisó en este correo que el 22/02/2022 el GIT de Talento Humano elevó consulta a la CNSC en relación con la selacción equivocada de la evaluación en los siguientes términos:_x000D_
_x000D_
"por error involuntario se seleccionó el tipo de evaluación equivocada, seleccionando “EVALUACIÓN PARCIAL EVENTUAL” cuando se debió haber seleccionado “EVALUACIÓN 1° SEMESTRE”."_x000D_
_x000D_
Por lo anterior, mediante correo electrónico del 17/03/2022 se solicitó la remisión de la respuesta y de los soportes a que hubiere lugar, una vez la CNSC emita respuesta. (Keiri Yulith Araújo Rodríguez)
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
6/05/2022  (Keiri Yulith Araújo Rodríguez)
27/05/2022 Mediante correo electrónico del 16/05/2022 el GIT de Talento Humano remitió el soporte de la presentación de la Evaluación parcial del primer semestre corregida con fecha del 22/08/2021, motivo por el cual solicitaron el cierre de la No Conformidad. _x000D_
_x000D_
Mediante correo electrónico del 20/05/2022 respondí el correo al GIT de Talento Humano confirmando el cierre de la No Conformidad.  (Keiri Yulith Araújo Rodríguez)</t>
  </si>
  <si>
    <t>https://anionline.sharepoint.com/:f:/s/PMPMotor/EhufDMbzx6BHtn4ZNUEQUsMBTy2WxBIWaEq3czAtulmf5A?e=C7eQqd</t>
  </si>
  <si>
    <t xml:space="preserve">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t>
  </si>
  <si>
    <t>Estructuración</t>
  </si>
  <si>
    <t>Noviembre de 2021</t>
  </si>
  <si>
    <t>1. Actualización de procedimientos. 2. Se realizará la socialización a los funcionarios de la Vicepresidencia_x000D_
de Estructuración de los procedimientos EPIT-P-002 - EPIT-P-003 y EPIT-P-006 con los formatos de calidad.</t>
  </si>
  <si>
    <t>15/02/2022 El 28/01/2022 y el 15/02/2022, se efectúa requerimiento para obtener el plan.  (Andrés Fernando Huérfano Huérfano)
09/09/2022 Se envía correo (09/09/2022) de recordatorio por el vencimiento del plazo propuesto.  (Andrés Fernando Huérfano Huérfano)
22/03/2022 De acuerdo a instrucciones de la jefatura se reasigna la responsabilidad de la gestión de esta No Conformidad pasando de Andrés Fernando Huérfano Huérfano a Andrea Reyes Saavedra. (Juan Diego Toro Bautista)
2/05/2023 Mediante correo electronico de fecha 18 de abril de 2023 la OCI solicitó al enlace de la Vicepresidencia de Estructuración soporte de cumplimiento para lo cual mediante mediante correo de fecha 21 de abril de 2023 la Vicepresidencia de Estructuración indicó: "(...)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
Mediante correo electrónico de fecha 2 de mayo de 2023 la OCI mediante correo electrónico solicitó a la Vicepresidencia de Estructuración lo siguiente: "(...) indicarnos o señalarnos en que gestión se encuentra el memorando de solicitud de prórroga a las acciones de mejoramiento señaladas en la No Conformidad No. 3915.(...)" (Aurora Andrea Reyes Saavedra)
Modificación fecha - De acuerdo con radicado 2023-200-006760-3 del 10 de mayo de 2023 la dependencia solicita al auditor el cambio de fecha. Cambio realizado con base en la justificacion dada en el memorando. (JDTB
12/07/2023 1.	Mediante correo electrónico del 26 de junio de 2023 la OCI solicitó a la Vicepresidencia de Estructuración el soporte de cumplimiento y/o que se nos indicara el avance de las acciones de mejoramiento (acción en termino) de la No Conformidad No. 3915.
2.	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3.	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</si>
  <si>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https://anionline.sharepoint.com/:f:/s/PMPMotor/El3N3dpfYT1OiLRtWIuTZ54BVtIkw4Z74qINla6lzfU7eQ?e=8E2Iec</t>
  </si>
  <si>
    <t>Informe 20201020134293 de 29/10/2020. Revisado en auditoría 2021: "Se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t>
  </si>
  <si>
    <t>Vicepresidencia Ejecutiva - Vicepresidencia de Gestión Contractual - Vicepresidencia de Estructuración</t>
  </si>
  <si>
    <t xml:space="preserve">Remisión Bitácora No. 2021-207 – Otrosí No. 1 de 2021 al contrato de concesión portuaria No. 001 de 2008 – Sociedad GRUPO PORTUARIO S.A. – LOTE A1-A2. Memorando No. 20213030155733 de 26/11/2021. </t>
  </si>
  <si>
    <t>16/02/2022</t>
  </si>
  <si>
    <t xml:space="preserve">
15/02/2022 Mediante memorando 20213030155733 de 26/11/2021, allegado mediante correo de 28/01/2022, se acreditó la radicación de la bitácora ante el grupo de Gestión Documental. Se incorpora el plan a 15/02/2022, luego de la corrección del PMP.  (Andrés Fernando Huérfano Huérfano)</t>
  </si>
  <si>
    <t>https://anionline.sharepoint.com/:f:/s/PMPMotor/Elu6zBVlCUFDtgS-eWJYC00BPHI3AH_XNPbGUzIo1CBnww?e=V22g7e</t>
  </si>
  <si>
    <t>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t>
  </si>
  <si>
    <t>Memorando No. : 20231020148023 del 03/10/2023</t>
  </si>
  <si>
    <t>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
Mediante correo del 23/12/2021 el GIT Administrativa y Financiera aclaró las fechas de cumplimiento de las acciones de mejora._x000D_
_x000D_
ACCIONES_x000D_
_x000D_
1. Elaborar y proponer un formato de certificado del área de Almacén, para soportar la no existencia de algún bien. Responsable Experto G3-06 Servicios Generales, fecha de cumplimiento 30/06/2022_x000D_
_x000D_
2. No tramitar ninguna solicitud sin el formato "Solicitud de bienes - activos fijos y/o pedido de papelería y útiles de oficina". Responsable Experto G3-06 Servicios Generales, fecha de cumplimiento 30/06/2022</t>
  </si>
  <si>
    <t>24/12/2021</t>
  </si>
  <si>
    <t xml:space="preserve">
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t>
  </si>
  <si>
    <t xml:space="preserve">
27/07/2022 Mediante correo del 27 de julio de 2022 se solicitó al GIT Administrativa y Financiera el envío de las evidencias del cumplimiento de las acciones de mejora. (Yuber Alexander Peña Cárdenas)
9/08/2022 Mediante correo del 2 de agosto de 2022 el área de Servicios Generales de la Vicepresidencia de Gestión Corporativa suministró las siguientes evidencias:_x000D_
Acción 1: Se adjunto un proyecto de formato “ACTA DECLARATORIA INEXISTENCIA DE BIENES”, aclarando que se remitió al GIT de Planeación Riesgos y Entorno para revisión metodológica y posterior formalización en el SGC._x000D_
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
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
17/08/2022  -Modificación de fecha- Mediante emorando No. 20224010098343 la dependencia solicita la modificación de la fecha de cumplimiento hasta el 30 de septiembre de 2022. mediante memorando No. 20221020099253 la OCI conce la prórroga. (2021)
6/12/2022 Se verificó el SGC de la ANI y se observó publicado el formato GADF-F-099 Acta declaratoria de no existencia de bienes, en versión 1 con fecha de vigencia del 24 de agosto de 2022; por lo tanto se da como subsanada la No Conformidad. (Yuber Alexander Peña Cárdenas)</t>
  </si>
  <si>
    <t>https://anionline.sharepoint.com/:f:/s/PMPMotor/EjbPzZsB0SxNj1DrzNfAG1MBdWwt2lZUjZCxI2nDpDZTww?e=8Vak1B</t>
  </si>
  <si>
    <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
Conformidad por este concepto.</t>
  </si>
  <si>
    <t xml:space="preserve">Memorando al área de Archivo de la entidad en donde se remite la bitácora del Otrosí No. 3 de 2021 al Contrato de Concesión Portuaria No. 003 de 2011, mediante radicado ANI No. 20213030160703 del 9 de diciembre de 2021. Radicado No. 20213030164043 de 16/12/2021. </t>
  </si>
  <si>
    <t>20/12/2021</t>
  </si>
  <si>
    <t>23/12/2021</t>
  </si>
  <si>
    <t xml:space="preserve">
20/12/2021 Mediante memorando No. 20213030164043, se refirieron al memorando No. 20213030160703 del 9 de diciembre de 2021, a través del cual se documenta el cumplimiento de la meta propuesta.  (Andrés Fernando Huérfano Huérfano)</t>
  </si>
  <si>
    <r>
      <t xml:space="preserve">6.1	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</si>
  <si>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Diciembre de 2021</t>
  </si>
  <si>
    <t xml:space="preserve">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</si>
  <si>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
_x000D_
12/04/2022: Teniendo en cuenta que el origen de las NO Conformidades Nos. 3919 y 3937, versan sobre el mismo aspecto, se procede a unificarlas, quedando vigente en el PMP, la NO. Conformidad 3937._x000D_
 (Luz Mary Hernández Villadiego)
12/04/2023  (Luz Mary Hernández Villadiego)</t>
  </si>
  <si>
    <t>16/12/2021</t>
  </si>
  <si>
    <t>https://anionline.sharepoint.com/:f:/s/PMPMotor/EiZta_XFQ9RFhj3-DaOuG3sBZQxHTwbAwT2CxX3COWg8tg?e=mU74Vr</t>
  </si>
  <si>
    <r>
      <t xml:space="preserve">6.2	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</si>
  <si>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que: Se dispone que "las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</si>
  <si>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t>
  </si>
  <si>
    <t>https://anionline.sharepoint.com/:f:/s/PMPMotor/EuI6B5PJprFItRpRGruAhc8B7J3ZzVp9vwDTB_tNHggQgQ?e=pdiv3Y</t>
  </si>
  <si>
    <r>
      <t xml:space="preserve">6.3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</si>
  <si>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VAF Y VPRE</t>
  </si>
  <si>
    <t>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t>
  </si>
  <si>
    <t>10/03/2022 La Oficina de Control Interno, mediante correo electrónico del 10/02/2022, requirio a las Vicepresidencia el plan de mejoramiento.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
_x000D_
El cual es un espacio en ANISCOPIO que permite el seguimiento y la consulta de los radicados de entrada y el estado de la comunicación._x000D_
 Por lo anterior ellos consideraban que se había cumplido la acción correctiva y preventiva establecida en el plan de mejoramiento._x000D_
_x000D_
Es pertinente precisar que la OCI, realizó validación (03/05/2023) en el enlace indicado, evidenciando que las situaciones que dieron origen la No Conformidad 3921, aún persisten._x000D_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15/08/2023 Mediante correo electrónico del 10/08/2023_x000D_
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
 (Luz Mary Hernández Villadiego)
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t>
  </si>
  <si>
    <t>https://anionline.sharepoint.com/:f:/s/PMPMotor/Em6Rb46LIihDuOtWUL08YRcBRhD3056IGFOS8y4ib7A13Q?e=5rsGfC</t>
  </si>
  <si>
    <r>
      <t xml:space="preserve">6.4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</si>
  <si>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sobre este tema, lo siguiente: "Los traslados por competencia deben realizarse a los cinco (5) días siguientes a su recepción, informando por escrito a los peticionarios"._x000D_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</si>
  <si>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Teniendo en cuenta que el origen de las NO Conformidades Nos. 3922 y 3939, versan sobre el mismo aspecto, se procede a unificarlas, quedando vigente en el PMP, la NO. Conformidad 3937. (Luz Mary Hernández Villadiego)
12/04/2023 12/04/2022: Teniendo en cuenta que el origen de las NO Conformidades Nos. 3922 y 3939, versan sobre el mismo aspecto, se procede a unificarlas, quedando vigente en el PMP, la NO. Conformidad 3939. (Luz Mary Hernández Villadiego)</t>
  </si>
  <si>
    <t>https://anionline.sharepoint.com/:f:/s/PMPMotor/EnlvnB5M7QBMuWsbqifcEDUB2tU0S1ggtY8JAdj27UgG5A?e=vIUIBX</t>
  </si>
  <si>
    <t xml:space="preserve">6.5	  Incumplimientos de directrices internas relacionadas con el manejo del Sistema de Gestión Documental._x000D_
-	Se pierde la trazabilidad cuando no se enlaza de manera apropiada el documento de respuesta. El trámite de la gestión efectuada solamente se informa de manera escrita en el histórico del Orfeo “pestaña de comentarios” y no se adjunta ningún documento de respuesta._x000D_
-	 En el Orfeo, no se adjunta el documento de respuesta, aunque se dio trámite._x000D_
-	Se generan deficiencias, cuando únicamente aparece en el Orfeo, un oficio de respuesta anulado.  _x000D_
_x000D_
-	Se enlaza como respuesta un memorando, que hace parte a un trámite interno, más no a la gestión ofrecida al peticionario, lo cual no corresponde con la realidad de la actuación final adelantada por la entidad._x000D_
-	 Se archivan documentos sin el soporte del trámite ofrecido por la Entidad._x000D_
</t>
  </si>
  <si>
    <t xml:space="preserve">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
21/02/2022, se recibió de la Vicepresidencia de Planeación Riesgos y entrono memorando Rad. 20226010035913, donde se precisan las siguientes acciones de mejora:
-	Verificar mensualmente y emitir alerta a las Gerencias de la VPRE cuando se evidencien PQRS que se reportan fuera de termino en el ORFEO (cuando aplique).
-	Realizar seguimiento a la gestión de alertas de PQRS de cada gerencia, según la verificación mensual remitida por GIT Planeación.
-	Realizar seguimiento trimestral a las alertas preliminares preventivas emitidas por parte de la OCI (cuando aplique)
-	Presentar Informe de manera trimestral al vicepresidente de la VPRE, con el estado de las PQRS y requerimientos de Entes de control.
-	Solicitar a la VAF capacitaciones sobre PQRS y manejo de ORFEO a los colaboradores de la VPRE.
Mediante correo electrónico del 24/02/2022, la Vicepresidencia de Gestión Contractual señala las siguientes acciones de mejora: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 A partir del mes de febrero, se harán revisiones periódicas con los equipos de trabajo de la VGC para identificar el estado de las solicitudes en curso. (En proceso)
• Socialización ante el vicepresidente de su estado para implementar las medidas correspondientes según lo analizado a partir de los reportes periódicos que se indicaron en el punto anterior. (En proceso)
El 10/03/2022, mediante correo electrónico, la Vicepresidencia Ejecutiva, informa que se seguirán implementando las siguientes acciones de mejora para la atención de requerimientos, entre otras: 
• Enlace de las respuestas en Orfeo a los radicados padre correspondientes y/o cargue de la respuesta en formato PDF. 
• Remisión de copia al peticionario cuando se den traslados por competencia a otras entidades.
</t>
  </si>
  <si>
    <t xml:space="preserve">
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13/10/2023 08/05/2020 Se procede con el cierre de la presente NO Conformidad, teniendo en cuenta el cumplimiento y soportes de las acciones propuestas por cada dependencia involucrada. 13/10/2023. (Luz Mary Hernández Villadiego)</t>
  </si>
  <si>
    <t>https://anionline.sharepoint.com/:f:/s/PMPMotor/EsLyiw1d0YlLnVUlN3oxiPQBkf3offMZ91OoxEdXgcDJSA?e=Od0rde</t>
  </si>
  <si>
    <t xml:space="preserve">En los Reportes del Sistema eKOGUI, se evidencia lo siguiente: _x000D_
1. En el reporte del Sistema - procesos Arbitrales activos 5 están sin asignación de abogado._x000D_
2. Arbitramentos terminados en el Sistema, se evidenció lo siguiente: _x000D_
i. Fecha de terminación del proceso – vacía no se ha registrado la fecha del total 104 arbitramentos terminados al 31 de diciembre de 2021._x000D_
ii. En 39 procesos no se ha registrado el sentido del laudo._x000D_
_x000D_
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t>
  </si>
  <si>
    <t>Marzo de 2022</t>
  </si>
  <si>
    <t>27/03/2023</t>
  </si>
  <si>
    <t>1_ Solicitud de informe y concepto a la ANDJE respecto del proceso de migración de la información de los trámites arbitrales. Fecha de cumplimiento 30/07/2022. 
2.Respecto de los tribunales terminados:  30/07/2022.
i. Los 39 procesos en los que no aparece sentido del laudo, terminaron con actuación diferente a laudo arbitral, por lo que se encuentra justificado que dicho espacio se encuentre vacío. 
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3. Asignación de trámites arbitrales sin abogado. Fecha de cumplimiento 30/06/2022.</t>
  </si>
  <si>
    <t xml:space="preserve">
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t>
  </si>
  <si>
    <t>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Se informará que, se debe formular un plan de mejoramiento Medidas Correctivas Formato SEPG-F-019 detallado, que subsane las causas que generaron la no conformidad, el cual comprenderá: 
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
9/06/2022 Mediante Memorando 20227010073563 del 6 de junio de 2022, el Coordinador del Grupo Interno de Trabajo de Defensa Judicial, remitió el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
Mediante correo electrónico del 10 de agosto de 2022, solicité al Administrador del PMP su apoyo, para incorporar en la No conformidad 3924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(2022)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3924: 
•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
•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
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t>
  </si>
  <si>
    <t>29/03/2022</t>
  </si>
  <si>
    <t>https://anionline.sharepoint.com/:f:/s/PMPMotor/EgvdxEz3iGpDsKG9fiYLDnMBUxW26kO9WwQhuMPPksZbuA?e=8bChWO</t>
  </si>
  <si>
    <t>2.	Se evidenció ausencia de respuesta establecida en el art. 14 de la Ley 1437 de 2011, que, en el consolidado del segundo semestre de 2021, representa el 14%, del total de la muestra auditada (343) registros.</t>
  </si>
  <si>
    <t>Informe de Seguimiento Atención a trámites a derechos de petición, quejas, reclamos y sugerencias – SEGUNDO SEMESTRE -2021</t>
  </si>
  <si>
    <t>Mayo de 2022</t>
  </si>
  <si>
    <t xml:space="preserve">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padres correspondientes y/o cargue de la respuesta en formato PDF. _x000D_
• Remisión de copia al peticionario cuando se den traslados por competencia a otras entidades._x000D_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t>
  </si>
  <si>
    <t xml:space="preserve">
9/11/2022 10/03/2022 La Oficina de Control Interno, mediante correo electrónico del 10/02/2022, requirió a las Vicepresidencia el plan de mejoramiento. _x000D_
_x000D_
11/03/2022 10/03/2022, la Oficina de Control Interno, mediante correo electrónico reiteró a los enlaces asignados, de las Vicepresidencias Ejecutiva y de Estructuración el envió del PMP, requerido inicialmente por la OCI, en correo del 08/02/2022. _x000D_
 (Luz Mary Hernández Villadiego)
9/11/2022 13/04/2022 El 07 abril 2022, mediante correo electrónico, la OCI, requirió a las Vicepresidencias, informar avances y/o gestiones adicionales soportadas sobre acciones de mejora emprendidas.  (Luz Mary Hernández Villadiego)
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
_x000D_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12/04/2023 12/04/2022: Teniendo en cuenta que el origen de las NO Conformidades Nos. 3925 y 3938, versan sobre el mismo aspecto, se procede a unificarlas, quedando vigente en el PMP, la NO. Conformidad 3938. (Luz Mary Hernández Villadiego)</t>
  </si>
  <si>
    <t>https://anionline.sharepoint.com/:f:/s/PMPMotor/EmbTd3o4hIJDl6Yy94H7OCYB5Kq9h3dMFrr9F4uVUJrk_w?e=5qH4Z7</t>
  </si>
  <si>
    <t>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
A. Vicepresidencia de Estructuración: 495-2021 y 495-2022._x000D_
B. Vicepresidencia de Gestión Corporativa: 613-2021, 511-2021, 571-2021, 496-2022 y 497-2022._x000D_
C. Vicepresidencia de Planeación, Riesgos y Entorno: 516-2021 (informes de ejecución, facturas de pago y falta de constancia pública de recepción de la licencia adquirida).</t>
  </si>
  <si>
    <t>Auditoría al proceso de contratación</t>
  </si>
  <si>
    <t>VGCorp - VPRE - Vest</t>
  </si>
  <si>
    <t>Agosto de 2022</t>
  </si>
  <si>
    <t xml:space="preserve">Por la V. Estructuración. (1) Unidad de Medida Correctiva:_x000D_
Una vez reanudado el contrato de interventoría el contrato VE-495-_x000D_
2021, se cargarán los soportes con sus radicados tramitados a la_x000D_
fecha en el SECOP II, así mismo, una vez se evalúen a nivel de_x000D_
factibilidad los estudios y diseños estregados por el originador, se_x000D_
adelantará el recibo de satisfacción y el pago correspondiente al_x000D_
contrato VE-495-2022 y se publicará su radicado en el SECOP II._x000D_
(2) Unidad de Medida Preventiva:_x000D_
(2.1.) Solicitar al área jurídica de la ANI, que para los próximos procesos_x000D_
de selección que se celebren en esta Vicepresidencia, sea incluida_x000D_
dentro de las obligaciones contractuales de la ANI, del cargue de las aprobaciones de los informes presentados por el consultor o_x000D_
interventor por medio de la cuenta de cobro. (2.2.) Socializar a los supervisores de los contratos de consultoría e interventoría, la obligación de cargar las aprobaciones de los_x000D_
informes en el SECOP de los contratos vigentes en la VE. Memorando 20222000103483 (fecha provisional por ausencia en formulación). _x000D_
_x000D_
Por VPRE: (1) Solicitar y verificar el cargue efectivo de los documentos en el Secop II por_x000D_
parte del contratista. (2) Socializar al equipo de trabajo la verificación periódica del cargue de los_x000D_
documentos que evidencian la ejecución de los contratos en el Secop. Memorando 20226070102453. </t>
  </si>
  <si>
    <t xml:space="preserve">
09/09/2022 Mediante memorando 20226070102453, la VPRE, acredita el avance que le corresponde. NC Cumplida para VPRE.  (Andrés Fernando Huérfano Huérfano)
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
plataforma Secop. Formato SEPG-F-019.  (Andrés Fernando Huérfano Huérfano)
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
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
22/03/2023 De acuerdo a instrucciones de la jefatura se reasigna la responsabilidad de la gestión de esta No Conformidad pasando de Andrés Fernando Huérfano Huérfano a Andrea Reyes Saavedra. (Juan Diego Toro Bautista)
01/06/2023 De acuerdo con instrucciones de la jefatura se reasigna la responsabilidad de la gestión de esta No Conformidad pasando de Aurora Andrea Reyes Saavedra a Martha Guzmán León. (Juan Diego Toro Bautista)
13/07/2023 Se hace la precisión en el sentido que, las Vicepresidencias de Estructuración y de Gestión Corporativa, remitieron la información y soportes el 30 de junio de 2023, término previsto para su cumplimiento. Se archivan en la Carpeta de correspondencia PMP NC 3926._x000D_
_x000D_
La Oficina de Control Interno evaluará el cumplimiento y efectividad de las unidades de medida de los Planes de Mejoramiento, en la auditoría al proceso de contratación que se realizará en octubre de 2023. _x000D_
_x000D_
Seguimiento: A través de correos electrónicos del 26 de junio de 2022, se recordó a las  Vicepresidencia de Estructuración y de Gestión Corporativa, la fecha de vencimiento del término de cumplimiento de los planes de mejoramiento formulados. _x000D_
_x000D_
Vicepresidencia de Estructuración._x000D_
Mediante correo electrónico del 30 de junio de 2023, la Vicepresidencia de Estructuración anexó "(...) las unidades de medidas que son competencia de la Vicepresidencia de Estructuración con relación a la No Conformidad 3926 del Plan de Mejoramiento por Procesos, del "Informe de Auditoría al Proceso de contratación. Período 1° de junio de 2021 al 31 de marzo de 2022”, así: _x000D_
"(1) Unidad de Medida Correctiva: _x000D_
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
Se anexa la evidencia del cargue de los soportes en el SECOP II de los contratos VE-495-2021 y VE- 495-2022 _x000D_
(Ver documento anexo Unidad de Medida Correctiva) _x000D_
_x000D_
(2) Unidad de Medida Preventiva: _x000D_
(2.1.)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
Se anexa el memorando para que sea incluida la obligación en los nuevos contratos de consultoría y/o interventoría que llegasen a celebrar en la Vicepresidencia de Estructuración _x000D_
(Ver documento anexo Unidad de Medida Preventiva 01) _x000D_
(2.2.) Socializar a los supervisores de los contratos de consultoría e interventoría, la obligación de cargar las aprobaciones de los informes en el SECOP de los contratos vigentes en la VE. Memorando 20222000103483 (fecha provisional por ausencia en formulación)." _x000D_
Se anexa la evidencia de la socialización _x000D_
(Ver documento anexo Unidad de Medida Preventiva 02) _x000D_
Por favor cargar los archivos en las carpetas respectivas del share Point destinado a la No Conformidad 3926. _x000D_
Con esto la Vicepresidencia de Estructuración da cumplimiento al 100% del plan de mejoramiento._x000D_
_x000D_
Vicepresidencia de Gestión Corporativa. _x000D_
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
_x000D_
Origen No Conformidad: Informe de Auditoría al Proceso de contratación - Período 1° de junio de 2021 al 31 de marzo de 2022", que se realizó en agosto de 2022. _x000D_
_x000D_
Acción 3926: Cargue de la totalidad de informes de ejecución del Contrato 511-2021, en la Plataforma SECOP II. _x000D_
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
_x000D_
Se adjunta como evidencia de cumplimiento: _x000D_
Memorando 20234000093963 - Informe 1 - Informe 2 - Informe 3 Informe final  Acta de Liquidación” _x000D_
 (Martha Guzmán León)
17/10/2023 La Vicepresidencia de Gestión Corporativa, aportó las siguientes documentos:_x000D_
_x000D_
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
_x000D_
“Con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
(…)_x000D_
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
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
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
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
INFORME FINAL DE SUPERVISIÓN DEL 23 DE DICIEMBRE DE 2021 Y SOLICITUD DE LIQUIDACIÓN. Coordinadora del GIT de Recursos Humanos: Contrato número VAF-511-2021. _x000D_
ACTA DE LIQUIDACIÓN POR MUTUO ACUERDO DEL CONTRATO VAF-511-2021 PRECESO DE MÍNIMA CUANTÍA No. VJ-VAF-MC-006-2021. _x000D_
_x000D_
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t>
  </si>
  <si>
    <t>https://anionline.sharepoint.com/:f:/s/PMPMotor/El53_wIKBm5BnaATG9cfTSkBpvgUwujXPNHA4khFaFgTUg?e=o7akZj</t>
  </si>
  <si>
    <t>•	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t>
  </si>
  <si>
    <t>Informe de seguimiento al cumplimiento del reporte en el Sistema de Información y Gestión del Empleo Público-SIGEP</t>
  </si>
  <si>
    <t>Septiembre de 2022</t>
  </si>
  <si>
    <t xml:space="preserve">Mediante memorando Rad. 20227030123273 del 12/10/2022, la Coordinadora del GIT – Contratación, remite el plan de acciòn, en el cual señalando las Tres (3) acciones correctivas y la fecha de cumplimiento._x000D_
1.	Solicitar acompañamiento del DAFP en cargue de la información de las cesiones, con el fin de identificar errores adicionales en la plataforma._x000D_
_x000D_
2.	Hacer seguimiento trimestral por parte del Git de contratación de las Cesiones realizadas y que se encuentren cargadas en la plataforma SIGEP._x000D_
_x000D_
3.	Solicitar ante el DAFP las soluciones tecnológicas o aquellas que dé lugar para mitigar los errores presentados_x000D_
</t>
  </si>
  <si>
    <t>13/10/2022</t>
  </si>
  <si>
    <t xml:space="preserve">
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
12/05/2023 Mediante correo electrónico del 25/04/2023, el GIT-Jurídica, informa de manera soportada las acciones de mejora realizadas, para lo cual indicó, que:_x000D_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
Se recibió soporte (archivo Excel) del cargue de toda la información de los contratos de Prestación de Servicios con persona natural en la Plataforma SIGEP II._x000D_
Adicionalmente, se comunicó que dentro del cargue de la información en la Plataforma SIGEP II, se encuentran los tres contratos  (Luz Mary Hernández Villadiego)
10/08/2023  (Luz Mary Hernández Villadiego)</t>
  </si>
  <si>
    <t>16/09/2022</t>
  </si>
  <si>
    <t>https://anionline.sharepoint.com/:f:/s/PMPMotor/EsVm1NI7Xa9DsvA5MIPa8_YB8Tyw4tq6zH7H_TkOM2hCuQ?e=q7CqLf</t>
  </si>
  <si>
    <t>Para el Equipo de Coordinación y Seguimiento del Proyecto:_x000D_
_x000D_
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
_x000D_
Revisados los pronunciamientos correspondientes a los comités de previa aprobación No. 2 y 3, estos pronunciamientos superaron el plazo de cinco (5) días hábiles, a partir de la suscripción del acta de cada comité, establecidos en el instructivo.</t>
  </si>
  <si>
    <t>INADECUADA GESTIÓN DE LA SUPERVISIÓN</t>
  </si>
  <si>
    <t>Falencias en la gestión al interior de la Entidad</t>
  </si>
  <si>
    <t>Informe de auditoría a las funciones públicas de supervisión y de interventoría asociadas al proyecto carretero Cúcuta - Pamplona</t>
  </si>
  <si>
    <t>Cucuta - Pamplona</t>
  </si>
  <si>
    <t>Noviembre de 2022</t>
  </si>
  <si>
    <t>Oficio de aprobación de los montos a cargo de la ANI radicado en Orfeo dentro de los cinco (5) días hábiles siguientes a la suscripción del acta de Comité de Previa aprobación Predial por las Partes; a partir del Comité de Previa aprobación Predial No. 8.</t>
  </si>
  <si>
    <t>23/01/2023</t>
  </si>
  <si>
    <t xml:space="preserve">
24/01/2023 Mediante correo electrónico se hacen sugerencias respecto a la fecha de terminación del plan de mejoramiento. (Daniel Felipe Sáenz Lozano)
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el ultimo comité realizado fue el No 8 (ver adjunto), el cual no genera oficio de aprobación debido a que el pago de la ANI se realiza con los rendimientos, como quedó plasmado en dicha acta, siendo así que el acta 8 no tendría aplicación para el plan de mejoramiento."  _x000D_
_x000D_
(...)_x000D_
_x000D_
"(...)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objetivo."_x000D_
_x000D_
Con base en los argumentos expuestos por el Líder del Equipo de Coordinación y Seguimiento, se establece 31-12-2024 como fecha de terminación del plan de mejoramiento._x000D_
 (Daniel Felipe Sáenz Lozano)</t>
  </si>
  <si>
    <t>https://anionline.sharepoint.com/:f:/s/PMPMotor/EkSIOZJiHo5HhOTpWK7T6IgBAKMjdXRfPL2SkCnmkFBzXg?e=8MIEwT</t>
  </si>
  <si>
    <t xml:space="preserve">Para el Equipo de Coordinación y Seguimiento del Proyecto_x000D_
_x000D_
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t>
  </si>
  <si>
    <t>1. Acordar entre ANI y los concesionarios un término perentorio para respuesta de los EER, pero mayor al actualmente establecido (50%)_x000D_
_x000D_
2. Gestionar ante la Vicepresidencia de Estructuración para incluir un plazo que honre la realidad contractual en las minutas de los Contratos de Concesión 5G (50%)</t>
  </si>
  <si>
    <t>20/12/2022</t>
  </si>
  <si>
    <t xml:space="preserve">
20/12/2022 Mediante correo electrónico el Líder del Equipo de Coordinación y Seguimiento remite plan de mejoramiento para superar la No Conformidad._x000D_
_x000D_
En términos generales, se informa que se acoge las acciones institucionales en materia de EER establecidas a través del memorando con radicado ANI No. 20203000084983 del 08/07/2020._x000D_
_x000D_
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
_x000D_
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
_x000D_
Con base en lo anterior, se establece un avance del 50% para el plan de mejoramiento. (Daniel Felipe Sáenz Lozano)
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
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CCI."_x000D_
_x000D_
Con base en los argumentos expuestos, se estable 31/12/2024 como nueva fecha de terminación del plan de mejoramiento. (Daniel Felipe Sáenz Lozano)</t>
  </si>
  <si>
    <t>https://anionline.sharepoint.com/:f:/s/PMPMotor/EuyM9doIAlNFpsagPCDBOCMBwU7OqCwZMUo6IF_zjBn8TQ?e=RvrVaP</t>
  </si>
  <si>
    <t>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
_x000D_
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
_x000D_
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t>
  </si>
  <si>
    <t>Documento sin actualizar</t>
  </si>
  <si>
    <t>Auditoría Ciclo Contable</t>
  </si>
  <si>
    <t>ACCIONES
1. Los documentos generados en las operaciones recíprocas con sus respectivos soportes, se guardarán en OneDrive y en sistema el Orfeo de acuerdo con la tabla de retención documental. Fecha de cumplimiento: Meses de: Mayo- agosto- diciembre de 2023 y marzo de 2024.
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
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t>
  </si>
  <si>
    <t>31/03/2024</t>
  </si>
  <si>
    <t>13/02/2023 Mediante correo del 13/02/2023 se solicitó al GIT Administrativa y Financiera suscribir el plan de mejoramiento. (Yuber Alexander Peña Cárdenas)
3/03/2023 Mediante correo del 20/02/2023 el GIT Administrativa y Financiera suscribió el plan de mejoramiento y envío el diligenciado el formato de acción correctiva con el plan de acción para subsanar las causas de la No Conformidad. (Yuber Alexander Peña Cárdenas)
20/10/2023 Mediante correo electrónico se solicitó la inclusión de los soportes de la UM3 en el repositorio del PMP en SharePoint y se actualizo el avance del plan. (Yuber Alexander Peña Cárdenas)
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
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
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t>
  </si>
  <si>
    <t>https://anionline.sharepoint.com/:f:/s/PMPMotor/EoOJ7YCSQupCmNkrc4JqNykBGV6_uLnDK8n_jFeD6NV-Bg?e=n6brMw</t>
  </si>
  <si>
    <t>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t>
  </si>
  <si>
    <t>Incumplimiento del procedimiento interno</t>
  </si>
  <si>
    <t>Informe de seguimiento al procedimiento de bitácora de proyecto</t>
  </si>
  <si>
    <t>1. Definir el responsable de la elaboración de la bitácora._x000D_
2. El Gerente realizará semestralmente seguimiento a las bitácoras de los proyectos que se_x000D_
encuentra en estructuración._x000D_
3. Capacitación del procedimiento de bitácoras</t>
  </si>
  <si>
    <t>16/12/2022</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</si>
  <si>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t>
  </si>
  <si>
    <t>28/11/2022</t>
  </si>
  <si>
    <t>https://anionline.sharepoint.com/:f:/s/PMPMotor/Et87fM0UjklIgOhaOSNef5kBkHkfKWACAOCwEDJI4dM5Ug?e=PkDO2Y</t>
  </si>
  <si>
    <t xml:space="preserve">Se evidenció incumplimiento al contenido de los artículos primero y cuarto de la Resolución ANI No. 959 de 2013, considerando que, para los proyectos identificados a continuación, se evidenciaron las deficiencias que se describen por cada caso, así:_x000D_
a. Accesos Norte Fase II. No reporta bitácora radicada conforme el numeral 23 del procedimiento SEPG-P-001._x000D_
b. Troncal del Magdalena 1 - Puerto Salgar Barrancabermeja:_x000D_
• La verificación del expediente ORFEO evidencia que el certificado de debida diligencia se cargó sin fecha en dos oportunidades: 19/10/2022 y el 25/10/2022._x000D_
• El expediente ORFEO no evidencia radicado:_x000D_
del acta de constitución, conforme los numerales 6 y 11 del procedimiento SEPG-P-001._x000D_
o del formato de trazabilidad de correos, conforme el numeral 14 del procedimiento SEPG-P-001._x000D_
o del expediente ORFEO no evidencia la matriz de estructuración legal, conforme el numeral 15 del procedimiento SEPG-P-001._x000D_
o del informe final de estructuración, conforme el numeral 17 del procedimiento SEPG-P-001._x000D_
o del listado de chequeo, conforme el numeral 22 del procedimiento SEPG-P-001._x000D_
o De la bitácora radicada, conforme el numeral 23 del procedimiento SEPG-P-001._x000D_
c. Troncal del Magdalena 2 - Sabana de Torres Curumaní: No reporta bitácora radicada conforme el numeral 23 del procedimiento SEPG-P-001._x000D_
d. Buenaventura-Loboguerrero:_x000D_
El expediente ORFEO no reporta radicados:_x000D_
• Del certificado de debida diligencia, conforme el numeral 21 del procedimiento SEPG-P-001._x000D_
• Del acta de constitución, conforme el numeral 6 y 11 del procedimiento SEPG-P-001._x000D_
• Del formato de trazabilidad de correos, conforme el numeral 14 del procedimiento SEPG-P-001._x000D_
• De la matriz de estructuración legal, conforme el numeral 15 del procedimiento SEPG-P-001._x000D_
• Del informe final de estructuración, conforme el numeral 17 del procedimiento SEPG-P-001._x000D_
• Del listado de chequeo, conforme el numeral 22 del procedimiento SEPG-P-001._x000D_
• De la bitácora radicada, conforme el numeral 23 del procedimiento SEPG-P-001. </t>
  </si>
  <si>
    <t>Informe de seguimiento al procedimiento de bitácora de proyecto.</t>
  </si>
  <si>
    <t>https://anionline.sharepoint.com/:f:/s/PMPMotor/EnIaIauP6alDjoejShuR6s8B-0M_axAAYnEm2pBA3RV3XA?e=dq0k0h</t>
  </si>
  <si>
    <t>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t>
  </si>
  <si>
    <t>Inadecuada gestión de los recursos fisicos</t>
  </si>
  <si>
    <t>Informe de auditoría al inventario de los bienes muebles de la entidad frente a los sistemas de información.</t>
  </si>
  <si>
    <t xml:space="preserve">Trabajar en conjunto con el Git de Tecnologías de la Información y las Telecomunicaciones para verificar que los bienes tecnológicos administrados se encuentren debidamente identificados con su placa correspondiente._x000D_
_x000D_
Realizar la validación física de los bienes asignados a los funcionarios, los bienes instalados y en el almacén para verificar que se encuentren debidamente identificados con su placa correspondiente._x000D_
</t>
  </si>
  <si>
    <t>16/03/2023</t>
  </si>
  <si>
    <t>31/10/2023</t>
  </si>
  <si>
    <t xml:space="preserve">
16/03/2023 El 27/02/2023: Mediante correo electrónico la OCI, requirió a la Coordinadora del GIT-Administrativo y Financiero que la NO Conformidad 3933, a la fecha, se encontraba “Abierta Sin Plan” y por consiguiente, se requería la suscripción del plan de mejoramiento._x000D_
_x000D_
El 15/03/2023: Mediante correo electrónico la Coordinadora del GIT-Administrativo y Financiero, remite el plan propuesto para la NC 3930._x000D_
 (Luz Mary Hernández Villadiego)
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
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
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
-	Cronograma toma de inventario vigencia 2023_x000D_
-	Correo electrónico del 05/01/2023- Impresión de placas y toma de inventario Sistemas._x000D_
-	Jornada de inventario- Reunión de Microsoft Teams-29/05/2023_x000D_
-	Actualización de un incidente RV: Solicitud de Banner informativo - Servicios Generales_x000D_
 (Luz Mary Hernández Villadiego)
17/07/2023 EL 21/06/2023, mediante correo electrónico el GIT-Administrativo y Financiero, envió evidencias correspondiente a las actividades realizadas para la gestión referente con el proceso de cambio de placas de los bienes tecnológicos de la Agencia, a su vez precisó que " el proceso de avance era del 60% teniendo en cuenta que este proceso se realizó con los bienes de bodega  inicialmente y los demas se han venido cambiando de acuerdo con la demanda...(...)"._x000D_
_x000D_
Con respecto a la segunda acción propuesta, se precisó lo siguiente "Realizar la validación de los bienes asignados a los funcionario, los bieners instalados y en el almacen para verificar que se encuentren debidamente identificados con su placa correspondeinte" Aportan como soporte cronograma presentado al Comité de inventario No. 14, asu vez adjuntaron otros soportes  adicionales con la gestión realizada y precisan que que sobre el proceso se tiene un avance del 20%.  (Luz Mary Hernández Villadiego)
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t>
  </si>
  <si>
    <t>https://anionline.sharepoint.com/:f:/s/PMPMotor/ElEwA2VREO5Bl_lweERlX6oBa6aCz6p_0la4kQNwymbOqA?e=y6fOly</t>
  </si>
  <si>
    <t>PRÓRROGA EFECTUADA DE MANERA NO ESCRITA PARA LA POSESIÓN DEL FUNCIONARIO PÚBLICO DE CARRERA ADMINISTRATIVA, NOMBRADO EN PERIODO DE PRUEBA CUYO NO. DE IDENTIFICACIÓN TERMINA EN XXXXX843: 
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Lo anterior contraría lo establecido en el Art. 2.2.5.1.742 del Decreto 1083 de 2015, debido a que el término se prorrogó sin que se efectuara de manera escrita para efectos del nombramiento del funcionario público de carrera administrativa.</t>
  </si>
  <si>
    <t>Incumplimiento para la posesión de funcionarios</t>
  </si>
  <si>
    <t>Seguimiento normativo Circular 010 de 2020 CNSC y Directiva 015 de 2022 PGN</t>
  </si>
  <si>
    <t>Diciembre de 2022</t>
  </si>
  <si>
    <t>28 de diciembre de 2023</t>
  </si>
  <si>
    <t>1. Actualizar el procedimiento GETH-P-001 en el sentido de contemplar la posibilidad de prorrogas para posesión y describiendo como requisito la aceptación de la misma por escrito._x000D_
_x000D_
2. Cada vez que un elegible solicité prorroga se debe elaborar oficio de aceptación o rechazo.</t>
  </si>
  <si>
    <t xml:space="preserve">
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</si>
  <si>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por procesos para esta No Conformidad. (Keiri Yulith Araújo Rodríguez)
4/05/2023 Mediante correo electrónico del 4/05/2023 el Grupo Interno de Trabajo de Talento Humano, respecto de la actualización del procedimiento GETH-P-001, remitió a la OCI, como soporte documental, correo electrónico del 03/05/2032 remitido a planeación indicando: "(...)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 (Keiri Yulith Araújo Rodríguez)
31/05/2023 Mediante correo electrónico del 18/05/2023, el GIT de TH remitió vía correo electrónico el procedimiento denominado "PROVISIÓN DE LOS CARGOS DE LA PLANTA DE PERSONAL DE LA ANI", actualizado. La versión del procedimiento 011, con fecha de actualización de fecha 12/05/2023. (Keiri Yulith Araújo Rodríguez)
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
_x000D_
Esta información fue remitida vía correo electrónico en respuesta del planteamiento inicialmente formulado. (Keiri Yulith Araújo Rodríguez)</t>
  </si>
  <si>
    <t>https://anionline.sharepoint.com/:f:/s/PMPMotor/EpoHIZPgTKlEoOCRay-a3xQBguhiUTjX1WQ5bvhiCQH6mg?e=9Vettr</t>
  </si>
  <si>
    <t>FALTA DE ENTREGA DE REGISTROS E INFORMACIÓN NECESARIAS PARA LOGRAR EL OBJETIVO DEL SEGUIMIENTO NORMATIVO EN RELACIÓN CON EL REGISTRO PÚBLICO DE CARRERA ADMINISTRATIVA.
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Lo anterior contraría lo establecido en los Artículos 2 y 7 de la Resolución 1478 de 2019.</t>
  </si>
  <si>
    <t>Incumplimiento de una resolución interna</t>
  </si>
  <si>
    <t>28/12/2023</t>
  </si>
  <si>
    <t>1. Solicitud de clave de SIMO 4,0 RPCA._x000D_
_x000D_
2. Crear Carpeta Compartida con la documentación de cada trámite de registro que se ingrese a RPCA de la CNSC.</t>
  </si>
  <si>
    <t xml:space="preserve">
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
Así las cosas, con posterioridad a la verificación realizada, se declara efectivo el Plan de Mejoramiento propuesto para la No Conformidad No. 3935.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</si>
  <si>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para la No Conformidad. (Keiri Yulith Araújo Rodríguez)
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t>
  </si>
  <si>
    <t>https://anionline.sharepoint.com/:f:/s/PMPMotor/EsmrFlwnsClPjz-kJw_ueFwB3lH1e2IuzNBM_kph8OKUrQ?e=Sk9oQs</t>
  </si>
  <si>
    <t xml:space="preserve">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t>
  </si>
  <si>
    <t>Deficiencias en la implementación del ekogui</t>
  </si>
  <si>
    <t>Auditoría a los Procesos judiciales radicados en el Sistema eKOGUI, cuando la Entidad actúa en calidad de demandante o demandada. Período 1° de enero de 2019 al 31 de agosto de 2022</t>
  </si>
  <si>
    <t xml:space="preserve">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
1.	Designar al administrador del sistema fecha límite de cumplimiento ( 30/03/2023)_x000D_
2.	Actualizar procedimiento del SIG para procesos judiciales, estableciendo la obligación de registro en formato GEJU-F-010 y actualización del sistema en plazo máximo de 5 días luego de surtida la actuación judicial fecha límite de cumplimiento (30/06/2023)._x000D_
3.	Realizar validación de actualización del sistema fecha límite de cumplimiento (30/08/2023)_x000D_
</t>
  </si>
  <si>
    <t>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3 acciones planteadas -para superar la causa de la NC- cada una con un peso porcentual del 33.33%, se observa hasta este corte un avance del 33.33 %.
 (Aurora Andrea Reyes Saavedra)
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
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
 (Martha Guzmán León)
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
“(…)
1. NC 3936 AM 2 Correo remisión para revisión GEJU-P- Radicado 2023701014714300009 30 de noviembre de 2023.
2. NC 3936 AM3 Correo conciliación ekogui y geju – Radicado:  2023701014714300014 del 30 de noviembre.
3. NC 3936 AM 2 Correo remisión para revisión GEJU-P-Radicado:   2023701014714300015 del 3º0 de noviembre de 2023. 
ACCIONES DE MEJORAMIENTO:
La acción de mejoramiento 1 de esta NC se encuentra cumplida, sólo queda pendiente de cumplimiento las siguientes:
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AM3: Realizar validación de actualización del sistema fecha límite de cumplimiento.
Estado: Cumplida. Se realizó la validación entre las bases de datos de GEJU-F-010 y Ekogui y ahora se debe ajustar las inconsistencias evidenciadas. Se remite el correo de análisis de las bases de datos.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</si>
  <si>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14/12/2022</t>
  </si>
  <si>
    <t>https://anionline.sharepoint.com/:f:/s/PMPMotor/EsyOymdZdwRCrW9TDAgkrN4B_Z7aqB7y9nvjnOBRz4n2eg?e=adUxCU</t>
  </si>
  <si>
    <t>1.	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t>
  </si>
  <si>
    <t>Respuestas a los requerimientos inoportunos, defectuosos y extemporáneos.</t>
  </si>
  <si>
    <t>Informe de evaluación en el marco de la atención al ciudadano y en particular sobre Derechos de Peticiones, Quejas, Reclamos y Sugerencias – Primer semestre 2022.</t>
  </si>
  <si>
    <t>TODAS LAS VICEPRESIDENCIAS (Excepto VGCorp)</t>
  </si>
  <si>
    <t xml:space="preserve">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 _x000D_
3.	Socialización ante el vicepresidente de su estado para implementar las medidas correspondientes según lo analizado a partir de los reportes periódicos que se indicaron en el punto anterior._x000D_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</si>
  <si>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27/03/2023 El 27/03/2023: La Vecepresidencia de Gestión Contractual, realizó alcance sobre las tres (3)nacciones prpuesta y lo referente con la fecha de cumplimiento para cada accón. Lo presente teniendo en cuenta con una precisión efectuada por OCI.
Mediante memorando Rad. 20231020045953 del 24/03/2023, la OCI, requirió a la VP de Estructuración se incluir las fechas de cumplimiento para cada una de las acciones propuestas en el citado plan de mejoramiento.   (Luz Mary Hernández Villadiego)
12/05/2023 Mediante correo electrónico del 25/04/2023, el GIT-Jurídica, informa de manera soportada las acciones de mejora realizadas, para lo cual indicó, que: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
Se recibió soporte (archivo Excel) del cargue de toda la información de los contratos de Prestación de Servicios con persona natural en la Plataforma SIGEP II.
Adicionalmente, se comunicó que dentro del cargue de la información en la Plataforma SIGEP II, se encuentran los tres contratos (VAF-265-2022, VJ-439-2022 y VJ-483-2022)   objeto del hallazgo. (Soporte evidenciado).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9/10/2023 La presente NO Conformidad (3937), se unifica con la NO Conformidad (3956), teniendo en cuenta que es recurrente en cada periodo evaluado y su origen es el mismo.  (Luz Mary Hernández Villadiego)</t>
  </si>
  <si>
    <t>15/12/2022</t>
  </si>
  <si>
    <t>https://anionline.sharepoint.com/:f:/s/PMPMotor/EladSLf7oVlMg2s2HbDHZFoBGKKFZWo4tfCYjlsABhLLSA?e=6tcl7d</t>
  </si>
  <si>
    <t>2.	Se evidenció ausencia de respuesta a solicitudes, incumpliendo lo establecido en el art. 14 de la Ley 1437 de 2011, que, en el consolidado del primer semestre de 2022, representa el 10%, del total de la muestra auditada (353) registros.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</si>
  <si>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El 17/03/2023, en correo electrónico, la VP Gestión Corporativa aportó el formato con las acciones correctivas._x000D_
-	Adelantar sensibilización a los servidores de la VGCOR frente al trámite de PQRS, haciendo un especial énfasis en la adecuada gestión de comunicaciones en el Sistema de Gestión Documental ORFEO._x000D_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</si>
  <si>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30/12/2023</t>
  </si>
  <si>
    <t>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16/03/2023 El 13/03/2023: La Vicepresidencia de Gestión Contractual, mediante correo electrónico, comunica las tres (3) medidas adoptadas y propuso la realización de una mesa de trabajo. (Luz Mary Hernández Villadiego)
27/03/2023  (Luz Mary Hernández Villadiego)
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
 Verificar semanalmente y emitir alerta a las Gerencias de la VPRE cuando se evidencien PQRS que se reportan fuera de termino en el ORFEO (cuando aplique).
Realizar seguimiento a la gestión de alertas de PQRS de cada gerencia, según la verificación mensual remitida por GIT Planeación.
Realizar seguimiento trimestral a las alertas preliminares preventivas emitidas por parte de la OCI
(Cuando aplique).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
Realizar seguimiento semanal al trámite de las PQRS de la VGCOR por medio del Sistema Gestión Documental ORFEO. Las fechas de cumplimiento señaladas vencen en junio de 2023.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El 10/08/2023, la Vicepresidencia de Gestión Corporativa, envió soportes de las gestiones realizadas , y las cuales hacen referencia con: Seguimientos semanales y capacitación documental- Orfeo.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10/08/2023, el Equipo de Atención al ciudadano, aportó evidencias referentes con el seguimiento semanal a la VGCOR y sensibilizaciones en manejo de ORFEO realizadas.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9/10/2023 La presente NO Conformidad (3938), se unifica con la NO Conformidad (3957), teniendo en cuenta que es recurrente en cada periodo evaluado y su origen es el mismo.  (Luz Mary Hernández Villadiego)</t>
  </si>
  <si>
    <t>https://anionline.sharepoint.com/:f:/s/PMPMotor/EteSqvgZ8o9NrDp0Rj0OE9kB9aiV5ohT6Nuh1g8KbwlkVQ?e=bfMyjO</t>
  </si>
  <si>
    <t>3.	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t>
  </si>
  <si>
    <t>Indebido tramite con las PQRS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</si>
  <si>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</si>
  <si>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27/03/2023 _x000D_
El 27/03/2023: La Vecepresidencia de Gestión Contractual, realizó alcance sobre las tres (3)nacciones prpuesta y lo referente con la fecha de cumplimiento para cada accón. Lo presente teniendo en cuenta con una precisión efectuada por OCI._x000D_
_x000D_
Mediante memorando Rad. 20231020045953 del 24/03/2023, la OCI, requirió a la VP de Estructuración se incluir las fechas de cumplimiento para cada una de las acciones propuestas en el citado plan de mejoramiento.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conformidad...(...)"._x000D_
_x000D_
Sin embargó, esa dependencia, precisó lo siguiente: "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 Sobre este aspecto, la OCI, requirió se aportaran los soportes de las gestiones indicadas.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Gestión Corporativa, solicitó excluirla de la presente NO Conformidad, por cuanto NO tiene injerencia en el tema.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19/10/2023 Se procede con el cierre de la presente NO Conformidad, teniendo en cuenta el cumplimiento y soportes de las acciones propuestas por cada dependencia involucrada en el tema.  (Luz Mary Hernández Villadiego)</t>
  </si>
  <si>
    <t>https://anionline.sharepoint.com/:f:/s/PMPMotor/Et6qKx_VYwxLiOqT-mK-ZAYBRn2XIrRIfGSbKOl9ERDt7g?e=Bnf5Iw</t>
  </si>
  <si>
    <t xml:space="preserve">Para la Interventoría técnica y operativa:	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
_x000D_
“(…) CLAUSULA CUARTA: Modificar los numerales (ii) a (iv) de la cláusula 4.2 “Informes” del Contrato de Interventoría N. 801 de 2015, los cuales quedan de la siguiente manera: _x000D_
(…)_x000D_
(iii) Informes Bimestrales_x000D_
El Interventor deberá presentar informes bimestrales de la gestión realizada dentro de los cinco (05) primeros días hábiles de cada Segundo Mes durante la ejecución del Contrato, sin perjuicio de los demás informes que le solicite la ANI. (…)”_x000D_
</t>
  </si>
  <si>
    <t>En temas Administrativos</t>
  </si>
  <si>
    <t>Informe de auditoría a la función pública de la Supervisión y de Interventoría</t>
  </si>
  <si>
    <t xml:space="preserve">1. Suscripción y legalización del otrosí No. 03 al contrato de interventoría, en el cual se modificó la fecha de entrega de los informes bimestrales._x000D_
_x000D_
2. Cumplimiento de los plazos previstos para la entrega de los informes bimestrales de acuerdo con lo establecido en el otrosí No. 03._x000D_
</t>
  </si>
  <si>
    <t>22/03/2023</t>
  </si>
  <si>
    <t>06/03/2023 Mediante correo electrónico se reiteró remisión a la Oficina de Control Interno de plan de mejoramiento para superar la No Conformidad. (Adriana Barrios Rodríguez)
21/03/2023 Se evidenció que desde el Equipo de Coordinación y Seguimiento del Proyecto se han hecho reiteraciones mediante correo electrónico a la Interventoría Técnica y Operativa con relación a la formulación del plan de mejoramiento. (Adriana Barrios Rodríguez)
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
1.	Dado que se entiende que la modificación al contrato de Interventoría materializada a través del otrosí No. 03 es una acción de mejoramiento, se solicita allegar copia de dicho documento a esta Oficina.
2.	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A la espera del pronunciamiento de la Interventoría. Por el momento, se establece 31 de diciembre de 2023 como fecha de terminación del plan de mejoramiento.
 (Adriana Barrios Rodríguez)
27/03/2023 Se corrige el número de radicado con el que la Oficina de Control Interno se pronunció ate la comunicación con radicado ANI No. 20234090307332 del 17 de marzo de 2023. El número es el 20231020099231 del 27 de marzo de 2023. (Adriana Barrios Rodríguez)
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
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
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
_x000D_
 (Adriana Barrios Rodríguez)
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
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
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t>
  </si>
  <si>
    <t>https://anionline.sharepoint.com/:f:/s/PMPMotor/Eh99LeB9g-NHvt0qNIInZMgBKNDhYcKys-qWwW-OwaFhOA?e=pA4YEb</t>
  </si>
  <si>
    <t xml:space="preserve">Para la Interventoría financiera:	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
_x000D_
“(…) B. ETAPA DE SEGUIMIENTO_x000D_
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
</t>
  </si>
  <si>
    <t xml:space="preserve">Informe de auditoría a la función pública de la Supervisión y de Interventoría asociadas al proyecto Aeropuerto Internacional Alfonso Bonilla Aragón de Palmira que sirve a Cali </t>
  </si>
  <si>
    <t>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t>
  </si>
  <si>
    <t>13/03/2023</t>
  </si>
  <si>
    <t xml:space="preserve">
06/03/2023 Mediante correo electrónico se reiteró remisión a la Oficina de Control Interno de plan de mejoramiento para superar la No Conformidad. (Adriana Barrios Rodríguez)
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
30/03/2023  -Modificación de fecha- Mediante correo electrónico del 28-03-2023 la Interventoría remitió versión definitiva del plan de mejoramiento, estableciendo 30-06-2023 como fecha de terminación del mismo. (Adriana Barrios Rodríguez)
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
8/06/2023  -Modificación de fecha- Se modifica fecha de terminación del plan de mejoramiento a 30-12-2023, debido a que "Según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 según lo informado en el memorando con radicado ANI No. 20231020070673 del 16-05-2023. (Adriana Barrios Rodríguez)
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
_x000D_
 _x000D_
 (Adriana Barrios Rodríguez)
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
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
31/05/2024 _x000D_
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t>
  </si>
  <si>
    <t>https://anionline.sharepoint.com/:f:/s/PMPMotor/ElMoD-_8FntCjlepPAT_vb0BvStgy1Ll5BmhUk6IUf7ESA?e=cFrkH8</t>
  </si>
  <si>
    <t xml:space="preserve">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
“(…)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se encontró que este pago se certificó mediante dos giros, así: 
-	Primer pago por $8.762.809.805 realizado el 22/01/2018. 
-	Segundo pago por $11.294.324.623 realizado el 30/01/2018.
Lo anterior, evidencia que la Agencia efectuó dos desembolsos en vez de uno, lo que es un incumplimiento de lo reglado en el Parágrafo Segundo de la Cláusula Segunda del Convenio N. 24 del 2017 y su Otrosí N. 7. </t>
  </si>
  <si>
    <t>PROBLEMAS EN LA GESTIÓN CONTABLE Y FINANCIERA</t>
  </si>
  <si>
    <t>Proyectos con diferencias significativas en saldos</t>
  </si>
  <si>
    <t>Informe de auditoría a los procedimientos “Realización de estudios técnicos, legales y financieros orientados a la materialización de una asociación Publico Privada y Concesiones” (EPIT-P-006) e “Iniciativas privadas” (EPIT-P-002) con énfasis en concesiones del modo férreo.</t>
  </si>
  <si>
    <t xml:space="preserve">•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
•	El Gerente Férreo o quien se designe, realizará la verificación de la cláusula donde se describe el número de desembolsos antes de la suscripción de los convenios. (30%)
</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</si>
  <si>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2. El Gerente Férreo o quien se designe, realizará la verificación de la cláusula donde se describe el número de desembolsos antes de la suscripción de los convenios.
Fecha de cumplimiento: Cada vez que se vaya a suscribir un convenio que involucre recursos.
Por medio de memorando con radicado ANI No. 20231020033763 del 02-03-2023 la Oficina de Control Interno hizo las siguientes observaciones:
1. Se recomienda asignar pesos porcentuales a cada acción de mejoramiento.
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
Se estableció 31-12-2023 como fecha tentativa de terminación mientras la Vicepresidencia de Estructuración atiende las observaciones de la Oficina de Control Interno. (Mary Alexandra Cuenca Noreña)
27/06/2023 Mediante correo electrónico de junio de 2023 se aclara la fecha de terminación para el 30 de agosto de 2023.
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
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
3/05/2024 Mediante memorando con radicado ANI No. 20241020073813 del 02-05-2024 se solicitaron evidencias del cumplimiento del plan de mejoramiento. (Ricardo Mauricio Hernández Gómez)
30/05/2024 Mediante correo electrónico del 29/05/2024 se reiteró solicitud hecha a través del memorando ANI No. 20241020073813 del 02-05-2024. (Ricardo Mauricio Hernández Gómez)
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
_x000D_
“De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
_x000D_
Convenio 024 de 2017_x000D_
_x000D_
1.	El 11 de agosto de 2023 se firmó el Otrosí No. 9 del convenio que tenía como clausula un único pago de $ 1.406.917.365, y verificado el reporte de tesorería de la ANI se encuentra que efectivamente se hizo un solo desembolso por este valor el día 28 de agosto de 2023._x000D_
2.	El 25 de octubre de 2023 se firmó el Otrosí No. 10 que tenía como cláusula un único pago de $ 427.097.875, y verificado el reporte de tesorería de la ANI se encuentra que efectivamente se hizo un solo desembolso por este valor el día 9 de noviembre de 2023._x000D_
3.	El 18 de diciembre de 2023 se firmó el Otrosí No. 11 que tenía como clausula un único pago de $144.000.000, y verificado el reporte de tesorería de la ANI se encuentra que efectivamente se hizo un solo desembolso por este valor el día 28 de diciembre de 2023._x000D_
_x000D_
Para verificación de lo anterior, se anexan los otrosíes firmados en el marco del convenio 024 de 2017 en el periodo comprendido entre el 3 de marzo de 2023 y el 31 de marzo de 2024, así como el reporte de tesorería de la Agencia.”_x000D_
_x000D_
Se considera que las evidencias suministradas demuestran el cumplimiento al 100% del plan de mejoramiento para superar la no conformidad No. 3942. _x000D_
_x000D_
Posteriormente, la Oficina de Control Interno llevará a cabo el análisis de efectividad de las acciones ejecutadas, con el fin de determinar la procedencia del cierre de la no conformidad No. 3942._x000D_
_x000D_
Lo anterior se informó a través del memorando ANI No. 20241020095773 del 05-06-24. (Ricardo Mauricio Hernández Gómez)</t>
  </si>
  <si>
    <t>https://anionline.sharepoint.com/:f:/s/PMPMotor/EqVcnMSk6DFGvZgeS0b1KdEBP_RLCZNGGIt4URDCrGTXng?e=fEutRK</t>
  </si>
  <si>
    <t xml:space="preserve">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
_x000D_
“(…) Para evaluar si existe interés público en el proyecto presentado, la entidad estatal competente deberá consultar los antecedentes con otras entidades estatales involucradas y realizará las consultas con terceros que considere necesarias. _x000D_
_x000D_
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
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t>
  </si>
  <si>
    <t>PROBLEMAS EN LA GESTIÓN ADMINISTRATIVA</t>
  </si>
  <si>
    <t>Incumplimiento a normatividad interna</t>
  </si>
  <si>
    <t>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
2. El Gerente Férreo realizará mensualmente seguimiento a los tiempos de las iniciativas privadas férreas. (35%)</t>
  </si>
  <si>
    <t>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Se recomienda asignar pesos porcentuales a cada acción de mejoramiento.
2. Una vez cumplido el plan de mejoramiento se revisará la efectividad de este.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</si>
  <si>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https://anionline.sharepoint.com/:f:/s/PMPMotor/Ek312l0JY8RKtQUFPHhIyX4BIrrHvgEUl2Hbjw_c6xaEKQ?e=I11oIH</t>
  </si>
  <si>
    <t xml:space="preserve">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
_x000D_
“(…). De lo contrario rechazará la iniciativa mediante acto administrativo debidamente motivado. En todo caso la presentación de la iniciativa no genera ningún derecho para el particular, ni obligación para el Estado.” (Subrayado fuera de texto)_x000D_
_x000D_
No se evidenció que se haya expedido el acto administrativo comunicando el rechazo de la IP al originador de acuerdo con lo reglado en el Artículo 16 de la Ley 1508 de 2012.  </t>
  </si>
  <si>
    <t>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
2. El Gerente Férreo realizará mensualmente seguimiento a los tiempos de las iniciativas privadas férreas. (35%)</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</si>
  <si>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
2. Se recomienda asignar pesos porcentuales a las acciones de mejoramiento.
3. Una vez cumplido el plan de mejoramiento se revisará la efectividad de este.
A la espera del pronunciamiento de la Vicepresidencia de Estructuración.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</si>
  <si>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https://anionline.sharepoint.com/:f:/s/PMPMotor/Eu9PWJnrtgpCuviEJuElLOMBfZgWVZBBvOEqDv9qFhIauQ?e=3IAJuO</t>
  </si>
  <si>
    <t xml:space="preserve">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
_x000D_
“(…)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t>
  </si>
  <si>
    <t>En temas Jurídicos.</t>
  </si>
  <si>
    <t xml:space="preserve">Informe de auditoría a la función pública de la Supervisión y de Interventoría asociadas al proyecto de concesión carretera Villavicencio - Yopal </t>
  </si>
  <si>
    <t>Obtener la suscripción del Acta de Aprobación de Pólizas - Formato GCSP-F-003</t>
  </si>
  <si>
    <t xml:space="preserve">
8/02/2023 Mediante correo electrónico del 13/01/2023 se recibió plan de mejoramiento, así como actividades ejecutadas para asegurar sus cumplimiento, consistentes en:_x000D_
_x000D_
1. Acercamiento con la interventoría a fin de tener un control de las fechas próxima a la entrega de la documentación requerida._x000D_
2. Optimizar los tiempos de gestión por parte del Equipo de Seguimiento al proyecto._x000D_
3. Realizar una reunión, virtual o presencial, dónde se sociaicen los documentos presentados y se aclaren dudas si se tienen al respecto._x000D_
4. Llevar un comunicación continua con los profesionales del equipo para acelerar los procesos y evitar retrazos en las revisiones y emisión de conceptos._x000D_
5. Llevar un control detallado de los tiempos otorgados a cada área para revisión y la gestión de la misma para evitar retrazos._x000D_
_x000D_
La gestión descrita permitió obtener la firma del Acta de Aprobación de Pólizas con ocasión a la suscripción del Otrosí No. 1 al Contrato de Interventoría No. 432 de 2015; lo que se pudo corroborar con el oficio No. 20225000410821 de fecha 15/12/2022. (Adriana Barrios Rodríguez)</t>
  </si>
  <si>
    <t>https://anionline.sharepoint.com/:f:/s/PMPMotor/EnFAKwZ90ltAoYecPq0oky8B112K3BbWb_YMuqtZWCJnRQ?e=scHFz9</t>
  </si>
  <si>
    <t>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t>
  </si>
  <si>
    <t>Incumplimiento en las politicas de austeridad</t>
  </si>
  <si>
    <t>Cumplimiento de las normas de austeridad en el gasto del IV trimestre de 2022</t>
  </si>
  <si>
    <t>Marzo de 2023</t>
  </si>
  <si>
    <t>ACCIONES_x000D_
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
2. Consolidar en una base de datos el plan anual de vacaciones con la programación remitida por cada dependencia en el formato GETH-F-019. Responsable Gestor T1-07, fecha de complimiento 30/03/2023_x000D_
3. Generar base de datos con el reporte de periodos pendientes de disfrute de vacaciones por funcionario para anteproyecto de nómina 2024. Responsable Gestor T1-07, fecha de complimiento 30/03/2023_x000D_
4. Generar memorando o circular mediante sistema de gestión documental en donde se informe el consolidado de vacaciones, con el fin de dar a conocer el mismo a la planta de personal para el respectivo cumplimiento. Responsable Gestor T1-07, fecha de complimiento 30/06/2023_x000D_
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
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
7. Identificar el riesgo y actualizarlo en la matriz de Gestión del Riesgo de Talento Humano. Responsable Coordinador GIT Talento Humano, fecha de complimiento 30/11/2023</t>
  </si>
  <si>
    <t>26/05/2023</t>
  </si>
  <si>
    <t>30/11/2023</t>
  </si>
  <si>
    <t xml:space="preserve">
26/05/2023 Mediante correo del 25 de mayo de 2023, el área de Talento Humano, remitió el plan de mejoramiento con el análisis de causas y las acciones para subsanar la no conformidad, y las evidencias del cumplimiento de las acciones 1, 2 y 3. (Yuber Alexander Peña Cárdenas)
26/05/2023 Acción 1. Se creó la Circular No. 20224030000614 del 20/12/2022 para los servidores de planta con los lineamientos sobre programación de vacaciones en la vigencia 2023; para la socialización, Talento Humano suministró correo del 21/12/2022. La acción 1 se da como cumplida.
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
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
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
3/10/2023 Mediante correo 30 de septiembre de 2023, el GIT de Talento Humano suministró las evidencias de las acciones 5 y 6, así:
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
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
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t>
  </si>
  <si>
    <t>https://anionline.sharepoint.com/:f:/s/PMPMotor/EkkSTS4Jmv1NjIu9GC8jQsYB8BiJtIFiwB-wbOcF9yzU4A?e=qNoDTZ</t>
  </si>
  <si>
    <t>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
_x000D_
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t>
  </si>
  <si>
    <t>PROBLEMAS EN ACTUACIONES CONTRACTUALES</t>
  </si>
  <si>
    <t>Informe de auditoría a la función pública de la Supervisión del contrato de concesión portuaria No. 001 de 2007, suscrito entre el INCO (hoy ANI) y la Sociedad Portuaria Bavaria S.A.</t>
  </si>
  <si>
    <t>Mayo de 2023</t>
  </si>
  <si>
    <t>1.	Solicitud a Presupuesto (VGCOR) el CDP para la contratación de la interventoría
2.	Elaboración de los Estudios Previos para la interventoría a contratar en la Gerencia de Proyectos Portuarios y Fluviales y se enviaron a la Gerencia de Contratación para su revisión y visto bueno
3.	Elaboración en la Gerencia de Proyectos Portuarios y Fluviales, el documento de "Metodología y Plan de Cargas" con su respectivo anexo técnico para la interventoría a contratar y remisión a la Gerencia de Contratación para su revisión y visto bueno
4.	Ajuste en la Gerencia de Proyectos Portuarios y Fluviales, de la minuta del contrato para la interventoría a contratar y envío a la Gerencia de Contratación para su revisión y visto bueno
5.	Elaboración, en la Gerencia de Proyectos Portuarios y Fluviales, la matriz de riesgos para la interventoría a contratar y envío a la Gerencia de Contratación para su revisión y visto bueno
6.	Envío a la Gerencia de Contratación la solicitud de inicio del proceso de contratación de la interventoría, para su publicación en el SECOP II
7.	Radicación de la solicitud de inicio del proceso de contratación 
8.	Publicación en el SECOP II de la apertura del proceso de contratación de la interventoría a través de Concurso de Méritos Abierto VJ
9.	Adjudicación del contrato de interventoría
10.	Suscripción del contrato de interventoría
11.	Suscripción del acta de inicio de interventoría</t>
  </si>
  <si>
    <t>27/06/2023 Se incorpora el plan de mejoramiento, se registra el avance actual y la fecha de terminación de la no conformidad, de acuerdo con, correo electrónico remitido por la auditoría técnica de la OCI. (Juan Diego Toro Bautista)
28/08/2023 El porcentaje de avance del 55% se establece dado que 6/11 acciones se encuentran cumplidas._x000D_
_x000D_
Respecto a la acción de mejoramiento No. 1, se evidenció el CDP No. 50523 del 18-04-2023._x000D_
_x000D_
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
22/09/2023 El 12-09-2023 se llevó a cabo reunión con el Líder del Equipo de Coordinación y Seguimiento del Proyecto, respecto al seguimiento del cumplimiento del plan de mejoramiento  para superar la No Conformidad. (Daniel Felipe Sáenz Lozano)
1/12/2023 Mediante correo electrónico se solicitó al Líder del Equipo de Coordinación y Seguimiento evidencias de cumplimiento del plan de mejoramiento. (Daniel Felipe Sáenz Lozano)
5/12/2023 El 04-12-2023 se llevó a cabo reunión con el Líder del Equipo de Coordinación y Seguimiento, donde se asesoró en el cumplimiento del plan de mejoramiento. (Daniel Felipe Sáenz Lozano)
5/12/2023 Mediante correo electrónico, el Líder del Equipo de Coordinación y Seguimiento del Proyecto compartió los siguientes soportes:_x000D_
_x000D_
•	Solicitud de inicio de proceso de selección de interventoría_x000D_
•	Aviso de convocatoria proceso VJ-VGCON-CM-009-2023_x000D_
•	Resolución de adjudicación del proceso VJ-VGCON-CM-009-2023_x000D_
•	Minuta del contrato de interventoría N° VGCON-694-2023_x000D_
•	Evidencia de firma del contrato en el SECOP II_x000D_
•	Acta de inicio del contrato de interventoría N° VGCON-694-2023_x000D_
_x000D_
Lo que permitió verificar el cumplimiento de las acciones de mejoramiento No. 7 a No. 11; por lo tanto, se establece un avance del 100%. Pendiente análisis de efectividad del plan de mejoramiento._x000D_
 (Daniel Felipe Sáenz Lozano)</t>
  </si>
  <si>
    <t>17/05/2023</t>
  </si>
  <si>
    <t>https://anionline.sharepoint.com/:f:/s/PMPMotor/EmorLCkl3FRJrpsXYUIWaXwB79qvzCezz13mxzDiK3r3mQ?e=8CvZAk</t>
  </si>
  <si>
    <t>En la página www.datos.gov.co de los 7 conjuntos de datos publicados, 5 de ellos (71%) se encuentran desactualizados, de acuerdo con la periodicidad descrita en las fichas técnicas
definidas por la Entidad y contenidas en cada Conjunto de Datos; lo anterior, incumple el principio de la calidad de la información y el principio de la divulgación proactiva de la información, descritos en el Artículo 3 del Título I de la Ley 1712 de 2014.</t>
  </si>
  <si>
    <t>Software</t>
  </si>
  <si>
    <t>Seguimiento Normativo Res. 1519 de 2020 e ITA</t>
  </si>
  <si>
    <t>GIT TECNOLOGÍAS DE LA INFORMACIÓN Y LAS COMUNICACIONES</t>
  </si>
  <si>
    <t>GIT de Tecnologías de la Información y las Comunicaciones</t>
  </si>
  <si>
    <t>Actualizar el conjunto de datos abiertos publicados en Datos abiertos. Se actualizaron 4 de los 5 conjunto de datos indicados y solo queda pendiente actualizar el conjunto: "Registro de Activos de Información".
2. Actualizar el Plan de Apertura y Uso de Datos Abiertos dada su vigencia 2022-2022 y agregando los responsables de cada conjunto de datos.
3. Generar un memorando a cada dependencia indicando la responsabilidad de enviar la información y solicitar la actualización de la información publicada en datos.gov.co.</t>
  </si>
  <si>
    <t xml:space="preserve">
22/11/2023  (Juan Diego Toro Bautista)</t>
  </si>
  <si>
    <t>15/08/2023 Se verifica la actualización de la información de registro de activos de información. Se actualiza el avance y quedan pendiente las unidades 2 y 3. (Juan Diego Toro Bautista)
15/08/2023  -Modificación de fecha- Mediante correo electrónico la dependencia solicita ampliación del plazo hasta el 31 de agosto de 2023. (Juan Diego Toro Bautista)
11/10/2023 Mediante memorando 2023-607-015254-3 se remite el cumplimiento del plan de mejora, se verifican los soportes adjuntos a la comunicación y se incorporan en el repositorio del SharePoint. Se certifica el cumplimiento del 100% del plan.</t>
  </si>
  <si>
    <t>31/05/2023</t>
  </si>
  <si>
    <t>https://anionline.sharepoint.com/:f:/s/PMPMotor/EoSfYhfJq7BHhYCWCDJfxogB-IQhIvf2P80frdgWLrIwnA?e=1Fbkqn</t>
  </si>
  <si>
    <t>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t>
  </si>
  <si>
    <t>Seguimiento normativo Res. 1519 de 2020 e ITA</t>
  </si>
  <si>
    <t>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
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t>
  </si>
  <si>
    <t>30/06/2023 Mediante memorando No. 20236070095613 la dependencia comunica el plan de mejoramiento. Se incorporó el Plan de Mejora teniendo presente la fecha de terminación del plan para el 31 de agosto de 2023. (Juan Diego Toro Bautista)
15/08/2023 Se verifica en la página web de la Entidad la actualización de los datos abiertos y la actualización y publicación de los conjuntos de datos. (Juan Diego Toro Bautista)
11/10/2023 Mediante memorando 2023-607-015254-3 se remite el cumplimiento del plan de mejora, se verifican los soportes adjuntos a la comunicación y se incorporan en el repositorio del SharePoint. Se certifica el cumplimiento del 100% del plan.</t>
  </si>
  <si>
    <t>https://anionline.sharepoint.com/:f:/s/PMPMotor/EsJOfiV-9vRNgFJnlaU7tKYBco_Zsxe4tAyjLY5W914BMw?e=KlTlws</t>
  </si>
  <si>
    <t xml:space="preserve">1.	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
“e) Verificar el adecuado ejercicio de la Interventoría que ejerce la supervisión integral del contrato de concesión.” _x000D_
</t>
  </si>
  <si>
    <t>Informe de auditoria a las funciones publicas de supervision y de interventoria asociadas al proyecto de concesion Perimetral del Oriente de Cundinamarca</t>
  </si>
  <si>
    <t>Junio de 2023</t>
  </si>
  <si>
    <t>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	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t>
  </si>
  <si>
    <t>30/04/2024</t>
  </si>
  <si>
    <t>25/09/2023 1. el dia 27 de julio 2023 se recibe el plan de mejoramiento.
2. el dia 17 de Agosto 2023, se presenta el nuevo lider del proyecto, el Ing. Luis Rodriguez en la OCI, lo pongo en contexto sobre la no conformidad y el plan de mejora pasado por la Lider Martha Constanza, adicional se envia correo con el plan de mejoramiento inculido en el pmp.
3. el 18 de sep 2023 se recibe con radicado ANI 20233060140253, Solicitud de ampliacion de tiempo
4. el dia 22 de sep 2023 se da respuesta con radicado ANI 20231020143293
 (July Paola Rodríguez Ortiz)
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
01/11/2023 Mediante radicado ANI 20233060163953 se recibe la atención al plan de mejoramiento (July Paola Rodríguez Ortiz)
15/11/2023 Mediante radicado ANI 20231020170743 se da respuesta al plan de mejoramiento, en el que se concluye:
1.Respecto a la primera acción de mejoramiento, se recomienda demostrar que se superaron las observaciones reportadas por la Interventoría en el oficio con radicado ANI No. 20234091111292 del 28 de septiembre de 2023.
2.Se evidenció cumplimiento al 100% de la segunda acción del plan de mejoramiento.
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
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
21/02/2024  -Modificación de fecha- Según lo informado en el memorando con radicado ANI No. 20243060024373
del 7 de febrero de 2024, se estima que la tercera acción de mejoramiento se cumpla a 30 de abril de 2024; lo que tuvo concepto favorable de la OCI  a través de la comunicación con radicado ANI No. 20241020033263 del 20 de febrero de 2024. (July Paola Rodríguez Ortiz)
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t>
  </si>
  <si>
    <t>26/06/2023</t>
  </si>
  <si>
    <t>https://anionline.sharepoint.com/:f:/s/PMPMotor/EkOu9cudZOZJnMDEa4glEKQB0ArRlO2v5A2YM8DorH-VRQ?e=gJUiaU</t>
  </si>
  <si>
    <t xml:space="preserve">1.	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
“Responder a las solicitudes o consultas que le formule la ANI en un término no mayor a diez (10) Días Hábiles contados a partir de la fecha de solicitud. Este término podrá ser ampliado de mutuo acuerdo, cuando la naturaleza de la consulta así lo requiera”. _x000D_
</t>
  </si>
  <si>
    <t xml:space="preserve">1. Se realizara verificación previa del avance de atención oportuna en términos contractuales de la correspondencia ANI,  si se detecta que el plazo de atención no es suficiente se informara y solicitara ala entidad mayor tiempo para la oportuna y adecuada atención. _x000D_
_x000D_
2. Implementar en el cuadro de control de correspondencia una alarma referente al próximo vencimiento de atención oportuna, para alertar y exigir al profesional responsable la atención prioritaria._x000D_
_x000D_
3. Para el trámite especifico de permisos según Resolución 716, se priorizará la atención según los tiempos definidos por la Resolución._x000D_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</si>
  <si>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
_x000D_
“1. Se realizará verificación previa del avance de atención oportuna en términos contractuales de la correspondencia ANI, si se detecta que el plazo de atención no es suficiente se informara y solicitara a la entidad mayor tiempo para la oportuna y adecuada atención._x000D_
_x000D_
2. Para el trámite especifico de permisos según Resolución 716, se priorizará la atención según los tiempos definidos por la Resolución._x000D_
_x000D_
Respuesta: Se adjuntas las comunicaciones CERS-OP-1586-2023 FE 09-06-2023 y CERS-OP-1139-2023 FE 05-05-2023, frente a la atención oportuna de la Interventoría a la correspondencia enviada por la ANI y que esta relacionadas con la Resolución 716._x000D_
_x000D_
3. Implementar en el cuadro de control de correspondencia una alarma referente al próximo vencimiento de atención oportuna, para alertar y exigir al profesional responsable la atención prioritaria._x000D_
_x000D_
Respuesta: Se adjunta cuadro de correspondencia.”_x000D_
_x000D_
Se procede a establecer cumplimiento del plan de mejoramiento al 100%._x000D_
 (July Paola Rodríguez Ortiz)</t>
  </si>
  <si>
    <t>https://anionline.sharepoint.com/:f:/s/PMPMotor/EoHB-GVOu2hGnq-XNCWv130BjlLbw432T1fvhJ1-VUef4Q?e=M8rxzD</t>
  </si>
  <si>
    <t xml:space="preserve">2.	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
“(d)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
(e ) Adelantar todas las demoliciones de la infraestructura y mejoras existentes en los predios adquiridos para el proyecto. _x000D_
(…)”_x000D_
La existencia de estas situaciones genera un incumplimiento de la obligación del numeral 7.7 Área social del contrato de Interventoría N. 542 de 2022, descrita de la siguiente manera:_x000D_
“Realizar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
También, evidencia un incumplimiento   de la obligación 8.1.8 Área Predial del Contrato de Interventoría N. 542 de 2022, descrita de la siguiente manera:_x000D_
“Verificar que el Concesionario ha realizado oportunamente el cercado del Corredor del proyecto concesionado.”_x000D_
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
</t>
  </si>
  <si>
    <t>Deficiencias en la gestión predial</t>
  </si>
  <si>
    <t xml:space="preserve">1. Recorrido periódico mensual alternando UF4 y UF5 para verificación de cercados, invasiones y demoliciones._x000D_
_x000D_
2. Requerimientos al concesionario en referencia a las novedades identificadas en cada recorrido para solicitar el cumplimiento de las obligaciones contractuales y su atención oportuna._x000D_
_x000D_
3. Reportar a la ANI en los Informes mensuales de Interventoría sobre el estado de los cercados, posibles invasiones y demoliciones de los predios a su nombre  ubicados en las UF4  y UF5._x000D_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</si>
  <si>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el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t>
  </si>
  <si>
    <t>https://anionline.sharepoint.com/:f:/s/PMPMotor/Eog38mLNvWtHpIEH8vSLps0BmnYO3ImNnINGc5Fdo3CMQw?e=6wxBPR</t>
  </si>
  <si>
    <t>FALTA DE GESTIÓN POR PARTE DEL GRUPO INTERNO DE TRABAJO DE DEFENSA JUDICIAL PARA DARLE CELERIDAD Y ADELANTAR LAS ACTUACIONES PROCESALES PERTINENTES DENTRO DEL PROCESO DE COBRO PERSUASIVO Y COACTIVO No. 001 – 2018._x000D_
_x000D_
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_x000D_
Lo descrito puede generar la posible materialización del riesgo identificado en el mapa de procesos asociada a la prescripción de la obligación por falta de gestión de la Entidad.</t>
  </si>
  <si>
    <t>Informe de Auditoría al procedimiento interno "Cobro persuasivo y coactivo (GEJU - P - 002) - Versión 02</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</si>
  <si>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</si>
  <si>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</si>
  <si>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https://anionline.sharepoint.com/:f:/s/PMPMotor/EoCgDyhM_nVNuDebhw__DvwBOQ5LNSmGqPLkkOQq4ABkLA?e=Q8t93V</t>
  </si>
  <si>
    <t xml:space="preserve">FALTA DE GESTIÓN DEL GRUPO INTERNO DE TRABAJO DE DEFENSA JUDICIAL EN LA EJECUCIÓN DEL COBRO PERSUASIVO Y COACTIVO NO. 010 – 2020 PARA SUBSANAR LAS INCONSISTENCIAS PRESENTADAS EN EL PROCESO DE COBRO. _x000D_
_x000D_
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 _x000D_
_x000D_
Así como la falta de subsanación presentada e indicada en la actividad 20 del procedimiento de cobro persuasivo y coactivo GEJU—P – 002, Versión 002, la cual indica: _x000D_
_x000D_
“¿Se subsanan por parte de a ANI las irregularidades formales que se presenten en el proceso?_x000D_
_x000D_
Y establece además el procedimiento que para esta actividad el registro debe ser, además del registro en la herramienta de control, la emisión de “Auto subsanando”, en caso de presentarse irregularidades en los procesos de cobro persuasivo y coactivo de la Entidad. </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</si>
  <si>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obligación._x000D_
_x000D_
3. Mesas de trabajo con el Grupo Interno de Trabajo Financiera 1 de la Vicepresidencia de Gestión Corporativa, para establecer un procedimiento que establezca los tiempos perentorios y la confiabilidad de las liquidaciones solicitadas por el GIT Defensa Judicial.</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</si>
  <si>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UM3: "Se establecieron los tiempos perentorios en el proyecto de
instructivo de cobro que como se indicó, tiene las revisiones de los tres
coordinadores designados para el GIT Defensa de los últimos meses y a la
fecha se encuentra en revisión de los asesores de la Vicepresidencia Jurídica.
En cuanto a las liquidaciones, se está trabajando en un proyecto de concepto
para su determinación. Se adjuntan soportes."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</si>
  <si>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https://anionline.sharepoint.com/:f:/s/PMPMotor/EpUeMAxmewVFpIpCdl4vx3oBj4wad8dUaBnUfXeRxzHXiQ?e=gbdcWX</t>
  </si>
  <si>
    <t>FALTA DE GESTIÓN DEL GRUPO INTERNO DE TRABAJO DE DEFENSA JUDICIAL EN LA EMISIÓN DE DILIGENCIAS TENDIENTES A AGOTAR LA ETAPA DE COBRO PERSUASIVO DENTRO DEL PROCESO DE COBRO NO. 2020 - 012. _x000D_
_x000D_
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
_x000D_
“Iniciar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
_x000D_
Y en consecuencia no se ha iniciado el cobro coactivo. _x000D_
_x000D_
Esta situación además contraría la observancia del principio de celeridad establecido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De lo anterior se puede concluir que se puede generar la materialización del riesgo identificado en el mapa de procesos en relación con la prescripción de la obligación por falta de gestión de la Entidad.</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</si>
  <si>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persuasivo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</si>
  <si>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</si>
  <si>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https://anionline.sharepoint.com/:f:/s/PMPMotor/EpxMP06o5XFMv5lciB2dwskBI88tyiRM6ncOJY6oz85Bzw?e=2LsGwZ</t>
  </si>
  <si>
    <t>1.	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t>
  </si>
  <si>
    <t>Informe de evaluación en el marco de la atención al ciudadano y en</t>
  </si>
  <si>
    <t>VGC_x000D_
VE_x000D_
VPRE_x000D_
VJ</t>
  </si>
  <si>
    <t>Mayo-Junio de 2023</t>
  </si>
  <si>
    <t>Mayo-Junio</t>
  </si>
  <si>
    <t xml:space="preserve">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 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</si>
  <si>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Correo de la vicepresidencia informando sobre "amables recordatorios"
Soporte amable recordatorio congreso
Soporte amable recordatorio ente de control
Soporte amable recordatorio pqrs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t>
  </si>
  <si>
    <t>https://anionline.sharepoint.com/:f:/s/PMPMotor/EqxN5bjL0w1MmFpzrMCGmgoBnjRt4JzAMIb3S8nJ4ToChw?e=rU1Y8r</t>
  </si>
  <si>
    <t>2.	Se evidenció ausencia de respuesta a solicitudes, incumpliendo lo establecido en el art. 14 de la Ley 1437 de 2011, que, en el consolidado del segundo semestre de 2022, representa el 12%, del total de la muestra auditada (363) registros.</t>
  </si>
  <si>
    <t>Mayo - junio de 2023</t>
  </si>
  <si>
    <t>Mayo - junio</t>
  </si>
  <si>
    <t xml:space="preserve">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</si>
  <si>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15/08/2023 Mediante correo electrónico del 10/08/2023_x000D_
La Vicepresidencia de Gestión Corporativa – Equipo de Atención al Ciudadano, mediante correo electrónico, remitió a la OCI, el plan de mejoramiento, informado como acción correctiva que "se procederá por parte del Grupo Interno de Trabajo de Talento Humano a emitir la respuesta correspondeinte en cada caso o enlazar en el radicado de respuesta padres según corresponda. En lo que respecta al plan, se precisó en el plan acción" Emitir la respuesta correspondiente en cada caso o enlazar el radicado de respuesta al radicado padre o según corresponda. Se señala cómo fecha de cumplimiento: 15/09/2023._x000D_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_x000D_
Correo de la vicepresidencia informando sobre "amables recordatorios"_x000D_
Soporte amable recordatorio congreso_x000D_
Soporte amable recordatorio ente de control_x000D_
Soporte amable recordatorio pqrs_x000D_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</si>
  <si>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https://anionline.sharepoint.com/:f:/s/PMPMotor/EqWBUSXf_WZHuI0EzCYAABIBPXokUE9GsyWeDt-h7odVJQ?e=TMGSd9</t>
  </si>
  <si>
    <t>3.	Respuestas extemporáneas al Congreso de la República. Se evidenció incumplimiento en el término de atención del 34% de las solicitudes provenientes del Congreso de la República, previsto en el art. 258 de la ley 5 de 1992.</t>
  </si>
  <si>
    <t>VP- Ejecutiva - Estructuración</t>
  </si>
  <si>
    <t>Mayo - Junio de 2023</t>
  </si>
  <si>
    <t>Mayo - Junio</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</si>
  <si>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</si>
  <si>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(Luz Mary Hernández Villadiego)
11/08/2023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t>
  </si>
  <si>
    <t>https://anionline.sharepoint.com/:f:/s/PMPMotor/EgTF8MIV3WNPvhasxGzBlscB9HdCe7wIU3XxguwMkotrRw?e=VvpWSj</t>
  </si>
  <si>
    <t>4.	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t>
  </si>
  <si>
    <t>VP-Ejecutiva, Estructuración, VPRE</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</si>
  <si>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t>
  </si>
  <si>
    <t>10/08/2023 El 08/08/2023, se envió correo electrónico a los enlaces asignados en cada Vicepresidencia, requiriéndoles el Plan de Mejoramiento por Proceso (PMP), originadas en el informe de PQRS, Rad. Rad. 20231020099583 del 07/07/2023.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t>
  </si>
  <si>
    <t>https://anionline.sharepoint.com/:f:/s/PMPMotor/En41zEFUlxtEhgNENh6E6cUBGzk1P9J7lBwUdxvrUvOzrA?e=iMpAgH</t>
  </si>
  <si>
    <t>5.	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t>
  </si>
  <si>
    <t xml:space="preserve">Mediante correo electrónico del 10/08/2023_x000D_
La Vicepresidencia de Gestión Corporativa – Equipo de Atención al Ciudadano, mediante correo electrónico, remitió a la OCI, el plan de mejoramiento. _x000D_
PLAN DE ACCIÓN:_x000D_
Revisar y documentar la metodología que sigue el Equipo de Servicio al Ciudadano para elaborar los informes trimestrales tomando como base los requisitos de ley y la información que reporta el sistema de Gestión Documental ORFEO en la fecha de corte del seguimiento._x000D_
</t>
  </si>
  <si>
    <t>15/08/2023</t>
  </si>
  <si>
    <t>10/08/2023 El 08/08/2023, se envió correo electrónico a los enlaces asignados en cada Vicepresidencia, requiriéndoles el Plan de Mejoramiento por Proceso (PMP), originadas en el informe de PQRS, Rad. Rad. 20231020099583 del 07/07/2023. (Luz Mary Hernández Villadiego)
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</si>
  <si>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https://anionline.sharepoint.com/:f:/s/PMPMotor/EpGJQ9TKEA9GodebnknSYAsB-UQjFFTurZkqujQBvsfAsw?e=DaJnY3</t>
  </si>
  <si>
    <t>6.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</si>
  <si>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VPRE</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</si>
  <si>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15/08/2023  (Luz Mary Hernández Villadiego)
15/08/2023 En correo electrónico del 15/08/2023, el G.I.T. Tecnologías de la Información y las Telecomunicaciones, remitió a la OCI, el Plan de mejoramiento, que señala cómo actividad “Revisar y alinear la consulta que hace uso de las funcionalidades "nuevo borrador" y "grabar respuesta” en el Sistema de Gestión Documental ORFEO, con el propósito de que la información que presenta el sitio web de la entidad "consulta radicados"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"cumplimiento" de respuesta, para el botón "consulta radicados" y el informe 8 Tipo selecto insumo de seguimiento radicados tipificados como PQRSD” Se precisó como fecha de cumplimiento el 30/09/2023.  (Luz Mary Hernández Villadiego)
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
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
Se hizo una muestra con los radicados enviados en el adjunto con resultado exitoso, adjunto algunos”._x000D_
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
 (Luz Mary Hernández Villadiego)</t>
  </si>
  <si>
    <t>https://anionline.sharepoint.com/:f:/s/PMPMotor/EgNDW0aIfh5Inz527D3ZJa8BVLSFbUvwmWQRoKdSBnJrKg?e=r3oRSt</t>
  </si>
  <si>
    <t xml:space="preserve">8.1.1 Se verificó  el cumplimiento del artículo 3 del Decreto No. 1167 de 2016, que modifica el artículo 2.2.4.3.1.2.12. del Decreto 1069 de 2015, respecto del análisis por parte del Comité de Conciliación para determinar la procedencia de las Acciones de Repetición. _x000D_
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
_x000D_
“(…) Los Comités de Conciliación de las entidades públicas deberán realizar los estudios pertinentes para determinar la procedencia de la acción de repetición._x000D_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
</t>
  </si>
  <si>
    <t>Seguimiento Acciones de Repetición. Período 1° de noviembre de 2022 al 30 de junio de 2023</t>
  </si>
  <si>
    <t>Julio de 2023</t>
  </si>
  <si>
    <t>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_x000D_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t>
  </si>
  <si>
    <t xml:space="preserve">
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
Mediante Memorando 20237010147143 del 30 de septiembre de 2023, el Coordinador del GIT de Defensa Judicial, presentó reporte de avances y cumplimiento del Plan de Mejoramiento de la No Conformidad 3962 a cargo de esa dependencia, así:
“AVANCE ACCIONES DE MEJORAMIENTO (AM)
UM 1: La considera cumplida: "Para dar cumplimiento a esta unidad de medida, mediante memorando 20237010146813, se comunicó la versión número tres del procedimiento GEJU-P-013 GESTIÓN PARA EL INICIO DE LA ACCIÓN DE REPETICIÓN a los miembros del Comité de Conciliación de la Agencia.” 
En efecto, mediante Memorando 20237010146813 del 29 de septiembre de 2023, el Coordinador del GIT de Defensa Judicial, socializó a los integrantes del Comité de Conciliación de la Entidad, y a la Jefe de la Oficina de Control Interno, "(...)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
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
Mediante correo electrónico del 2 de octubre de 2023, la Presidencia de la ANI comunicó a los miembros del Comité de Conciliación y a la Jefe de la Oficina de Control Interno, la versión 3 del procedimiento GEJU-P-013 GESTIÓN PARA EL INICIO DE LA ACCIÓN DE REPETICIÓN.
En este orden de ideas y verificados los soportes que fueron aportados por el Coordinador del GIT de Defensa Judicial, la UM 1 del Plan de Mejoramiento formulado, se encuentra cumplida.  (Martha Guzmán León)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NC 3962-3963 memorando 20237010179183 Propuesta de – Radicado:  2023701014714300012 del 30 de noviembre de 2023.
"AVANCE ACCIONES DE MEJORAMIENTO
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
 (Martha Guzmán León)
5/07/2024 Se evidenció cumplimiento de las unidades de medida propuestas. (Keiri Yulith Araújo Rodríguez)</t>
  </si>
  <si>
    <t>28/07/2023</t>
  </si>
  <si>
    <t>https://anionline.sharepoint.com/:f:/s/PMPMotor/EohDLdojCGJNktCrfJ0KlaUB8MdYuyjrqa6U7RP6UMkXlA?e=outIZB</t>
  </si>
  <si>
    <t xml:space="preserve">8.1.2  Se verificó  el cumplimiento del artículo 3 del Decreto No. 1167 de 2016, que modifica el artículo 2.2.4.3.1.2.12. del Decreto 1069 de 2015, respecto a la presentación de las demandas en ejercicio del medio de control de repetición._x000D_
Se evidencia que, las demandas con Radicados 11001333603320230006100 del 2 de marzo de 2023, y 520013333005202300048 del 13 de marzo de 2023, no se presentaron dentro de los dos (2) meses siguientes a la decisión, como lo establece la norma. _x000D_
</t>
  </si>
  <si>
    <t>Remitir a la OCI y a los abogados del GIT de Defensa Judicial la actualización del procedimiento GEJU-P-013, donde se fijan los tiempos para la presentación de demandas luego de la decisión por parte del comité de autorizar la presentación de la demanda.</t>
  </si>
  <si>
    <t xml:space="preserve">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
20/12/2023 _x000D_
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
_x000D_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
“(…)_x000D_
AVANCE ACCIONES DE MEJORAMIENTO:_x000D_
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
_x000D_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
_x000D_
 (Martha Guzmán León)
5/07/2024 De acuerdo con lo evidenciado en el seguimiento realizado a la No Conformidad, se evidenció cumplimiento de las unidades de medida propuestas.  (Keiri Yulith Araújo Rodríguez)</t>
  </si>
  <si>
    <t>https://anionline.sharepoint.com/:f:/s/PMPMotor/Eq1bkPHEl_pNgTEBm28RBFkBYNW0iaXvXqncgMyrLRWlsQ?e=CovzQA</t>
  </si>
  <si>
    <t>No se evidenció que la Interventoría haga entrega en tiempo de los informes mensuales; lo anterior es una obligación contractual consignada en el contrato de interventoría No. VE-525-2021, cláusula 28, numeral 27.2 (sic), numeral (iii), que se cita así:_x000D_
“…Preparar y presentar a la ANI dentro de los diez (10) primeros días calendario de cada mes, un Informe mensual que, metodológicamente, comprenderá una parte ejecutiva y otra de temas generales.”</t>
  </si>
  <si>
    <t>Dorada - Chiriguaná</t>
  </si>
  <si>
    <t>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
_x000D_
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t>
  </si>
  <si>
    <t>30/09/2024</t>
  </si>
  <si>
    <t xml:space="preserve">
30/08/2023 Mediante correo electrónico del día 24 de agosto de 2023 se informo el cumplimiento del término previsto para la formulación de los planes de mejoramiento.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</si>
  <si>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21/07/2023</t>
  </si>
  <si>
    <t>https://anionline.sharepoint.com/:f:/s/PMPMotor/Esb4GhgfDzVKj7_CSeQX2HcBQ4bqQTw3LGE7xrhCHvJqdQ?e=tfDok4</t>
  </si>
  <si>
    <t xml:space="preserve">No se evidenció que la interventoría mantenga un sistema de gestión de calidad; esto es una obligación contractual, consignada en el Anexo 1 – Anexo Técnico Interventoría, numeral 3.1.12, literal a del contrato de interventoría No. VE-525-2021, que se cita así:_x000D_
_x000D_
“Implementar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
</t>
  </si>
  <si>
    <t>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
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t>
  </si>
  <si>
    <t xml:space="preserve">
30/08/2023 Mediante correo electrónico del día 24 de agosto de 2023 se informo el cumplimiento del término previsto para la formulación de los planes de mejoramiento y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</si>
  <si>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https://anionline.sharepoint.com/:f:/s/PMPMotor/EiYvyzTSzYFHnMVaU1PNeAoB4Cfh0FiER16DhBcF92N2lA?e=GRA4jk</t>
  </si>
  <si>
    <t xml:space="preserve">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
</t>
  </si>
  <si>
    <t>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
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t>
  </si>
  <si>
    <t>https://anionline.sharepoint.com/:f:/s/PMPMotor/Ejp0jzfcY2VNq-u8ev-mtOYBnsXCNFSFYVuaCGd-Y5tRRQ?e=1MDerS</t>
  </si>
  <si>
    <t xml:space="preserve">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
“ARTÍCULO 2. Objetivos del sistema de Control Interno. Atendiendo los principios constitucionales que debe caracterizar la administración pública, el diseño y el desarrollo del Sistema de Control Interno se orientará al logro de los siguientes objetivos fundamentales…_x000D_
b. Garantizar la eficacia, la eficiencia y economía en todas las operaciones promoviendo y facilitando la correcta ejecución de las funciones y actividades definidas para el logro de la misión institucional...”_x000D_
 “ARTÍCULO 4. Elementos para el Sistema de Control Interno. Toda entidad bajo la responsabilidad de sus directivos debe por lo menos implementar los siguientes aspectos que deben orientar la aplicación del control interno…: _x000D_
g. Aplicación de las recomendaciones resultantes de las evaluaciones del control interno…”._x000D_
</t>
  </si>
  <si>
    <t>Estructuración.</t>
  </si>
  <si>
    <t>_x000D_
1. Informe de estructuración corredor férreo La Dorada - Chiríguaná. Peso porcentual de la acción: 50%._x000D_
_x000D_
2. Publicación del Proyecto de Pliego de Condiciones del proceso de selección cuyo objeto es adjudicar un contrato de concesión del proyecto corredor férreo la Dorada - Chiríguaná. Peso porcentual de la acción: 50%.</t>
  </si>
  <si>
    <t>15/11/2023</t>
  </si>
  <si>
    <t>15/06/2024</t>
  </si>
  <si>
    <t xml:space="preserve">
30/08/2023 Mediante correo electrónico del día 28/ago/2023 se informo el cumplimiento del término previsto para la formulación del plan de mejoramiento y se solicitó el envío del mismo. (Ricardo Mauricio Hernández Gómez)
12/09/2023 Mediante memorando radicado con no. ANI 20231020135593 del 11 de septiembre 2023, se solicitó el envío del plan de mejoramiento (Ricardo Mauricio Hernández Gómez)
15/11/2023 Se incorpora el plan de mejora radicado mediante memorando  20232000168223 del 09 de noviembre de 2023 (Ricardo Mauricio Hernández Gómez)</t>
  </si>
  <si>
    <t>https://anionline.sharepoint.com/:f:/s/PMPMotor/EhWAhGT5FLtOkzT7PwBgREIBAeSBoT49v-vfNnWYG7F0Ug?e=KzJQmc</t>
  </si>
  <si>
    <t xml:space="preserve">	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t>
  </si>
  <si>
    <t>Informe de seguimiento reporte de informacion en SIGEP</t>
  </si>
  <si>
    <t>Yuri Lizeth Mateus Gómez</t>
  </si>
  <si>
    <t>Agosto de 2023</t>
  </si>
  <si>
    <t>Actualizar la lista de chequeo proceso vinculación, para verificar los requisitos que debe cumplir un servidor público para posesionarse y el cumplimiento periódico de sus obligaciones de acuerdo con la normatividad.</t>
  </si>
  <si>
    <t>13/10/2023</t>
  </si>
  <si>
    <t>16/08/2023</t>
  </si>
  <si>
    <t>https://anionline.sharepoint.com/:f:/s/PMPMotor/EnqIMAeYxkpOuv0DhO3EALABmQYuo41cTfJx1Ayrsj21TQ?e=N6XZG0</t>
  </si>
  <si>
    <t>	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t>
  </si>
  <si>
    <t xml:space="preserve">Al cumplimiento del reporte en el Sistema de Información y Gestión del Empleo </t>
  </si>
  <si>
    <t>Cada vez que se posesione un Directivo en la Entidad se deben verificar todos los registros que deben realizar para ejercer el cargo.</t>
  </si>
  <si>
    <t>https://anionline.sharepoint.com/:f:/s/PMPMotor/EtIocGKv9zpFs5VczyUMyv4BObEcXmrJgQaeHzhV1Z0sKA?e=wm8THO</t>
  </si>
  <si>
    <t>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t>
  </si>
  <si>
    <t>Auditoría cumplimiento Decreto 2768 de 2012.</t>
  </si>
  <si>
    <t>Septiembre de 2023</t>
  </si>
  <si>
    <t>ACCIONES_x000D_
1) Revisar los procedimientos de Servicios Generales. Responsable Fanny Florez Reyes, fecha de cumplimiento 15/09/2023_x000D_
2) Recibir capacitación para realizar el registro correcto de los pagos 	en el SIIF Nación. Responsable Emiro Silva Florez, fecha de cumplimiento 05/10/2023._x000D_
3) Realizar el registro de los pagos en el aplicativo SIIF Nación dentro de los 5 días hábiles autorizados. Responsable Emiro Silva Florez, fecha de cumplimiento 15/12/2023._x000D_
4) Registrar en el archivo de control de los movimientos del SIIF la fecha de causación del egreso y la fecha de registro en el aplicativo SIIF Nación. Responsable Fanny Florez, fecha de cumplimiento 15/12/2023</t>
  </si>
  <si>
    <t>29/11/2023</t>
  </si>
  <si>
    <t>15/12/2023</t>
  </si>
  <si>
    <t xml:space="preserve">
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
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
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
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t>
  </si>
  <si>
    <t>29/09/2023</t>
  </si>
  <si>
    <t>https://anionline.sharepoint.com/:f:/s/PMPMotor/Eq_USj7EkUJLgffuJs5iQ2sB-k66xqdNZPTivfH9O3aILQ?e=Dn8ehs</t>
  </si>
  <si>
    <t xml:space="preserve">Para el Equipo de Coordinación y Seguimiento:_x000D_
_x000D_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
_x000D_
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
</t>
  </si>
  <si>
    <t>Informe de auditoría a la función pública de la Supervisión y de Interventoría asociadas al proyecto de concesión carretera Bucaramanga - Pamplona</t>
  </si>
  <si>
    <t xml:space="preserve">UNIDADES DE MEDIDA CORRECTIVAS _x000D_
1. Aprobación de garantías o comunicado de remisión de observaciones a Interventoría. _x000D_
_x000D_
UNIDADES DE MEDIDA PREVENTIVAS_x000D_
2. Procedimiento GCSP-P-012 Aprobación y administración de pólizas y demás garantías. _x000D_
</t>
  </si>
  <si>
    <t xml:space="preserve">
4/11/2023 Mediante correo electrónico del 03-11-2023, el Líder del Equipo de Coordinación y Seguimiento solicitó un plazo adicional para presentar el plan de mejoramiento, en los siguientes términos:_x000D_
_x000D_
"De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
 _x000D_
Le agradecemos nos confirme si encuentra viable dicha solicitud."_x000D_
_x000D_
Ante lo que la Oficina de Control Interno se pronunció favorablemente, también mediante correo electrónico._x000D_
 (Daniel Felipe Sáenz Lozano)
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
_x000D_
Lo anterior se notificó a la Vicepresidencia Ejecutiva a través del memorando con radicado ANI No. 20231020168893 del 10-11-2023._x000D_
 (Daniel Felipe Sáenz Lozano)</t>
  </si>
  <si>
    <t>https://anionline.sharepoint.com/:f:/s/PMPMotor/EoLYDzEYCTJNrVLO-j1MkF0Bc2GIvjjplvzpRWdudloDrA?e=8faXcW</t>
  </si>
  <si>
    <t xml:space="preserve">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
(…)_x000D_
e) Verificar el adecuado ejercicio de la interventoría que ejerce la supervisión integral del contrato de concesión; _x000D_
f) Recomendar al ordenador del gasto respectivo la solicitud de inicio de procedimientos sancionatorios, en el marco de los contratos que se suscriban para la ejecución del proyecto (…)_x000D_
</t>
  </si>
  <si>
    <t>Informe de auditoría a la función pública de la Supervisión y de Interventoría asociadas al proyecto de concesión carretera Malla Vial del Meta</t>
  </si>
  <si>
    <t>Malla Vial del Meta</t>
  </si>
  <si>
    <t>1.     Oficios de aprobación del personal de interventoría relacionado en el cuadro de personal mínimo reportado en el memorando 20235000165773 del 3 de noviembre de 2023._x000D_
_x000D_
2.     Contratos suscritos con personal aprobado por la Agencia_x000D_
_x000D_
3.     Revisión y aprobación de los informes Mensuales de Interventoría, en específico en el componente Administrativo sobre el seguimiento de personal de Interventoría y los soportes de planillas de seguridad Social.</t>
  </si>
  <si>
    <t>28/02/2024</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</si>
  <si>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t>
  </si>
  <si>
    <t>https://anionline.sharepoint.com/:f:/s/PMPMotor/Ev7HUGZLnYZJn-NGT61aTGsBvh8yW3ddpjyOHFcJDLIASw?e=K9KZFX</t>
  </si>
  <si>
    <t xml:space="preserve">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
“(…)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
(…)_x000D_
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
</t>
  </si>
  <si>
    <t>1. Informe definitivo que evidencie el estado de las vallas instaladas en los corredores, atendiendo al cumplimiento de los requisitos exigidos por el Ministerio de Transporte.</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</si>
  <si>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t>
  </si>
  <si>
    <t>https://anionline.sharepoint.com/:f:/s/PMPMotor/EsRwzj8kOKhPusZY-fKBoJYBwObzGVTv8kafNHicV6_HGQ?e=LmficY</t>
  </si>
  <si>
    <t xml:space="preserve">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
(..) El interventor deberá contar con todo el personal necesario para desarrollar el objeto del contrato de interventoría._x000D_
(…)_x000D_
(d)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
</t>
  </si>
  <si>
    <t>1. Revisión del proceso de talento humano que aplique a las necesidades del proyecto teniendo en cuenta la baja disponibilidad de personal en la región, los procesos de la ANI para aceptación del personal y estrategias de retención de personal.                                  _x000D_
_x000D_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
_x000D_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
_x000D_
4. Implementar los cambios que resulten de la revisión del proceso de talento humano y que estén alineados con las necesidades del proyecto_x000D_
_x000D_
5. Realizar la capacitación al personal administrativo y directivo en los cambios propuestas al proceso administrativo y técnico que aporten a la implementación de los cambios al proceso de talento humano._x000D_
_x000D_
6. El proceso de Medición, análisis y mejora de  AFA C&amp;C incluir en sus planes de auditoría, la verificación del cumplimiento en la implementación de los cambios y la disponibilidad del personal mínimo de los proyectos._x000D_
_x000D_
7. La dirección de interventoría mantener seguimiento al cumplimiento de los requerimientos del personal y escalar con sus comunicaciones internas  para alertar los riesgos de tener vacantes por más de dos semanas en su plan de cargas._x000D_
_x000D_
8. Realizar los ajustes necesarios a los procesos administrativos de acuerdo al proceso de verificación interna realizada por los procesos MAM y Ejecución de Proyectos.</t>
  </si>
  <si>
    <t xml:space="preserve">
21/05/2024 Mediante comunicación con radicado ANI No. 20244090533732 del 3 de mayo de 2024, la Interventoría remitió las aprobaciones de las hojas de vida del personal faltante, certificando que a la fecha se cumple y se mantiene el personal según plan de cargas, así:
1. Ingeniero residente de redes: Didier Vallejo Quiceno. Aprobado mediante comunicación 01-2023-UTM-2512015-311-0969 del 2 de octubre de 2023. Radicado ANI: 20234091130002. Oficio de aprobación: 20235000354521 del 4 de octubre de 2023. 
2. Ingeniero profesional predial: Sandra Milena Sanabria Galindo. Aprobado mediante comunicación 01-2023-UTM-2512015-311-0919 del 19 de septiembre de 2023. Radicado ANI: 20234091070852. Oficio de aprobación: 20235000357141 del 04 de octubre de 2023. 
3. Inspector de obra I: Jhonatan Camilo Arias Cañón. Aprobado mediante comunicación 01-2023-UTM-2512015-311-1178 del 16 de noviembre de 2023. Radicado ANI: 20234091318112. Oficio de aprobación: 20235030419201 del 21 de noviembre de 2023.
4. Inspector SISOMA 4: Laura Trejos García. Aprobada mediante comunicación 01-2023-UTM-2512015-311-0992 del 5 de octubre de 2023. Radicado ANI: 20234091149772. Oficio de aprobación: 20235000373831 del 13 de octubre de 2023. 
5. Cadenero I-1: Fredy Antonio Garavito Gil. Aprobado mediante comunicación 01-2023-UTM-2512015-311-0816 del 23 de agosto de 2023. Radicado ANI: 20234091130002. Oficio de aprobación: 20235000342341 del 22 de septiembre de 2023. 
6. Cadenero I-2: José Oliverio Castro Céspedes. Aprobado mediante comunicación 01-2023-UTM-2512015-311-1112 del 1 de noviembre de 2023. Radicado ANI: 20234091269682. Oficio de aprobación: 20235030419271 del 21 de noviembre de 2023. 
Por otro lado, remitió evidencias del cumplimiento para cada una de las acciones de mejoramiento, así:
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trabajó anteriormente en proyectos, Base de datos	de	hojas	de	vida	y/o, Reclutamiento	externo (LinkedIn, redes sociales, universidades, Personal recomendado por empleados internos), base de datos de empleos (LinkedIn, páginas de publicación	de	vacantes),	entre otros.”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
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
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
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
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
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
Lo anterior demuestra cumplimiento del plan de mejoramiento. (Adriana Barrios Rodríguez)</t>
  </si>
  <si>
    <t>https://anionline.sharepoint.com/:f:/s/PMPMotor/Ej9nXakeJ_BJnYyOVnni3hcBFUB3FoJowY-McnpI5_wcmg?e=rCD70Y</t>
  </si>
  <si>
    <t xml:space="preserve">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
</t>
  </si>
  <si>
    <t xml:space="preserve">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
_x000D_
5. El área de Sistemas de la UTM en coordinación con el área de aforos y recaudo realizara el seguimiento respectivo al cumplimiento_x000D_
_x000D_
6. El proceso de Medición, análisis y mejora de  AFA C&amp;C incluir en sus planes de auditoría, la verificación del cumplimiento en la implementación de las acciones planeadas._x000D_
_x000D_
7. Tomar las acciones pertinentes con el Área de Sistemas de la Interventoría con el fin de resolver posibles inconvenientes y permitir la conexión remota y en tiempo real. </t>
  </si>
  <si>
    <t xml:space="preserve">
22/05/2024 Mediante comunicación con radicado ANI No. 20244090533732 del 3 de mayo de 2024, la Interventoría remitió evidencias de cumplimiento de las acciones de mejoramiento, así:_x000D_
_x000D_
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
_x000D_
En caso de requerirse, conforme a las necesidades del servicio, adelantar las gestiones que permitan solucionar las posibles fallas en la prestación del servicio técnico y de conexión vía web”_x000D_
_x000D_
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
_x000D_
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
_x000D_
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
_x000D_
Con el fin de corroborar el funcionamiento del acceso remoto a las cámaras instaladas en los peajes, se solicitó a Interventoría la contraseña para acceder al enlace https://uniontemporal meta.interventorias4g. com/union-temporal- meta-documentos-ani/. _x000D_
_x000D_
Una vez se verifique el funcionamiento, se establecerá el 100% de cumplimiento._x000D_
 (Adriana Barrios Rodríguez)
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
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
_x000D_
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
 (Adriana Barrios Rodríguez)</t>
  </si>
  <si>
    <t>https://anionline.sharepoint.com/:f:/s/PMPMotor/EtHJUJFbG0VBnHZToHv4G4gBZ1pTFio39K3z3ZHy5n5OCg?e=uId0jE</t>
  </si>
  <si>
    <t>En varios casos se evidenció que no aparece publicada la declaración de bienes y rentas de _x000D_
contratistas de prestación de servicios, lo cual incumple el artículo 2 de la Ley 2013 de 2019.</t>
  </si>
  <si>
    <t>Informe de seguimiento al cumplimiento al reporte en el SIGEP II periodo comprendido entre el 1 de enero al 31 de julio de 2023 de contratos de prestación de servicios</t>
  </si>
  <si>
    <t>No conformidad abierta sin plan</t>
  </si>
  <si>
    <t>https://anionline.sharepoint.com/:f:/s/PMPMotor/Elf30ZYcJDRFvAuTPzbNLGQB277hwlcg4UQx-h32UHdlKw?e=V423nX</t>
  </si>
  <si>
    <t>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t>
  </si>
  <si>
    <t>Auditoría a la información y comunicación interna y externa de la ANI</t>
  </si>
  <si>
    <t>Grupo interno de trabajo planeación.</t>
  </si>
  <si>
    <t>Asistir a las capacitaciones ofertadas por el DANE referentes al proceso estadístico y a la NTC PE 1000:2020 (31/12/2023)._x000D_
Elaborar y adoptar en el Sistema de Gestión de Calidad el procedimiento de producción de estadísticas oficiales para la ANI (31/08/2023)._x000D_
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
Revisar, elaborar y actualizar los documentos de soporte de la OETR que requiere la NTC PE 1000:2020 (metadatos) (31/01/2024)._x000D_
Realizar actividades de socialización de los documentos soporte de la OETR que requiere la NTC PE 1000:2020 (metadatos) (28/02/2024)._x000D_
Elaborar y presentar para aprobación de directivos el documento de Resolución de conformación del Equipo gestor de la Operación Estadística de Tráfico y Recaudo (06/10/2023)._x000D_
Actualizar las circulares que indican el plazo y la manera en que debe reportarse la información mensual de tráfico y recaudo en ANIscopio, socializándola a todos los concesionarios e interventorías de proyectos carreteros (15/11/2023)._x000D_
Solicitar recursos para la vigencia 2024 con el fin de realizar la auditoría de certificación de la Operación Estadística (20/10/2023)._x000D_
Programar las auditorias de la OETR en el Sistema integrado de Planeación y Gestión (29/02/2024).</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</si>
  <si>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t>
  </si>
  <si>
    <t>27/09/2023</t>
  </si>
  <si>
    <t>https://anionline.sharepoint.com/:f:/s/PMPMotor/EuALsMBuYLBOm18Qwv0N1F8B8TjT12S1tQr4TgNsnCZ_hw?e=2uBaSe</t>
  </si>
  <si>
    <t>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
Grupo de Gestión Estadística – Planeación.</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</si>
  <si>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
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t>
  </si>
  <si>
    <t>https://anionline.sharepoint.com/:f:/s/PMPMotor/Eo06oI-NbjVCmENgKK95JWIB_vyn-nWhObAw1wEB3A7F9g?e=GG1XBs</t>
  </si>
  <si>
    <t xml:space="preserve">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t>
  </si>
  <si>
    <t>Grupo interno de trabajo de talento humano y Equipo Atención al Ciudadano</t>
  </si>
  <si>
    <t>Realizar solicitud a Comunicaciones del formato - plantilla, para el Plan de Gestión de Integridad - Talento Humano. (30/09/2023 cumplida en un 100%)_x000D_
Adoptar el Formato -Plantilla enviada por Comunicaciones, con inclusión del contenido del Plan de Gestión de Integridad - Talento Humano. (30/09/2023 cumplida en un 100%)_x000D_
Publicar el Plan de Integridad en la página web con la plantilla establecida por el Área de Comunicaciones. (15/11/2023 cumplida en un 100%)_x000D_
_x000D_
Falta plan de mejoramiento del equipo de atención al ciudadano</t>
  </si>
  <si>
    <t xml:space="preserve">
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
Por otra parte, el equipo de atención al ciudadano, quien comparte esta no conformidad con el proceso de talento humano no ha reportado el plan de mejoramiento. Se envía correo electrónico el 9 de noviembre, solicitando nuevamente el plan de mejoramiento._x000D_
Por lo anterior, se concluye un avance del 50% del plan de mejoramiento propuesto. (Yuly Andrea Ujueta Castillo )
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
_x000D_
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
Por lo anterior, se da cumplimiento al 100% del plan de mejoramiento. Se da cierre al plan de mejoramiento y la no conformidad queda pendiente para validar el proximo año su efectividad. (Yuly Andrea Ujueta Castillo )</t>
  </si>
  <si>
    <t>https://anionline.sharepoint.com/:f:/s/PMPMotor/ErYJHAn-5j5GkNIMnNhWnwUBYDTlaYaUc23og2Uts06lHQ?e=wRxjzv</t>
  </si>
  <si>
    <t xml:space="preserve">_x000D_
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
Lo anterior evidencia un incumplimiento de:_x000D_
1.	Función 2.2.2 Funciones o actividades del Equipo de Coordinación y Seguimiento del Proyecto / Manual de Seguimiento a Proyectos e Interventoría y Supervisión contractual (GCSP-M-002):_x000D_
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(…)_x000D_
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
2.	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
Asimismo, la falta de gestión frente al incumplimiento reportado por la Interventoría impide que se dé cumplimiento al capítulo X del contrato (Sanciones y Esquemas de Apremio) de la parte general del contrato de APP No. 007/2015. _x000D_
</t>
  </si>
  <si>
    <t>Informe de auditoría transversal con énfasis en la gestión predial durante la ejecución de proyectos de infraestructura de transporte a cargo de la Agencia Nacional de Infraestructura</t>
  </si>
  <si>
    <t xml:space="preserve">1. Informe de Interventoría sobre Incumplimiento_x000D_
_x000D_
2. Concepto de las Áreas de Apoyo Involucradas_x000D_
	_x000D_
3. solicitud Formal Inicio de Sancionatorio_x000D_
_x000D_
4. Informe de Cierre_x000D_
</t>
  </si>
  <si>
    <t>28/11/2023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
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
2. Concepto de las Áreas de Apoyo Involucradas: Las evidencias remitidas no demuestran con claridad el cumplimiento de la acción de mejoramiento.	
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
4. Informe de Cierre: Las evidencias remitidas no demuestran con claridad el cumplimiento de la acción de mejoramiento.
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
30/05/2024 Mediante correo electrónico se reiteró a la Líder del Equipo atención al correo del 21/05/2024. (July Paola Rodríguez Ortiz)</t>
  </si>
  <si>
    <t>https://anionline.sharepoint.com/:f:/s/PMPMotor/Eh7cR7GpueZGs4drwUswtiwBRY05EDdoKiJoF0241f7BAQ?e=IrnN5j</t>
  </si>
  <si>
    <t>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t>
  </si>
  <si>
    <t>Vicepresidencia de Planeación Riesgos y entorno</t>
  </si>
  <si>
    <t xml:space="preserve">1. Proyecto de Actualización al instructivo GCSP-I-016 “PREVIA APROBACIÓN FONDEO POR SOBRECOSTOS PREDIALES A CARGO DE LA ANI._x000D_
_x000D_
2. Socialización de la Actualización al instructivo GCSPI-016,  al  interior  de  la  ANI, frente  a  las  gerencias involucradas en el proceso._x000D_
_x000D_
3. Socialización de la Actualización al instructivo GCSPI-016, a los Concesionarios e interventorías._x000D_
_x000D_
4. Informe de Cierre_x000D_
</t>
  </si>
  <si>
    <t>30/11/2023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
Por lo anterior, se establece 31 de diciembre de 2024 como fecha de terminación del plan de mejoramiento. (July Paola Rodríguez Ortiz)</t>
  </si>
  <si>
    <t>https://anionline.sharepoint.com/:f:/s/PMPMotor/EnF3bkPP3GhBk1u-OLz5lMcBG2xVtQcMrWAKeBay4Goh5w?e=7aaYpM</t>
  </si>
  <si>
    <t>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t>
  </si>
  <si>
    <t xml:space="preserve">1. Recolección de información de los conceptos de Interventoría  _x000D_
_x000D_
2. Socialización al Concesionario e interventoría de instructivo GCSP-I-016 de Previa Aprobación de Aportes. _x000D_
_x000D_
3. Socialización interna de instructivo GCSP-I-016 de Previa Aprobación de Aportes._x000D_
_x000D_
4. Informe de Cierre_x000D_
</t>
  </si>
  <si>
    <t>30/08/2024</t>
  </si>
  <si>
    <t xml:space="preserve">
30/11/2023 _x000D_
Mediante radicado ANI 20236040169483 del 10-11-2023 se recibe las unidades de medida del Plan de Mejoramiento por Procesos - PMP  (July Paola Rodríguez Ortiz)</t>
  </si>
  <si>
    <t>https://anionline.sharepoint.com/:f:/s/PMPMotor/EmYI_pvTTvtDgfW79pQ_j0wBJve3JGbcA0ES2ft8OFD_cw?e=GmPs14</t>
  </si>
  <si>
    <t>5.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</si>
  <si>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Informe de evaluación en el marco de la atención al ciudadano y en particular sobre Derechos de Peticiones, Quejas, Reclamos y Sugerencias –Primer semestre 2023.</t>
  </si>
  <si>
    <t>GESTIÓN TECNOLÓGICA</t>
  </si>
  <si>
    <t>GIT Tecnologías de la Información y las Telecomunicaciones</t>
  </si>
  <si>
    <t>Octubre de 2023</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</si>
  <si>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t>
  </si>
  <si>
    <t>https://anionline.sharepoint.com/:f:/s/PMPMotor/Eib-eYrhy4pNqEnzwcrj1aIBesREUVFin0RsUjPqqk8r8w?e=HvGs7Y</t>
  </si>
  <si>
    <t>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t>
  </si>
  <si>
    <t>Vicepresidencia Ejecutiva - Vicepresidencia de Gestión Contractual - Vicepresidencia de Gestión Corporativa</t>
  </si>
  <si>
    <t xml:space="preserve">Mediante Rad. 20234000180953 del 01/12/2023, la Vicepresidencia de Gestión Corporativa, realiza dos (2) precisiones relacionadas con las NO Conformidades: 3984 y 3985:_x000D_
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
En lo que respecta a la No Conformidad 3985, indican que es competencia de la Vicepresidencia Ejecutiva._x000D_
</t>
  </si>
  <si>
    <t>13/12/2023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</si>
  <si>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26/12/2023 Mediante correo electrónico del 22/12/2023, la Vicepresidencia Ejecutiva, remitió el plan de mejoramiento el cual contiene de manera detallada las acciones de mejora a desarrollar frente a las no conformidades presentadas.
Se describieron las siguientes acciones de mejora,con fecha de finalización  30/12/2024.
1. Con los colaboradores que apoyan a las gerencias de la Vicepresidencia en las labores administrativas se continuará el seguimiento semanal a las PQR, para evitar que se incumpla el término de respuesta
2. Solicitar capacitación en el manejo del sistema ORFEO para los colaboradores de la Vicepresidencia Ejecutiva.
3. Enviar correos masivos al personal de la VEJ recordando la importancia de atender oportunamente las peticiones a su cargo.
 (Luz Mary Hernández Villadiego)
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20231020208323 del 28/12/2023, la OCI, informó a la VP- Gestión Corporativa que las acciones de mejoramiento implementadas :
-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</si>
  <si>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https://anionline.sharepoint.com/:f:/s/PMPMotor/EngLPHu3xXtFiHszffLeocIBXudv0kAE4qSFnyP4gubMEg?e=zEmW4f</t>
  </si>
  <si>
    <t>2.	Se evidenció ausencia de respuesta a solicitudes, incumpliendo lo establecido en el art. 14 de la Ley 1437 de 2011, que, en el consolidado del segundo semestre de 2022, representa el 18%, del total de la muestra auditada (300) registros.</t>
  </si>
  <si>
    <t>Vicepresidencia de Gestión Contractual - Vicepresidencia Ejecutiva - Vicepresidencia de Planeación, Riesgos y Entorno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</si>
  <si>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</si>
  <si>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26/12/2023</t>
  </si>
  <si>
    <t>30/12/2024</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</si>
  <si>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13%. _x000D_
Con respecto a los avances asociados a los planes de mejoramiento por cada vicepresidencia, a continuación, se relaciona el seguimiento respectivo:_x000D_
Vicepresidencia ejecutiva: Se evidenció un avance del 67%. Sin embargo, no se evidenció el cumplimiento de la acción asociada a "Enviar correos masivos al personal de la VEJ recordando la importancia de atender oportunamente las peticiones a su cargo"._x000D_
Vicepresidencia de planeación: No se encuentra evidencia de cumplimientos del plan de mejoramiento propuesto. El plan se encuentra vencido y se solicita remitir las evidencias para realizar ajustes en los avances._x000D_
Vicepresidencia de gestión contractual, jurídica y estructuración: No se cuenta con planes de mejoramiento. Se solicita a las vicepresidencias remitir los planes de mejoramiento._x000D_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
A través de memorando interno radicado bajo el número 2024000100283 del 13 de junio de 2024, se remitió el plan de mejoramiento de la vicepresidencia de estructuración, proponiendo 3 actividades así:_x000D_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El responsable enviara las evidencias de cumplimiento del plan el 29 de noviembre de 2024. De acuerdo con lo anterior, se ajusta la fecha de cumplimiento. (Yuly Andrea Ujueta Castillo )</t>
  </si>
  <si>
    <t>https://anionline.sharepoint.com/:f:/s/PMPMotor/EsoYhW782S5Bk9Dky3yzp5gBUGIxsC66y0r8BhqXz9DfoA?e=scUrn0</t>
  </si>
  <si>
    <t>Respuestas extemporáneas al Congreso de la República. Se evidenció incumplimiento en el término de atención del 14% de las solicitudes provenientes del Congreso de la República, previsto en el art. 258 de la ley 5 de 1992.</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</si>
  <si>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El enlace de la VEJ elaborará estadística mensual sobre la atención por parte de la VEJ de todos los requerimientos provenientes del Congreso, que le sean asignados verificando que sean respondidos dentro de los términos solicitados._x000D_
</t>
  </si>
  <si>
    <t>https://anionline.sharepoint.com/:f:/s/PMPMotor/Emvm_R8ifZVHls5GhACjhmgBASY8ELwst1vUlPU0wYDs5g?e=p8RjxY</t>
  </si>
  <si>
    <t>Vicepresidencia de Gestión Contractual - Vicepresidencia Ejecutiva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</si>
  <si>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</si>
  <si>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conformidades._x000D_
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resultados:_x000D_
Vicepresidencia ejecutiva: Se evidenció un avance del 67%. Sin embargo, no se evidenció el cumplimiento de la acción asociada a "Enviar correos masivos al personal de la VEJ recordando la importancia de atender oportunamente las peticiones a su cargo"._x000D_
Vicepresidencia de planeación: No se encuentra evidencia de cumplimientos del plan de mejoramiento propuesto. El plan se encuentra vencido y se solicita remitir las evidencias para realizar ajustes en los avances._x000D_
Vicepresidencia de gestión contractual, jurídica y estructuración: No se cuenta con planes de mejoramiento. Se solicita a las vicepresidencias remitir los planes de mejoramiento._x000D_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
NC 3977_x000D_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t>
  </si>
  <si>
    <t>https://anionline.sharepoint.com/:f:/s/PMPMotor/EiguDbn1Lb5KjRrbRj71UtsB5_KOW2y9RsAyq8sOVH2NYA?e=t2nrey</t>
  </si>
  <si>
    <t xml:space="preserve">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
“(…) 2.4. INFORMES Y CRONOGRAMA_x000D_
(…) 2.4.1. Informes._x000D_
El Interventor deberá presentar informes que se detallan a continuación, sin perjuicio de los demás informes que le solicite la ANI._x000D_
(…) (iii) Informes Mensuales_x000D_
El Interventor deberá preparar y presentar a la ANI dentro de los cinco (5) primeros días hábiles de cada mes, un Informe mensual que, metodológicamente, comprenderá una parte ejecutiva y otra de temas generales. (…)” </t>
  </si>
  <si>
    <t>Auditoria a la función pública de Supervisión e Interventoría del proyecto portuario Sociedad Puerto Bahía Colombia de Urabá - Puerto Antioquia</t>
  </si>
  <si>
    <t>Puerto Antioquia</t>
  </si>
  <si>
    <t>Diciembre de 2023</t>
  </si>
  <si>
    <t xml:space="preserve">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
2. Radicación de los informes mensuales de Intervntoría dentro cinco (5) primeros días hábiles de cada mes._x000D_
</t>
  </si>
  <si>
    <t>20/12/2023</t>
  </si>
  <si>
    <t>30/05/2024</t>
  </si>
  <si>
    <t xml:space="preserve">
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
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
4/03/2024 Mediante correo electrónico, el Líder del Equipo de Coordinación y Seguimiento remitió las evidencias de cumplimiento del plan de mejoramiento en lo que corresponde al informe de febrero de 2024.  (Adriana Barrios Rodríguez)
9/05/2024 A la fecha se ha evidenciado que se ha cumplido con las acciones de mejoramiento a abril de 2024, lo que permitiría registrar un avance del 86%. (Adriana Barrios Rodríguez)
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t>
  </si>
  <si>
    <t>https://anionline.sharepoint.com/:f:/s/PMPMotor/ElpoUdOySWhOoVeHn8NVjnIBiryX_sqWX0PCSqOFepZdqA?e=o2WV8p</t>
  </si>
  <si>
    <t xml:space="preserve">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	Contratos cuya ejecución se encuentra a cargo de la Vicepresidencia Jurídica: Contratos VJ-142-2023, VJ-480-2023, VJ-486-2023, VJ-515-2022, VJ-519-2022 y VJ-179-2023 </t>
  </si>
  <si>
    <t>Auditoría al Proceso de Contratación en la Agencia Nacional de Infraestructura</t>
  </si>
  <si>
    <t>https://anionline.sharepoint.com/:f:/s/PMPMotor/EpHL9FGqq-pCqCZxWz3g-vEBTVTPUvPqAacjNpz2OhkfxQ?e=mKoIdg</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</si>
  <si>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Ejecutiva: Contrato VEJ-499-2023.</t>
  </si>
  <si>
    <t>Vicepresidencia de Gestión Contractual - Vicepresidencia Ejecutiva</t>
  </si>
  <si>
    <t>https://anionline.sharepoint.com/:f:/s/PMPMotor/EuwoJcV9SCRAiSaShh2VlSQBRzYzc1Y32miyuqV6e1Gmbw?e=7SSf3Q</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</si>
  <si>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de Planeación, Riesgos y Entorno: Contratos VJ-VPRE-MC-001-2023 y VPRE-626-2022.</t>
  </si>
  <si>
    <t>Auditoría "Proceso de contratación en la Agencia Nacional de Infraestructura"</t>
  </si>
  <si>
    <t>Vicepresidencia de Gestión Contractual Vicepresidencia de Planeación Riesgos y entorno._x000D_
Vicepresidencia Ejecutiva._x000D_
Vicepresidencia Jurídica.</t>
  </si>
  <si>
    <t>1. Realizar el cargue de los documentos en el SECOP II con el usuario del supervisor del contrato.
2. Reiterar al equipo de trabajo la verificación periódica del cargue de los documentos que evidencian la ejecución de los contratos en el SECOP II</t>
  </si>
  <si>
    <t>30/01/2024 Se incorpora el Plan de Mejora, informado mediante correo electrónico de fecha 30 de enero de 2024. (Juan Diego Toro Bautista)</t>
  </si>
  <si>
    <t>https://anionline.sharepoint.com/:f:/s/PMPMotor/EtlWgLwge9NMkpgkT1_GqJ8BnxcV0OR8GKVJj7j3umczZA?e=M6cqw2</t>
  </si>
  <si>
    <t>SOLICITUDES EXTEMPORÁNEAS ANTE LA COMISIÓN NACIONAL DEL SERVICIO CIVIL PARA REALIZAR ANOTACIONES EN EL REGISTRO PÚBLICO DE CARRERA ADMINISTRATIVA.
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t>
  </si>
  <si>
    <t>Informe de seguimiento Circular 010 de 2020 de la CNSC y Directiva 015 de 2022 de la PGN</t>
  </si>
  <si>
    <t>Mediante radicado No. 20244030018093 del 26/01/2024 el Grupo Interno de Trabajo de Talento Humano remitió la siguiente acción de mejora:_x000D_
_x000D_
"Ajustar la base de datos de registro (excel) para evidenciar las fechas límite para el registro en el RPCA de las novedades de servidores de carrera."</t>
  </si>
  <si>
    <t xml:space="preserve">
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
19/03/2024 Mediante correo electrónico del 4/03/2024, el G.I.T. de Talento Humano informó sobre la implementación en la base de datos de control de la columna denominada "fecha límite",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t>
  </si>
  <si>
    <t>https://anionline.sharepoint.com/:f:/s/PMPMotor/EuxQMzBoBn5LnpxefF6cNEoBZLGuPOKCOS0lx-4R6iPFwQ?e=0Aulrg</t>
  </si>
  <si>
    <t>NO CONFORMIDAD No. 1. INCUMPLIMIENTO DE LO ESTABLECIDO EN EL ACTIVIDAD No. 1 DEL PROCEDIMIENTO BITÁCORA DE PROYECTO CÓDIGO SEPG-P-001 VERSIÓN 002._x000D_
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t>
  </si>
  <si>
    <t xml:space="preserve">Procedimiento Bitácora de Proyecto </t>
  </si>
  <si>
    <t>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
2. Ajustar y actualizar el Procedimiento “BITÁCORA DE PROYECTO” Código SEPG-P-001.</t>
  </si>
  <si>
    <t xml:space="preserve">
1/02/2024 1. Mediante radicado No. 20246010001773 del 4 de enero de 2024 la VPRE suscribe el Plan de Mejoramiento a la Oficina de Control Interno. (Aurora Andrea Reyes Saavedra)</t>
  </si>
  <si>
    <t>22/12/2023</t>
  </si>
  <si>
    <t>https://anionline.sharepoint.com/:f:/s/PMPMotor/Ev1rI15yL05MjBGmdFT_BL4BeZvxW4JE6lsOItwkXZvxQQ?e=Ugiibc</t>
  </si>
  <si>
    <t xml:space="preserve">NO CONFORMIDAD No. 2. INCUMPLIMIENTO DE LO ESTABLECIDO EN EL ACTIVIDAD No. 3 DEL PROCEDIMIENTO BITÁCORA DE PROYECTO CÓDIGO SEPG-P-001 VERSIÓN 002._x000D_
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Manizales_x000D_
_x000D_
</t>
  </si>
  <si>
    <t xml:space="preserve">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
2. Ajustar y actualizar el Procedimiento “BITÁCORA DE PROYECTO” Código SEPG-P-001._x000D_
</t>
  </si>
  <si>
    <t>https://anionline.sharepoint.com/:f:/s/PMPMotor/EjelJkj-E31Pufl1NJWEZlQBvlwe64MZ2jiNK1XujK_PPw?e=h0s0yj</t>
  </si>
  <si>
    <t xml:space="preserve">_x000D_
NO CONFORMIDAD No. 3. INCUMPLIMIENTO DE LO ESTABLECIDO EN EL ACTIVIDAD No. 13 DEL PROCEDIMIENTO BITÁCORA DE PROYECTO CÓDIGO SEPG-P-001 VERSIÓN 002._x000D_
No se observó soporte del cumplimiento de la actividad No. 13 del procedimiento denominado “BITÁCORA DE PROYECTO” código SEPG-P-001 versión 002. (13. Categorizar el correo electrónico de Outlook de acuerdo al Instructivo "Categorización de Correos”, esta categorización será identificada con el nombre del proyecto.), situación que se evidenció en las siguientes bitácoras de modificaciones contractuales: _x000D_
Vicepresidencia de Gestión Contractual_x000D_
•	OTROSÍ 4 Nueva Sociedad Portuaria Zona Atlántica S.A_x000D_
•	OTROSÍ 13 Aeropuerto Internacional Alfonso Bonilla Aragón_x000D_
_x000D_
 Vicepresidencia Ejecutiva_x000D_
_x000D_
•	OTROSÍ 1 Troncal del Magdalena 2 Sabana de Torres Curumaní_x000D_
•	OTROSÍ 27 Armenia Pereira Manizales_x000D_
</t>
  </si>
  <si>
    <t>https://anionline.sharepoint.com/:f:/s/PMPMotor/Elb3m1NzspJMlJRocDEmZUMBaZvYQbRg4BiBv9V1vnmytg?e=Ab4Sml</t>
  </si>
  <si>
    <t xml:space="preserve">NO CONFORMIDAD No. 4. INCUMPLIMIENTO DE LO ESTABLECIDO EN EL ACTIVIDAD No. 15 DEL PROCEDIMIENTO BITÁCORA DE PROYECTO CÓDIGO SEPG-P-001 VERSIÓN 002._x000D_
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
_x000D_
Vicepresidencia Ejecutiva_x000D_
_x000D_
•	OTROSÍ 1 Troncal del Magdalena 2 Sabana de Torres Curumaní_x000D_
</t>
  </si>
  <si>
    <t>https://anionline.sharepoint.com/:f:/s/PMPMotor/EntZLPZs4NxLqfI3_vPSzpoBwWlfRiG6DYnmOUt4fZU4xg?e=CDX4wd</t>
  </si>
  <si>
    <t>	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t>
  </si>
  <si>
    <t>Administración del riesgo</t>
  </si>
  <si>
    <t>Equipo sistemas de información y tecnología.</t>
  </si>
  <si>
    <t xml:space="preserve">
14/03/2024 Se envió correo electrónico a los responsables, requiriendo el plan de mejoramiento para la no conformidades. Se les da plazo hasta el 15 de abril de 2024. (Yuly Andrea Ujueta Castillo )
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t>
  </si>
  <si>
    <t>https://anionline.sharepoint.com/:f:/s/PMPMotor/EjMAqj0WnLZNnmJBJQwxnbEBD8C_IEEJMqozQ7s4kc2efw?e=GvFqkd</t>
  </si>
  <si>
    <t>	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t>
  </si>
  <si>
    <t>https://anionline.sharepoint.com/:f:/s/PMPMotor/Ehqs5QD83NZCtIA7CcIsUQcBQGkbKTg47qohTLmPYirJbA?e=Qqfwb3</t>
  </si>
  <si>
    <t>Para el Equipo de Coordinación y Seguimiento:_x000D_
_x000D_
No se evidenció un pronunciamiento oportuno de aceptación o negación por parte de la ANI ante solicitudes del Concesionario con relación al reconocimiento de Eventos Eximentes de Responsabilidad._x000D_
_x000D_
Por lo tanto, se identifica incumplimiento a la parte General del Contrato de Concesión N. 012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t>
  </si>
  <si>
    <t>Informe de auditoría a la función pública de la Supervisión y de Interventoría asociadas al proyecto Santana - Mocoa - Neiva</t>
  </si>
  <si>
    <t>Santana - Mocoa - Neiva</t>
  </si>
  <si>
    <t>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
2) Requerir a la Interventoría para que emita los conceptos de las_x000D_
solicitudes de los Eventos Eximentes de Responsabilidad solicitados por_x000D_
el Concesionario en un plazo máximo de diez (10) días calendario. 25%_x000D_
3) Tratar el tema del Evento Eximente en reunión de seguimiento del proyecto o en una reunión citada para tal fin, para realizar previo a_x000D_
emitir concepto una revisión rápida del cumplimiento de los requisitos_x000D_
establecidos en el contrato. 25%_x000D_
4) Solicitar al equipo de Coordinación y Seguimiento del proyecto, emitir_x000D_
concepto sobre los Eventos Eximentes de Responsabilidad en un plazo máximo de siete (7) días hábiles para lo cual se deberá contar_x000D_
previamente con el concepto del interventor. 25%_x000D_
5) Informe de cierre.</t>
  </si>
  <si>
    <t>16/02/2024</t>
  </si>
  <si>
    <t xml:space="preserve">
16/02/2024 Se recibió plan de mejoramiento a través de la comunicación ANI No. 20243050014613 del 19/02/2024, que tuvo respuesta de la OCI a través de la comunicación ANI No. 20241020030833 del 16/02/2024. (July Paola Rodríguez Ortiz)</t>
  </si>
  <si>
    <t>https://anionline.sharepoint.com/:f:/s/PMPMotor/EsOfoCAkGJVDlGM-ctag1WcBoh4nHrbW-QqJqy9ruRXXyA?e=YYAhqy</t>
  </si>
  <si>
    <t xml:space="preserve">Para el Equipo de Coordinación y Seguimiento:_x000D_
_x000D_
Se evidenció que no hay respuesta oportuna a las comunicaciones radicadas por parte de la interventoría Interra TLS, acorde a los tiempos establecidos en el Plan de Cargas (PROCEDIMIENTO PARA LA APROBACIÓN DE DOCUMENTOS Y DE LAS DEMÁS SOLICITUDES) _x000D_
del contrato VEJ-634 de 2022, establecidos de la siguiente manera:_x000D_
_x000D_
“Todas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t>
  </si>
  <si>
    <t>Informe de auditoría a la función pública de la Supervisión y de Interventoría asociadas al proyecto de concesión carretera Santana – Mocoa – Neiva</t>
  </si>
  <si>
    <t>ACCIONES CORRECTIVAS_x000D_
1) Implementar la base de datos que permita realizar el Control y_x000D_
Seguimiento Periódico a las solicitudes de la Interventoría. 50%_x000D_
_x000D_
ACCIONES PREVENTIVAS_x000D_
2) Manual de Interventoría y Supervisión. 50%_x000D_
_x000D_
INFORME DE CIERRE_x000D_
3) Informe de cierre.</t>
  </si>
  <si>
    <t xml:space="preserve">
16/02/2024 Se recibió plan de mejoramiento a través de la comunicación ANI No. 20243050014613 del 19/02/2024, que tuvo respuesta de la OCI a través de la comunicación ANI No. 20241020030833 del 16/02/2024. (July Paola Rodríguez Ortiz)
3/05/2024 Mediante memorando con radicado ANI No. 20241020073823 del 02-05-2024 se solicitaron evidencias del cumplimiento del plan de mejoramiento. (July Paola Rodríguez Ortiz)
21/05/2024 _x000D_
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
 (July Paola Rodríguez Ortiz)</t>
  </si>
  <si>
    <t>https://anionline.sharepoint.com/:f:/s/PMPMotor/EsvVdjGaUlRCmHjMRCAXqvsBAWRiXNfws0RWdDmbbDcvNw?e=aCNZdG</t>
  </si>
  <si>
    <t xml:space="preserve">Para la Interventoría:_x000D_
_x000D_
No se evidenció que la Interventoría atienda las solicitudes que realiza la ANI y/o el Concesionario, acordé a los términos establecidos en el Plan de Cargas (Área Administrativa) del contrato VEJ-634 de 2022, establecidos de la siguiente manera:_x000D_
_x000D_
“Para lo anterior, una vez realizada la solicitud o consulta, mediante cualquier medio, el Interventor proyectará la respuesta y la pondrá a consideración de la ANI, en los siguientes plazos:_x000D_
_x000D_
Si se trata de solicitudes o consultas hechas por la ANI: _x000D_
Las peticiones deberán ser resueltas dentro de los siguientes plazos y se contarán a partir del día siguiente _x000D_
a la fecha de su radicación en el Interventor:_x000D_
_x000D_
a) Peticiones generales o particulares: Quince (15) Días Hábiles; _x000D_
b) Expedición de certificaciones: Diez (10) Días Hábiles, salvo que se trate de certificaciones laborales, para lo cual se dispone de tres (3) Días Hábiles; _x000D_
c) Peticiones con el propósito de obtener copias de documentos: Diez (10) Días Hábiles para comunicar al peticionario, en concordancia con la resolución interna de la ANI que fija el plazo para su entrega.  _x000D_
d) Consultas en materia de gestión contractual: Treinta (30) Días Hábiles; _x000D_
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
a dos (2) días calendario, una vez reciba el equerimiento.” </t>
  </si>
  <si>
    <t>ACCIONES CORRECTIVAS_x000D_
1) Implementar medidas de Control y Seguimiento Periódico a las_x000D_
solicitudes recibidas. 33.33%_x000D_
ACCIONES PREVENTIVAS_x000D_
2) Comunicado de la Dirección de la Interventoría a todas las áreas del_x000D_
equipo de la Interventoría con la directriz de verificación de tiempos para cada tipo de solicitud. 33.33%_x000D_
3) Optimización interna de los tiempos de respuesta establecidos_x000D_
contractualmente. 33.33%</t>
  </si>
  <si>
    <t>https://anionline.sharepoint.com/:f:/s/PMPMotor/EmsD2oNyShFHm1uktpJ-4skBYhvAxDi9KJkLLOYANVS_wg?e=dAm2it</t>
  </si>
  <si>
    <t xml:space="preserve">Para la Interventoría:_x000D_
_x000D_
No se evidenció que la Interventoría entregue los informes mensuales dentro de los plazos establecidos en el Plan de Cargas (Sección Ordenes, comunicaciones e Informes. _x000D_
Clausula Informes.) del contrato VEJ-634 de 2022, establecidos de la siguiente manera:_x000D_
_x000D_
La interventoría entrega los informes dentro de los plazos definidos contractualmente: 3) Informes mensuales (Dentro de los primeros 10 o 15 días calendario de cada mes, según indique el contrato de interventoría). </t>
  </si>
  <si>
    <t>ACCIONES CORRECTIVAS_x000D_
1) Control y Seguimiento a los componentes del informe, con el fin de contar con la información en el tiempo estipulado. 50%_x000D_
_x000D_
ACCIONES PREVENTIVAS_x000D_
2) Comunicado de la Dirección de la Interventoría a todas las áreas del_x000D_
equipo de la Interventoría con la directriz de entrega oportuna. 50%</t>
  </si>
  <si>
    <t>https://anionline.sharepoint.com/:f:/s/PMPMotor/EmrRdLLsShhIlj80oaUrQHQBjm7pHlPlB9K91pWVbSNUSQ?e=hZDWMK</t>
  </si>
  <si>
    <t>EXTEMPORANEIDAD EN LA APROBACIÓN DE LA POLÍTICA DE PREVENCIÓN DEL DAÑO ANTIJURÍDICO EN LA AGENCIA NACIONAL DE INFRAESTRUCTURA PARA EL PERIODO 2024 – 2025._x000D_
_x000D_
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
_x000D_
“Las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
_x000D_
Lo anterior, puede generar la posible materialización del riesgo identificado en el mapa de riesgos por proceso y seguimiento a los riesgos y descrito como “posibilidad de pérdida reputacional, por el aumento en las demandas en_x000D_
contra de la ANI debido a la falta de una estrategia de prevención del daño antijurídico o seguimiento de la misma.”</t>
  </si>
  <si>
    <t>Informe Política de Prevención del Daño Antijurídico en la Agencia Nacional de Infraestructura</t>
  </si>
  <si>
    <t>Marzo de 2024</t>
  </si>
  <si>
    <t>1. Actualizar el procedimiento GEJU-P-004 (31/10/2024)
2. Realizar la búsqueda y recolección para generar el insumo de la política de prevención del daño antijuridico, atendiendo los plazos establecidos por la Agencia Nacional de Defensa Jurídica del Estado. (31/10/2025)
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t>
  </si>
  <si>
    <t>29/04/2024 Mediante correo electrónico del 26 de abril de 2024 la dependencia remite la formulación del plan de mejoramiento con fecha de cumplimiento 30 de noviembre de 2025 (Juan Diego Toro Bautista)</t>
  </si>
  <si>
    <t>26/03/2024</t>
  </si>
  <si>
    <t>https://anionline.sharepoint.com/:f:/s/PMPMotor/ErbOLVn0FsVEnoMUvt_IOzsBLheesfw4w8r0Dypp0j7yQA?e=qZfyFg</t>
  </si>
  <si>
    <t>Para el Equipo de Coordinación y Seguimiento_x000D_
_x000D_
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</si>
  <si>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Interventoría y del Equipo de Coordinación y Seguimiento del contrato de concesión No. 447 de 1994, correspondiente al proyecto de concesión carretera Bogotá - Villeta</t>
  </si>
  <si>
    <t>Bogotá - Villeta</t>
  </si>
  <si>
    <t>Abril de 2024</t>
  </si>
  <si>
    <t xml:space="preserve">Acciones correctivas:_x000D_
_x000D_
1. Aprobación póliza RCE No. M-100038031 – Anexo 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t>
  </si>
  <si>
    <t>14/08/2024</t>
  </si>
  <si>
    <t xml:space="preserve">
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
5/06/2024 Por medio de correo electrónico se solicitó plan de mejoramiento. (Daniel Felipe Sáenz Lozano)
7/06/2024 Mediante correo electrónico, el Equipo de Coordinación y Seguimiento del Proyecto remitió una propuesta de plan de mejoramiento en el formato de acción correctiva (SEPG-F-019), entendido de la siguiente manera:_x000D_
_x000D_
Acciones correctivas:_x000D_
_x000D_
1. Aprobación póliza RCE No. M-100038031 – Anexo 4.  Fecha de cumplimiento: 15-05-2024_x000D_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_x000D_
La Oficina de Control Interno, mediante correo electrónico, recomendó establecer pesos porcentuales y fechas de terminación de las acciones preventivas. (Daniel Felipe Sáenz Lozano)
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
17/06/2024 Se evidenció la creación de alertas a través de outlook dirigidas a la Interventoría con el fin de asegurar la oportunidad en la actualización de las pólizas establecidas contractualmente. (Daniel Felipe Sáenz Lozano)</t>
  </si>
  <si>
    <t>https://anionline.sharepoint.com/:f:/s/PMPMotor/EmJCCAjP0wFAlc1v7hqJpQ8BZb8xTAEDXahf4c6l57YnFw?e=aDlZ24</t>
  </si>
  <si>
    <t>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t>
  </si>
  <si>
    <t>Seguimiento Ejecución Presupuestal corte al 31/12/2023</t>
  </si>
  <si>
    <t>Mayo de 2024</t>
  </si>
  <si>
    <t>https://anionline.sharepoint.com/:f:/s/PMPMotor/EtwMnJjwI6tLh816xT8OJ_8BARvICRbECcFxKAayX9bKxQ?e=gbpDUS</t>
  </si>
  <si>
    <t>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t>
  </si>
  <si>
    <t>Seguimiento Ejecución Presupuestal con corte al 31/12/2023</t>
  </si>
  <si>
    <t>https://anionline.sharepoint.com/:f:/s/PMPMotor/Eux93PHFRqVFvLz6hi6RFy4B0hwjmuUeuJiKslL7ciiEdw?e=JWLTrJ</t>
  </si>
  <si>
    <t>Para el Equipo de Coordinación y Seguimiento_x000D_
_x000D_
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</si>
  <si>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Supervisión y de Interventoría asociadas al proyecto de concesión carretera Transversal del Sisga</t>
  </si>
  <si>
    <t>Junio de 2024</t>
  </si>
  <si>
    <t>No conformidad en termino</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</si>
  <si>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
Con respecto al seguimiento realizado a los planes de mejoramiento formulados por las vicepresidencias de planeación y ejecutiva, no se evidenció cumplimiento de los planes de mejoramiento.
Las vicepresidencias de gestión contractual, jurídica y estructuración no reportaron plan de mejoramiento para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A través de memorando interno radicado bajo el número 2024000100283 del 13 de junio de 2024, se remitió el plan de mejoramiento de la vicepresidencia de estructuración, proponiendo 3 actividades así: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
El responsable enviara las evidencias de cumplimiento del plan el 29 de noviembre de 2024. De acuerdo con lo anterior, se ajusta la fecha de cumplimiento. (Yuly Andrea Ujueta Castillo )</t>
  </si>
  <si>
    <t>Resumen Plan de Mejoramiento por Procesos</t>
  </si>
  <si>
    <t>Agencia Nacional de Infraestructura</t>
  </si>
  <si>
    <t>Inventario</t>
  </si>
  <si>
    <t>No conformidades vencidas</t>
  </si>
  <si>
    <t>Dif.</t>
  </si>
  <si>
    <t>Auditor / No conformidades</t>
  </si>
  <si>
    <t>Cantidad</t>
  </si>
  <si>
    <t>No conformidades</t>
  </si>
  <si>
    <t>Cerradas</t>
  </si>
  <si>
    <t>Abiertas con plan</t>
  </si>
  <si>
    <t>Abiertas sin plan</t>
  </si>
  <si>
    <t>Yuly Andrea Ujueta Castillo</t>
  </si>
  <si>
    <t>Cumplidas (**)</t>
  </si>
  <si>
    <t>Suspensión términos</t>
  </si>
  <si>
    <t>Nuevas (*)</t>
  </si>
  <si>
    <t>ACP En término</t>
  </si>
  <si>
    <t>Total general</t>
  </si>
  <si>
    <t>Vigentes</t>
  </si>
  <si>
    <t>No conformidades abiertas sin plan</t>
  </si>
  <si>
    <t>En término --&gt; Abiertas sin plan (*)</t>
  </si>
  <si>
    <t>Cumplidas --&gt; Cerradas (**)</t>
  </si>
  <si>
    <r>
      <rPr>
        <b/>
        <sz val="7"/>
        <rFont val="Arial"/>
        <family val="2"/>
      </rPr>
      <t>Nota:</t>
    </r>
    <r>
      <rPr>
        <sz val="7"/>
        <color theme="1"/>
        <rFont val="Arial"/>
        <family val="2"/>
      </rPr>
      <t xml:space="preserve"> Es importante mencionar que la totalidad de no  </t>
    </r>
    <r>
      <rPr>
        <sz val="7"/>
        <rFont val="Arial"/>
        <family val="2"/>
      </rPr>
      <t>conformidades</t>
    </r>
  </si>
  <si>
    <t>presentan seguimiento por el auditor que tiene a su cargo la responsabilidad.</t>
  </si>
  <si>
    <t>Total no conformidades</t>
  </si>
  <si>
    <t>No conformidades vigentes (1/2)</t>
  </si>
  <si>
    <t>Responsables</t>
  </si>
  <si>
    <t>Con plan</t>
  </si>
  <si>
    <t>Sin Plan</t>
  </si>
  <si>
    <t>Sin plan</t>
  </si>
  <si>
    <t>V.  Ejecutiva (VEJ)</t>
  </si>
  <si>
    <t>Con plan - En término</t>
  </si>
  <si>
    <t>V. Contractual (VGC)</t>
  </si>
  <si>
    <t>Con plan - Vencidas</t>
  </si>
  <si>
    <t>V. Jurídica (VJ)</t>
  </si>
  <si>
    <t>Con plan y sin fecha</t>
  </si>
  <si>
    <t>V. Estructuración (VE)</t>
  </si>
  <si>
    <t>Proyecto o Proceso / No conformidades</t>
  </si>
  <si>
    <t>V. Corporativa (VGCorp)</t>
  </si>
  <si>
    <t>GIT Tecnologías de la Inf y las Tele</t>
  </si>
  <si>
    <t>Compartidos</t>
  </si>
  <si>
    <t>No conformidades en término (*) - NUEVAS</t>
  </si>
  <si>
    <t>V.Planeación (VPRE)</t>
  </si>
  <si>
    <t>GIT Contratación</t>
  </si>
  <si>
    <t>No conformidades vigentes (2/2)</t>
  </si>
  <si>
    <t>VGC - VEJ</t>
  </si>
  <si>
    <t>Cumplidas</t>
  </si>
  <si>
    <t>En término</t>
  </si>
  <si>
    <r>
      <rPr>
        <b/>
        <sz val="9"/>
        <rFont val="Arial"/>
        <family val="2"/>
      </rPr>
      <t>(*) Nota:</t>
    </r>
    <r>
      <rPr>
        <sz val="9"/>
        <color theme="1"/>
        <rFont val="Arial"/>
        <family val="2"/>
      </rPr>
      <t xml:space="preserve"> Contados 30 días, a partir de la fecha de radicación </t>
    </r>
    <r>
      <rPr>
        <sz val="9"/>
        <rFont val="Arial"/>
        <family val="2"/>
      </rPr>
      <t>del</t>
    </r>
  </si>
  <si>
    <t>informe sin obtener el plan de mejora, automaticamente cambia</t>
  </si>
  <si>
    <r>
      <t xml:space="preserve">de estado la No conformidad, pasando de </t>
    </r>
    <r>
      <rPr>
        <b/>
        <sz val="9"/>
        <rFont val="Arial"/>
        <family val="2"/>
      </rPr>
      <t xml:space="preserve">en </t>
    </r>
    <r>
      <rPr>
        <sz val="9"/>
        <color theme="1"/>
        <rFont val="Aptos Narrow"/>
        <family val="2"/>
        <scheme val="minor"/>
      </rPr>
      <t xml:space="preserve"> </t>
    </r>
    <r>
      <rPr>
        <b/>
        <sz val="9"/>
        <rFont val="Arial"/>
        <family val="2"/>
      </rPr>
      <t>término</t>
    </r>
    <r>
      <rPr>
        <sz val="9"/>
        <rFont val="Arial"/>
        <family val="2"/>
      </rPr>
      <t xml:space="preserve"> a </t>
    </r>
    <r>
      <rPr>
        <b/>
        <sz val="9"/>
        <rFont val="Arial"/>
        <family val="2"/>
      </rPr>
      <t>sin plan</t>
    </r>
    <r>
      <rPr>
        <sz val="9"/>
        <rFont val="Arial"/>
        <family val="2"/>
      </rPr>
      <t>.</t>
    </r>
  </si>
  <si>
    <t>Porcentajes de avance</t>
  </si>
  <si>
    <t>No conformidades abiertas con plan</t>
  </si>
  <si>
    <t>No conformidades cumplidas (**) Acumuladas</t>
  </si>
  <si>
    <t>Rangos</t>
  </si>
  <si>
    <t>Igual a 0%</t>
  </si>
  <si>
    <t>Mayor a 0% y menor o igual a 50%</t>
  </si>
  <si>
    <t>Mayor a 50% y menor o igual a 80%</t>
  </si>
  <si>
    <t>Mayor a 80%</t>
  </si>
  <si>
    <t>No conformidades cerradas</t>
  </si>
  <si>
    <t>No conformidades sin avance (0%)</t>
  </si>
  <si>
    <t>V. Ges. Corp. (VGCorp)</t>
  </si>
  <si>
    <t>No conformidades abiertas con plan por auditor</t>
  </si>
  <si>
    <t>NC Ab con plan</t>
  </si>
  <si>
    <t>Of. Comunicaciones (OC)</t>
  </si>
  <si>
    <t>No conformidades Vigentes x Concepto clave</t>
  </si>
  <si>
    <t>Concepto clave</t>
  </si>
  <si>
    <t>Total</t>
  </si>
  <si>
    <t>Otros</t>
  </si>
  <si>
    <t>No conformidades Vigentes x Tipo de Informe</t>
  </si>
  <si>
    <t>Tipo</t>
  </si>
  <si>
    <t>Auditoría Interna Proy</t>
  </si>
  <si>
    <t>(**) No conformidades cerradas desde febrero 2022 a la fecha.</t>
  </si>
  <si>
    <t>x Tipo de Informe</t>
  </si>
  <si>
    <t>Las NC cumplidas serán sometidas a análisis de efectividad.</t>
  </si>
  <si>
    <t>Si son declaradas efectivas pasan a estado cerradas.</t>
  </si>
  <si>
    <t>No conformidades cumplidas - Consolidadas</t>
  </si>
  <si>
    <t>(Cumplidas ---&gt; Cerradas) en mayo de 2024</t>
  </si>
  <si>
    <t>No Conformidades Acumuladas 2024 y su estado</t>
  </si>
  <si>
    <t>AB con Plan</t>
  </si>
  <si>
    <t>AB sin Plan</t>
  </si>
  <si>
    <t>Nuevas</t>
  </si>
  <si>
    <t xml:space="preserve">Elaborado por: </t>
  </si>
  <si>
    <t>Contratista OCI</t>
  </si>
  <si>
    <t>Vencimientos en julio 2024</t>
  </si>
  <si>
    <t>(Generadas en junio de 2024 )</t>
  </si>
  <si>
    <t>Cierre de junio 2024 y apertura julio de 2024</t>
  </si>
  <si>
    <t>GIT Administrativo y Financiero</t>
  </si>
  <si>
    <t>GIT Planeación</t>
  </si>
  <si>
    <t>Técnico 2 (RMHG)</t>
  </si>
  <si>
    <t>Técnico 3 (NABR)</t>
  </si>
  <si>
    <t>No conformidad en término</t>
  </si>
  <si>
    <t>Cuenta de Consecutivo</t>
  </si>
  <si>
    <t>Etiquetas de fila</t>
  </si>
  <si>
    <t>(Todas)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</si>
</sst>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 #,##0_-;_-* &quot;-&quot;??_-;_-@_-"/>
    <numFmt numFmtId="167" formatCode="_(* #,##0_);_(* \(#,##0\);_(* &quot;-&quot;??_);_(@_)"/>
  </numFmts>
  <fonts count="36" x14ac:knownFonts="1">
    <font>
      <sz val="10"/>
      <name val="Arial"/>
    </font>
    <font>
      <b/>
      <sz val="10"/>
      <name val="Aptos Narrow"/>
      <family val="2"/>
      <scheme val="minor"/>
    </font>
    <font>
      <b/>
      <sz val="12"/>
      <name val="Aptos Narrow"/>
      <family val="2"/>
      <scheme val="minor"/>
    </font>
    <font>
      <sz val="12"/>
      <name val="Aptos Narrow"/>
      <family val="2"/>
      <scheme val="minor"/>
    </font>
    <font>
      <sz val="12"/>
      <color indexed="63"/>
      <name val="Aptos Narrow"/>
      <family val="2"/>
      <scheme val="minor"/>
    </font>
    <font>
      <sz val="10"/>
      <name val="Arial"/>
      <family val="2"/>
    </font>
    <font>
      <sz val="10"/>
      <name val="Aptos Narrow"/>
      <family val="2"/>
      <scheme val="minor"/>
    </font>
    <font>
      <i/>
      <sz val="12"/>
      <name val="Aptos Narrow"/>
      <family val="2"/>
      <scheme val="minor"/>
    </font>
    <font>
      <u/>
      <sz val="10"/>
      <color theme="10"/>
      <name val="Arial"/>
      <family val="2"/>
    </font>
    <font>
      <b/>
      <sz val="12"/>
      <color rgb="FFFF0000"/>
      <name val="Aptos Narrow"/>
      <family val="2"/>
      <scheme val="minor"/>
    </font>
    <font>
      <sz val="12"/>
      <color indexed="10"/>
      <name val="Calibri"/>
      <family val="2"/>
    </font>
    <font>
      <sz val="12"/>
      <name val="Calibri"/>
      <family val="2"/>
    </font>
    <font>
      <sz val="12"/>
      <color rgb="FFFF0000"/>
      <name val="Aptos Narrow"/>
      <family val="2"/>
      <scheme val="minor"/>
    </font>
    <font>
      <b/>
      <u/>
      <sz val="12"/>
      <name val="Aptos Narrow"/>
      <family val="2"/>
      <scheme val="minor"/>
    </font>
    <font>
      <b/>
      <u/>
      <sz val="12"/>
      <color rgb="FFFF0000"/>
      <name val="Aptos Narrow"/>
      <family val="2"/>
      <scheme val="minor"/>
    </font>
    <font>
      <sz val="11"/>
      <name val="Aptos Narrow"/>
      <family val="2"/>
      <scheme val="minor"/>
    </font>
    <font>
      <u/>
      <sz val="12"/>
      <color rgb="FFFF0000"/>
      <name val="Aptos Narrow"/>
      <family val="2"/>
      <scheme val="minor"/>
    </font>
    <font>
      <sz val="12"/>
      <color rgb="FF000000"/>
      <name val="Candara"/>
      <family val="2"/>
    </font>
    <font>
      <sz val="12"/>
      <color rgb="FF00B050"/>
      <name val="Aptos Narrow"/>
      <family val="2"/>
      <scheme val="minor"/>
    </font>
    <font>
      <sz val="11"/>
      <name val="Calibri Light"/>
      <family val="2"/>
    </font>
    <font>
      <sz val="9"/>
      <color theme="1"/>
      <name val="Aptos Narrow"/>
      <family val="2"/>
      <scheme val="minor"/>
    </font>
    <font>
      <b/>
      <sz val="12"/>
      <name val="Calibri"/>
      <family val="2"/>
    </font>
    <font>
      <sz val="9"/>
      <color rgb="FF000000"/>
      <name val="Tahoma"/>
      <family val="2"/>
    </font>
    <font>
      <sz val="9"/>
      <color indexed="81"/>
      <name val="Tahoma"/>
      <family val="2"/>
    </font>
    <font>
      <sz val="8"/>
      <color indexed="81"/>
      <name val="Tahoma"/>
      <family val="2"/>
    </font>
    <font>
      <b/>
      <sz val="9"/>
      <color indexed="81"/>
      <name val="Tahoma"/>
      <family val="2"/>
    </font>
    <font>
      <sz val="10"/>
      <color theme="1"/>
      <name val="Arial"/>
      <family val="2"/>
    </font>
    <font>
      <b/>
      <sz val="10"/>
      <name val="Arial"/>
      <family val="2"/>
    </font>
    <font>
      <b/>
      <sz val="10"/>
      <color theme="1"/>
      <name val="Arial"/>
      <family val="2"/>
    </font>
    <font>
      <sz val="7"/>
      <name val="Arial"/>
      <family val="2"/>
    </font>
    <font>
      <b/>
      <sz val="7"/>
      <name val="Arial"/>
      <family val="2"/>
    </font>
    <font>
      <sz val="7"/>
      <color theme="1"/>
      <name val="Arial"/>
      <family val="2"/>
    </font>
    <font>
      <b/>
      <sz val="9"/>
      <color theme="1"/>
      <name val="Arial"/>
      <family val="2"/>
    </font>
    <font>
      <sz val="9"/>
      <name val="Arial"/>
      <family val="2"/>
    </font>
    <font>
      <b/>
      <sz val="9"/>
      <name val="Arial"/>
      <family val="2"/>
    </font>
    <font>
      <sz val="9"/>
      <color theme="1"/>
      <name val="Arial"/>
      <family val="2"/>
    </font>
  </fonts>
  <fills count="23">
    <fill>
      <patternFill patternType="none"/>
    </fill>
    <fill>
      <patternFill patternType="gray125"/>
    </fill>
    <fill>
      <patternFill patternType="solid">
        <fgColor theme="0" tint="-0.249977111117893"/>
        <bgColor indexed="64"/>
      </patternFill>
    </fill>
    <fill>
      <patternFill patternType="solid">
        <fgColor rgb="FFE2E21E"/>
        <bgColor indexed="64"/>
      </patternFill>
    </fill>
    <fill>
      <patternFill patternType="solid">
        <fgColor indexed="55"/>
        <bgColor indexed="64"/>
      </patternFill>
    </fill>
    <fill>
      <patternFill patternType="solid">
        <fgColor indexed="29"/>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bgColor indexed="64"/>
      </patternFill>
    </fill>
    <fill>
      <patternFill patternType="solid">
        <fgColor theme="8" tint="-0.249977111117893"/>
        <bgColor indexed="64"/>
      </patternFill>
    </fill>
    <fill>
      <patternFill patternType="solid">
        <fgColor rgb="FF00B050"/>
        <bgColor indexed="64"/>
      </patternFill>
    </fill>
    <fill>
      <patternFill patternType="solid">
        <fgColor theme="4" tint="0.39997558519241921"/>
        <bgColor theme="4" tint="0.79998168889431442"/>
      </patternFill>
    </fill>
    <fill>
      <patternFill patternType="solid">
        <fgColor rgb="FF00B0F0"/>
        <bgColor indexed="64"/>
      </patternFill>
    </fill>
    <fill>
      <patternFill patternType="solid">
        <fgColor theme="9" tint="0.39997558519241921"/>
        <bgColor indexed="64"/>
      </patternFill>
    </fill>
    <fill>
      <patternFill patternType="solid">
        <fgColor theme="9" tint="0.59999389629810485"/>
        <bgColor theme="4" tint="0.79998168889431442"/>
      </patternFill>
    </fill>
  </fills>
  <borders count="27">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diagonal/>
    </border>
    <border>
      <left/>
      <right/>
      <top/>
      <bottom style="thin">
        <color indexed="64"/>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4506668294322"/>
      </bottom>
      <diagonal/>
    </border>
    <border>
      <left/>
      <right/>
      <top/>
      <bottom style="thin">
        <color theme="4" tint="0.39994506668294322"/>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1454817346722"/>
      </bottom>
      <diagonal/>
    </border>
    <border>
      <left style="thin">
        <color theme="4" tint="0.39994506668294322"/>
      </left>
      <right style="thin">
        <color theme="4" tint="0.39994506668294322"/>
      </right>
      <top style="thin">
        <color theme="4" tint="0.39991454817346722"/>
      </top>
      <bottom style="thin">
        <color theme="4" tint="0.39991454817346722"/>
      </bottom>
      <diagonal/>
    </border>
    <border>
      <left/>
      <right/>
      <top style="thin">
        <color indexed="64"/>
      </top>
      <bottom style="thin">
        <color indexed="64"/>
      </bottom>
      <diagonal/>
    </border>
  </borders>
  <cellStyleXfs count="5">
    <xf numFmtId="0" fontId="0" fillId="0" borderId="0"/>
    <xf numFmtId="164" fontId="5" fillId="0" borderId="0" applyFon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xf numFmtId="0" fontId="5" fillId="0" borderId="0"/>
  </cellStyleXfs>
  <cellXfs count="194">
    <xf numFmtId="0" fontId="0" fillId="0" borderId="0" xfId="0"/>
    <xf numFmtId="0" fontId="1"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2" xfId="0" quotePrefix="1"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0" borderId="0" xfId="0" applyFont="1"/>
    <xf numFmtId="0" fontId="2" fillId="0" borderId="4" xfId="0" applyFont="1" applyBorder="1" applyAlignment="1">
      <alignment horizontal="justify" vertical="center"/>
    </xf>
    <xf numFmtId="0" fontId="3" fillId="0" borderId="5" xfId="0" applyFont="1" applyBorder="1" applyAlignment="1">
      <alignment horizontal="justify" vertical="center" wrapText="1"/>
    </xf>
    <xf numFmtId="0" fontId="4" fillId="0" borderId="5" xfId="0" applyFont="1" applyBorder="1" applyAlignment="1">
      <alignment horizontal="justify" vertical="center" wrapText="1"/>
    </xf>
    <xf numFmtId="0" fontId="3" fillId="4" borderId="5" xfId="0" applyFont="1" applyFill="1" applyBorder="1" applyAlignment="1">
      <alignment horizontal="justify" vertical="center" wrapText="1"/>
    </xf>
    <xf numFmtId="14" fontId="3" fillId="0" borderId="5" xfId="0" applyNumberFormat="1" applyFont="1" applyBorder="1" applyAlignment="1">
      <alignment horizontal="justify" vertical="center" wrapText="1"/>
    </xf>
    <xf numFmtId="0" fontId="3" fillId="0" borderId="5" xfId="0" applyFont="1" applyBorder="1" applyAlignment="1">
      <alignment horizontal="justify" vertical="center"/>
    </xf>
    <xf numFmtId="0" fontId="2" fillId="0" borderId="5" xfId="0" applyFont="1" applyBorder="1" applyAlignment="1">
      <alignment horizontal="justify" vertical="center" wrapText="1"/>
    </xf>
    <xf numFmtId="165" fontId="3" fillId="0" borderId="5" xfId="0" applyNumberFormat="1" applyFont="1" applyBorder="1" applyAlignment="1">
      <alignment horizontal="justify" vertical="center"/>
    </xf>
    <xf numFmtId="14" fontId="3" fillId="0" borderId="5" xfId="0" quotePrefix="1" applyNumberFormat="1" applyFont="1" applyBorder="1" applyAlignment="1">
      <alignment horizontal="left" vertical="center" wrapText="1"/>
    </xf>
    <xf numFmtId="9" fontId="3" fillId="5" borderId="5" xfId="2" applyFont="1" applyFill="1" applyBorder="1" applyAlignment="1">
      <alignment horizontal="justify" vertical="center"/>
    </xf>
    <xf numFmtId="9" fontId="3" fillId="0" borderId="5" xfId="0" applyNumberFormat="1" applyFont="1" applyBorder="1" applyAlignment="1">
      <alignment horizontal="justify" vertical="center" wrapText="1"/>
    </xf>
    <xf numFmtId="0" fontId="3" fillId="0" borderId="6" xfId="0" applyFont="1" applyBorder="1" applyAlignment="1">
      <alignment horizontal="justify" vertical="center"/>
    </xf>
    <xf numFmtId="166" fontId="3" fillId="0" borderId="6" xfId="1" applyNumberFormat="1" applyFont="1" applyFill="1" applyBorder="1" applyAlignment="1">
      <alignment horizontal="justify" vertical="center"/>
    </xf>
    <xf numFmtId="0" fontId="2" fillId="0" borderId="5" xfId="0" applyFont="1" applyBorder="1" applyAlignment="1">
      <alignment horizontal="justify" vertical="center"/>
    </xf>
    <xf numFmtId="0" fontId="6" fillId="0" borderId="0" xfId="0" applyFont="1"/>
    <xf numFmtId="9" fontId="3" fillId="0" borderId="5" xfId="2" applyFont="1" applyFill="1" applyBorder="1" applyAlignment="1">
      <alignment horizontal="justify" vertical="center"/>
    </xf>
    <xf numFmtId="0" fontId="3" fillId="6" borderId="5" xfId="0" applyFont="1" applyFill="1" applyBorder="1" applyAlignment="1" applyProtection="1">
      <alignment horizontal="justify" vertical="center" wrapText="1"/>
      <protection locked="0"/>
    </xf>
    <xf numFmtId="14" fontId="3" fillId="6" borderId="5" xfId="0" applyNumberFormat="1" applyFont="1" applyFill="1" applyBorder="1" applyAlignment="1" applyProtection="1">
      <alignment horizontal="justify" vertical="center" wrapText="1"/>
      <protection locked="0"/>
    </xf>
    <xf numFmtId="9" fontId="3" fillId="7" borderId="5" xfId="2" applyFont="1" applyFill="1" applyBorder="1" applyAlignment="1">
      <alignment horizontal="justify" vertical="center"/>
    </xf>
    <xf numFmtId="1" fontId="3" fillId="0" borderId="5" xfId="0" applyNumberFormat="1" applyFont="1" applyBorder="1" applyAlignment="1">
      <alignment horizontal="justify" vertical="center" wrapText="1"/>
    </xf>
    <xf numFmtId="0" fontId="8" fillId="0" borderId="5" xfId="3" applyBorder="1" applyAlignment="1">
      <alignment horizontal="justify" vertical="center"/>
    </xf>
    <xf numFmtId="0" fontId="3" fillId="0" borderId="5"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9" fontId="3" fillId="5" borderId="5" xfId="2" applyFont="1" applyFill="1" applyBorder="1" applyAlignment="1">
      <alignment horizontal="center" vertical="center"/>
    </xf>
    <xf numFmtId="14" fontId="3" fillId="0" borderId="5" xfId="0" applyNumberFormat="1" applyFont="1" applyBorder="1" applyAlignment="1">
      <alignment horizontal="justify" vertical="center"/>
    </xf>
    <xf numFmtId="0" fontId="8" fillId="0" borderId="5" xfId="3" applyFill="1" applyBorder="1" applyAlignment="1">
      <alignment horizontal="justify" vertical="center"/>
    </xf>
    <xf numFmtId="0" fontId="6" fillId="0" borderId="5" xfId="0" applyFont="1" applyBorder="1" applyAlignment="1">
      <alignment horizontal="justify" vertical="center"/>
    </xf>
    <xf numFmtId="0" fontId="6" fillId="0" borderId="6" xfId="0" applyFont="1" applyBorder="1" applyAlignment="1">
      <alignment horizontal="justify" vertical="center"/>
    </xf>
    <xf numFmtId="0" fontId="15" fillId="0" borderId="5" xfId="0" applyFont="1" applyBorder="1" applyAlignment="1">
      <alignment horizontal="justify" vertical="center" wrapText="1"/>
    </xf>
    <xf numFmtId="0" fontId="6" fillId="0" borderId="5" xfId="0" applyFont="1" applyBorder="1" applyAlignment="1">
      <alignment horizontal="justify" vertical="center" wrapText="1"/>
    </xf>
    <xf numFmtId="0" fontId="3" fillId="6" borderId="5" xfId="0" quotePrefix="1" applyFont="1" applyFill="1" applyBorder="1" applyAlignment="1" applyProtection="1">
      <alignment horizontal="left" vertical="center" wrapText="1"/>
      <protection locked="0"/>
    </xf>
    <xf numFmtId="0" fontId="3" fillId="0" borderId="5" xfId="0" quotePrefix="1" applyFont="1" applyBorder="1" applyAlignment="1">
      <alignment horizontal="left" vertical="center" wrapText="1"/>
    </xf>
    <xf numFmtId="0" fontId="3" fillId="8" borderId="5" xfId="0" applyFont="1" applyFill="1" applyBorder="1" applyAlignment="1">
      <alignment horizontal="justify" vertical="center" wrapText="1"/>
    </xf>
    <xf numFmtId="0" fontId="3" fillId="0" borderId="0" xfId="0" applyFont="1" applyAlignment="1">
      <alignment horizontal="justify" vertical="center" wrapText="1"/>
    </xf>
    <xf numFmtId="0" fontId="17" fillId="0" borderId="0" xfId="0" applyFont="1" applyAlignment="1">
      <alignment horizontal="justify" vertical="center" wrapText="1"/>
    </xf>
    <xf numFmtId="0" fontId="2" fillId="0" borderId="7" xfId="0" applyFont="1" applyBorder="1" applyAlignment="1">
      <alignment horizontal="justify" vertical="center"/>
    </xf>
    <xf numFmtId="0" fontId="3" fillId="0" borderId="8" xfId="0" applyFont="1" applyBorder="1" applyAlignment="1">
      <alignment horizontal="justify" vertical="center" wrapText="1"/>
    </xf>
    <xf numFmtId="14" fontId="3" fillId="0" borderId="0" xfId="0" applyNumberFormat="1" applyFont="1" applyAlignment="1">
      <alignment horizontal="justify" vertical="center" wrapText="1"/>
    </xf>
    <xf numFmtId="9" fontId="3" fillId="0" borderId="5" xfId="2" applyFont="1" applyFill="1" applyBorder="1" applyAlignment="1">
      <alignment horizontal="justify" vertical="center" wrapText="1"/>
    </xf>
    <xf numFmtId="0" fontId="12" fillId="0" borderId="5" xfId="0" applyFont="1" applyBorder="1" applyAlignment="1">
      <alignment horizontal="justify" vertical="center" wrapText="1"/>
    </xf>
    <xf numFmtId="0" fontId="3" fillId="6" borderId="5" xfId="0" quotePrefix="1" applyFont="1" applyFill="1" applyBorder="1" applyAlignment="1" applyProtection="1">
      <alignment horizontal="justify" vertical="center" wrapText="1"/>
      <protection locked="0"/>
    </xf>
    <xf numFmtId="0" fontId="3" fillId="0" borderId="5" xfId="0" quotePrefix="1" applyFont="1" applyBorder="1" applyAlignment="1" applyProtection="1">
      <alignment horizontal="left" vertical="center"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wrapText="1"/>
    </xf>
    <xf numFmtId="0" fontId="3" fillId="0" borderId="8" xfId="0" applyFont="1" applyBorder="1" applyAlignment="1">
      <alignment horizontal="justify" vertical="top" wrapText="1"/>
    </xf>
    <xf numFmtId="0" fontId="3" fillId="0" borderId="4" xfId="0" applyFont="1" applyBorder="1" applyAlignment="1">
      <alignment horizontal="justify" vertical="center" wrapText="1"/>
    </xf>
    <xf numFmtId="0" fontId="3" fillId="0" borderId="5" xfId="0" quotePrefix="1" applyFont="1" applyBorder="1" applyAlignment="1">
      <alignment horizontal="justify" vertical="center" wrapText="1"/>
    </xf>
    <xf numFmtId="0" fontId="6" fillId="0" borderId="5" xfId="0" applyFont="1" applyBorder="1" applyAlignment="1">
      <alignment horizontal="left" vertical="center" wrapText="1"/>
    </xf>
    <xf numFmtId="0" fontId="6" fillId="0" borderId="5" xfId="0" applyFont="1" applyBorder="1" applyAlignment="1">
      <alignment vertical="center" wrapText="1"/>
    </xf>
    <xf numFmtId="0" fontId="6" fillId="0" borderId="5" xfId="0" applyFont="1" applyBorder="1"/>
    <xf numFmtId="0" fontId="11" fillId="0" borderId="5" xfId="0" applyFont="1" applyBorder="1" applyAlignment="1">
      <alignment horizontal="justify" vertical="center" wrapText="1"/>
    </xf>
    <xf numFmtId="0" fontId="11" fillId="0" borderId="8" xfId="0" applyFont="1" applyBorder="1" applyAlignment="1">
      <alignment horizontal="justify" vertical="center" wrapText="1"/>
    </xf>
    <xf numFmtId="0" fontId="4" fillId="0" borderId="8" xfId="0" applyFont="1" applyBorder="1" applyAlignment="1">
      <alignment horizontal="justify" vertical="center" wrapText="1"/>
    </xf>
    <xf numFmtId="14" fontId="3" fillId="0" borderId="8" xfId="0" applyNumberFormat="1" applyFont="1" applyBorder="1" applyAlignment="1">
      <alignment horizontal="justify" vertical="center" wrapText="1"/>
    </xf>
    <xf numFmtId="0" fontId="3" fillId="0" borderId="8" xfId="0" applyFont="1" applyBorder="1" applyAlignment="1">
      <alignment horizontal="justify" vertical="center"/>
    </xf>
    <xf numFmtId="0" fontId="2" fillId="0" borderId="8" xfId="0" applyFont="1" applyBorder="1" applyAlignment="1">
      <alignment horizontal="justify" vertical="center" wrapText="1"/>
    </xf>
    <xf numFmtId="0" fontId="3" fillId="6" borderId="8" xfId="0" applyFont="1" applyFill="1" applyBorder="1" applyAlignment="1" applyProtection="1">
      <alignment horizontal="justify" vertical="center" wrapText="1"/>
      <protection locked="0"/>
    </xf>
    <xf numFmtId="9" fontId="3" fillId="5" borderId="8" xfId="2" applyFont="1" applyFill="1" applyBorder="1" applyAlignment="1">
      <alignment horizontal="justify" vertical="center"/>
    </xf>
    <xf numFmtId="0" fontId="3" fillId="0" borderId="9" xfId="0" applyFont="1" applyBorder="1" applyAlignment="1">
      <alignment horizontal="justify" vertical="center"/>
    </xf>
    <xf numFmtId="165" fontId="3" fillId="0" borderId="9" xfId="0" applyNumberFormat="1" applyFont="1" applyBorder="1" applyAlignment="1">
      <alignment horizontal="justify" vertical="center"/>
    </xf>
    <xf numFmtId="9" fontId="3" fillId="0" borderId="8" xfId="0" applyNumberFormat="1" applyFont="1" applyBorder="1" applyAlignment="1">
      <alignment horizontal="justify" vertical="center" wrapText="1"/>
    </xf>
    <xf numFmtId="0" fontId="3" fillId="4" borderId="8" xfId="0" applyFont="1" applyFill="1" applyBorder="1" applyAlignment="1">
      <alignment horizontal="justify" vertical="center" wrapText="1"/>
    </xf>
    <xf numFmtId="167" fontId="3" fillId="0" borderId="9" xfId="1" applyNumberFormat="1" applyFont="1" applyFill="1" applyBorder="1" applyAlignment="1">
      <alignment horizontal="justify" vertical="center"/>
    </xf>
    <xf numFmtId="167" fontId="3" fillId="0" borderId="9" xfId="1" applyNumberFormat="1" applyFont="1" applyBorder="1" applyAlignment="1">
      <alignment horizontal="justify" vertical="center"/>
    </xf>
    <xf numFmtId="14" fontId="3" fillId="0" borderId="8" xfId="0" applyNumberFormat="1" applyFont="1" applyBorder="1" applyAlignment="1">
      <alignment horizontal="justify" vertical="center"/>
    </xf>
    <xf numFmtId="0" fontId="3" fillId="6" borderId="8" xfId="0" quotePrefix="1" applyFont="1" applyFill="1" applyBorder="1" applyAlignment="1" applyProtection="1">
      <alignment horizontal="justify" vertical="center" wrapText="1"/>
      <protection locked="0"/>
    </xf>
    <xf numFmtId="165" fontId="3" fillId="0" borderId="8" xfId="0" applyNumberFormat="1" applyFont="1" applyBorder="1" applyAlignment="1">
      <alignment horizontal="justify" vertical="center"/>
    </xf>
    <xf numFmtId="0" fontId="20" fillId="9" borderId="10" xfId="0" applyFont="1" applyFill="1" applyBorder="1" applyAlignment="1">
      <alignment horizontal="justify" vertical="center" wrapText="1"/>
    </xf>
    <xf numFmtId="0" fontId="20" fillId="10" borderId="10" xfId="0" applyFont="1" applyFill="1" applyBorder="1" applyAlignment="1">
      <alignment horizontal="justify" vertical="center" wrapText="1"/>
    </xf>
    <xf numFmtId="0" fontId="20" fillId="9" borderId="5" xfId="0" applyFont="1" applyFill="1" applyBorder="1" applyAlignment="1">
      <alignment horizontal="justify" vertical="center" wrapText="1"/>
    </xf>
    <xf numFmtId="166" fontId="3" fillId="0" borderId="6" xfId="1" applyNumberFormat="1" applyFont="1" applyBorder="1" applyAlignment="1">
      <alignment horizontal="justify" vertical="center"/>
    </xf>
    <xf numFmtId="0" fontId="2" fillId="0" borderId="11" xfId="0" applyFont="1" applyBorder="1" applyAlignment="1">
      <alignment horizontal="justify" vertical="center"/>
    </xf>
    <xf numFmtId="0" fontId="8" fillId="0" borderId="11" xfId="3" applyFill="1" applyBorder="1" applyAlignment="1">
      <alignment horizontal="justify" vertical="center"/>
    </xf>
    <xf numFmtId="0" fontId="2" fillId="0" borderId="8" xfId="0" applyFont="1" applyBorder="1" applyAlignment="1">
      <alignment horizontal="justify" vertical="center"/>
    </xf>
    <xf numFmtId="0" fontId="8" fillId="0" borderId="8" xfId="3" applyFill="1" applyBorder="1" applyAlignment="1">
      <alignment horizontal="justify" vertical="center"/>
    </xf>
    <xf numFmtId="0" fontId="2" fillId="0" borderId="2" xfId="0" applyFont="1" applyBorder="1" applyAlignment="1">
      <alignment horizontal="justify" vertical="center"/>
    </xf>
    <xf numFmtId="0" fontId="8" fillId="0" borderId="2" xfId="3" applyFill="1" applyBorder="1" applyAlignment="1">
      <alignment horizontal="justify" vertical="center"/>
    </xf>
    <xf numFmtId="1" fontId="3" fillId="0" borderId="8" xfId="1" applyNumberFormat="1" applyFont="1" applyBorder="1" applyAlignment="1">
      <alignment horizontal="justify" vertical="center"/>
    </xf>
    <xf numFmtId="0" fontId="2" fillId="0" borderId="9" xfId="0" applyFont="1" applyBorder="1" applyAlignment="1">
      <alignment horizontal="justify" vertical="center"/>
    </xf>
    <xf numFmtId="0" fontId="8" fillId="0" borderId="0" xfId="3" applyAlignment="1">
      <alignment horizontal="justify" vertical="center"/>
    </xf>
    <xf numFmtId="0" fontId="2" fillId="0" borderId="6" xfId="0" applyFont="1" applyBorder="1" applyAlignment="1">
      <alignment horizontal="justify" vertical="center"/>
    </xf>
    <xf numFmtId="0" fontId="3" fillId="0" borderId="0" xfId="0" applyFont="1" applyAlignment="1">
      <alignment horizontal="justify" vertical="center"/>
    </xf>
    <xf numFmtId="0" fontId="2" fillId="0" borderId="0" xfId="0" applyFont="1" applyAlignment="1">
      <alignment horizontal="center" vertical="center"/>
    </xf>
    <xf numFmtId="0" fontId="3" fillId="0" borderId="0" xfId="0" applyFont="1"/>
    <xf numFmtId="0" fontId="3" fillId="0" borderId="0" xfId="0" applyFont="1" applyAlignment="1">
      <alignment vertical="top"/>
    </xf>
    <xf numFmtId="0" fontId="3" fillId="0" borderId="0" xfId="0" applyFont="1" applyAlignment="1">
      <alignment horizontal="center" vertical="center"/>
    </xf>
    <xf numFmtId="0" fontId="15"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horizontal="center"/>
    </xf>
    <xf numFmtId="0" fontId="27" fillId="0" borderId="0" xfId="4" applyFont="1" applyAlignment="1">
      <alignment horizontal="center"/>
    </xf>
    <xf numFmtId="0" fontId="5" fillId="0" borderId="0" xfId="4"/>
    <xf numFmtId="0" fontId="5" fillId="11" borderId="0" xfId="4" applyFill="1"/>
    <xf numFmtId="0" fontId="27" fillId="14" borderId="0" xfId="4" applyFont="1" applyFill="1" applyAlignment="1">
      <alignment horizontal="center"/>
    </xf>
    <xf numFmtId="14" fontId="27" fillId="14" borderId="0" xfId="4" applyNumberFormat="1" applyFont="1" applyFill="1" applyAlignment="1">
      <alignment horizontal="center"/>
    </xf>
    <xf numFmtId="0" fontId="28" fillId="10" borderId="13" xfId="4" applyFont="1" applyFill="1" applyBorder="1" applyAlignment="1">
      <alignment horizontal="center"/>
    </xf>
    <xf numFmtId="0" fontId="28" fillId="10" borderId="13" xfId="4" applyFont="1" applyFill="1" applyBorder="1"/>
    <xf numFmtId="0" fontId="5" fillId="0" borderId="0" xfId="4" applyAlignment="1">
      <alignment horizontal="center"/>
    </xf>
    <xf numFmtId="0" fontId="28" fillId="0" borderId="13" xfId="4" applyFont="1" applyBorder="1" applyAlignment="1">
      <alignment horizontal="left"/>
    </xf>
    <xf numFmtId="0" fontId="28" fillId="0" borderId="13" xfId="4" applyFont="1" applyBorder="1" applyAlignment="1">
      <alignment horizontal="center"/>
    </xf>
    <xf numFmtId="0" fontId="5" fillId="15" borderId="0" xfId="4" applyFill="1"/>
    <xf numFmtId="0" fontId="5" fillId="15" borderId="0" xfId="4" applyFill="1" applyAlignment="1">
      <alignment horizontal="center"/>
    </xf>
    <xf numFmtId="0" fontId="5" fillId="0" borderId="0" xfId="4" applyAlignment="1">
      <alignment horizontal="left" indent="1"/>
    </xf>
    <xf numFmtId="0" fontId="27" fillId="0" borderId="0" xfId="4" applyFont="1"/>
    <xf numFmtId="0" fontId="5" fillId="7" borderId="0" xfId="4" applyFill="1"/>
    <xf numFmtId="0" fontId="5" fillId="7" borderId="0" xfId="4" applyFill="1" applyAlignment="1">
      <alignment horizontal="center"/>
    </xf>
    <xf numFmtId="0" fontId="5" fillId="16" borderId="0" xfId="4" applyFill="1"/>
    <xf numFmtId="0" fontId="5" fillId="16" borderId="0" xfId="4" applyFill="1" applyAlignment="1">
      <alignment horizontal="center"/>
    </xf>
    <xf numFmtId="10" fontId="5" fillId="0" borderId="0" xfId="2" applyNumberFormat="1"/>
    <xf numFmtId="0" fontId="5" fillId="11" borderId="0" xfId="4" applyFill="1" applyAlignment="1">
      <alignment horizontal="center"/>
    </xf>
    <xf numFmtId="0" fontId="28" fillId="10" borderId="14" xfId="4" applyFont="1" applyFill="1" applyBorder="1" applyAlignment="1">
      <alignment horizontal="left"/>
    </xf>
    <xf numFmtId="0" fontId="28" fillId="10" borderId="14" xfId="4" applyFont="1" applyFill="1" applyBorder="1"/>
    <xf numFmtId="0" fontId="28" fillId="10" borderId="14" xfId="4" applyFont="1" applyFill="1" applyBorder="1" applyAlignment="1">
      <alignment horizontal="center"/>
    </xf>
    <xf numFmtId="0" fontId="27" fillId="14" borderId="0" xfId="4" applyFont="1" applyFill="1"/>
    <xf numFmtId="0" fontId="5" fillId="14" borderId="0" xfId="4" applyFill="1"/>
    <xf numFmtId="0" fontId="28" fillId="10" borderId="14" xfId="4" applyFont="1" applyFill="1" applyBorder="1" applyAlignment="1">
      <alignment horizontal="center" vertical="center"/>
    </xf>
    <xf numFmtId="0" fontId="5" fillId="8" borderId="0" xfId="4" applyFill="1"/>
    <xf numFmtId="0" fontId="27" fillId="8" borderId="0" xfId="4" applyFont="1" applyFill="1" applyAlignment="1">
      <alignment horizontal="center"/>
    </xf>
    <xf numFmtId="0" fontId="29" fillId="0" borderId="0" xfId="4" applyFont="1"/>
    <xf numFmtId="0" fontId="29" fillId="0" borderId="0" xfId="4" applyFont="1" applyAlignment="1">
      <alignment horizontal="left" indent="1"/>
    </xf>
    <xf numFmtId="0" fontId="29" fillId="0" borderId="0" xfId="4" applyFont="1" applyAlignment="1">
      <alignment horizontal="center"/>
    </xf>
    <xf numFmtId="0" fontId="5" fillId="17" borderId="0" xfId="4" applyFill="1"/>
    <xf numFmtId="0" fontId="5" fillId="0" borderId="0" xfId="4" applyAlignment="1">
      <alignment horizontal="center" vertical="center"/>
    </xf>
    <xf numFmtId="0" fontId="5" fillId="18" borderId="0" xfId="4" applyFill="1"/>
    <xf numFmtId="0" fontId="5" fillId="0" borderId="0" xfId="4" applyAlignment="1">
      <alignment horizontal="left"/>
    </xf>
    <xf numFmtId="0" fontId="5" fillId="12" borderId="0" xfId="4" applyFill="1"/>
    <xf numFmtId="0" fontId="5" fillId="13" borderId="0" xfId="4" applyFill="1"/>
    <xf numFmtId="0" fontId="28" fillId="10" borderId="0" xfId="4" applyFont="1" applyFill="1" applyAlignment="1">
      <alignment horizontal="center"/>
    </xf>
    <xf numFmtId="0" fontId="5" fillId="0" borderId="0" xfId="4" applyAlignment="1">
      <alignment horizontal="left" indent="2"/>
    </xf>
    <xf numFmtId="0" fontId="28" fillId="10" borderId="0" xfId="4" applyFont="1" applyFill="1" applyAlignment="1">
      <alignment horizontal="left"/>
    </xf>
    <xf numFmtId="0" fontId="28" fillId="10" borderId="0" xfId="4" applyFont="1" applyFill="1"/>
    <xf numFmtId="0" fontId="33" fillId="0" borderId="0" xfId="4" applyFont="1"/>
    <xf numFmtId="0" fontId="33" fillId="0" borderId="0" xfId="4" applyFont="1" applyAlignment="1">
      <alignment horizontal="left"/>
    </xf>
    <xf numFmtId="0" fontId="5" fillId="0" borderId="15" xfId="4" applyBorder="1" applyAlignment="1">
      <alignment horizontal="left"/>
    </xf>
    <xf numFmtId="0" fontId="26" fillId="0" borderId="13" xfId="4" applyFont="1" applyBorder="1" applyAlignment="1">
      <alignment horizontal="center"/>
    </xf>
    <xf numFmtId="0" fontId="5" fillId="0" borderId="16" xfId="4" applyBorder="1"/>
    <xf numFmtId="0" fontId="27" fillId="11" borderId="0" xfId="4" applyFont="1" applyFill="1" applyAlignment="1">
      <alignment horizontal="center"/>
    </xf>
    <xf numFmtId="0" fontId="5" fillId="0" borderId="17" xfId="4" applyBorder="1" applyAlignment="1">
      <alignment horizontal="left"/>
    </xf>
    <xf numFmtId="0" fontId="5" fillId="0" borderId="18" xfId="4" applyBorder="1" applyAlignment="1">
      <alignment horizontal="center"/>
    </xf>
    <xf numFmtId="0" fontId="5" fillId="0" borderId="19" xfId="4" applyBorder="1" applyAlignment="1">
      <alignment horizontal="center"/>
    </xf>
    <xf numFmtId="0" fontId="27" fillId="11" borderId="14" xfId="4" applyFont="1" applyFill="1" applyBorder="1" applyAlignment="1">
      <alignment horizontal="center"/>
    </xf>
    <xf numFmtId="0" fontId="5" fillId="0" borderId="20" xfId="4" applyBorder="1" applyAlignment="1">
      <alignment horizontal="left"/>
    </xf>
    <xf numFmtId="0" fontId="28" fillId="19" borderId="14" xfId="4" applyFont="1" applyFill="1" applyBorder="1"/>
    <xf numFmtId="0" fontId="32" fillId="10" borderId="0" xfId="4" applyFont="1" applyFill="1" applyAlignment="1">
      <alignment horizontal="center"/>
    </xf>
    <xf numFmtId="0" fontId="5" fillId="0" borderId="21" xfId="4" applyBorder="1" applyAlignment="1">
      <alignment horizontal="left"/>
    </xf>
    <xf numFmtId="0" fontId="27" fillId="14" borderId="14" xfId="4" applyFont="1" applyFill="1" applyBorder="1" applyAlignment="1">
      <alignment horizontal="center"/>
    </xf>
    <xf numFmtId="0" fontId="29" fillId="0" borderId="22" xfId="4" applyFont="1" applyBorder="1" applyAlignment="1">
      <alignment horizontal="left"/>
    </xf>
    <xf numFmtId="0" fontId="29" fillId="0" borderId="23" xfId="4" applyFont="1" applyBorder="1" applyAlignment="1">
      <alignment horizontal="left"/>
    </xf>
    <xf numFmtId="0" fontId="5" fillId="0" borderId="24" xfId="4" applyBorder="1" applyAlignment="1">
      <alignment horizontal="center"/>
    </xf>
    <xf numFmtId="0" fontId="5" fillId="0" borderId="25" xfId="4" applyBorder="1" applyAlignment="1">
      <alignment horizontal="center"/>
    </xf>
    <xf numFmtId="0" fontId="28" fillId="0" borderId="0" xfId="4" applyFont="1" applyAlignment="1">
      <alignment horizontal="left"/>
    </xf>
    <xf numFmtId="0" fontId="28" fillId="0" borderId="0" xfId="4" applyFont="1" applyAlignment="1">
      <alignment horizontal="center"/>
    </xf>
    <xf numFmtId="0" fontId="28" fillId="0" borderId="0" xfId="4" applyFont="1"/>
    <xf numFmtId="0" fontId="28" fillId="10" borderId="5" xfId="4" applyFont="1" applyFill="1" applyBorder="1" applyAlignment="1">
      <alignment horizontal="center"/>
    </xf>
    <xf numFmtId="0" fontId="27" fillId="0" borderId="0" xfId="4" applyFont="1" applyAlignment="1">
      <alignment horizontal="left"/>
    </xf>
    <xf numFmtId="0" fontId="5" fillId="0" borderId="5" xfId="4" applyBorder="1"/>
    <xf numFmtId="0" fontId="27" fillId="0" borderId="5" xfId="4" applyFont="1" applyBorder="1" applyAlignment="1">
      <alignment horizontal="center"/>
    </xf>
    <xf numFmtId="0" fontId="5" fillId="0" borderId="5" xfId="4" applyBorder="1" applyAlignment="1">
      <alignment horizontal="center"/>
    </xf>
    <xf numFmtId="14" fontId="5" fillId="0" borderId="0" xfId="4" applyNumberFormat="1" applyAlignment="1">
      <alignment horizontal="left"/>
    </xf>
    <xf numFmtId="0" fontId="28" fillId="22" borderId="5" xfId="4" applyFont="1" applyFill="1" applyBorder="1" applyAlignment="1">
      <alignment horizontal="center"/>
    </xf>
    <xf numFmtId="0" fontId="28" fillId="10" borderId="5" xfId="4" applyFont="1" applyFill="1" applyBorder="1" applyAlignment="1">
      <alignment horizontal="left"/>
    </xf>
    <xf numFmtId="0" fontId="5" fillId="0" borderId="14" xfId="4" applyBorder="1" applyAlignment="1">
      <alignment horizontal="left"/>
    </xf>
    <xf numFmtId="0" fontId="5" fillId="0" borderId="19" xfId="4" applyBorder="1" applyAlignment="1">
      <alignment horizontal="left"/>
    </xf>
    <xf numFmtId="0" fontId="0" fillId="0" borderId="0" xfId="0" pivotButton="1"/>
    <xf numFmtId="0" fontId="0" fillId="0" borderId="0" xfId="0" applyAlignment="1">
      <alignment horizontal="left"/>
    </xf>
    <xf numFmtId="0" fontId="27" fillId="11" borderId="0" xfId="4" applyFont="1" applyFill="1" applyAlignment="1">
      <alignment horizontal="center"/>
    </xf>
    <xf numFmtId="0" fontId="27" fillId="12" borderId="0" xfId="4" applyFont="1" applyFill="1" applyAlignment="1">
      <alignment horizontal="center"/>
    </xf>
    <xf numFmtId="0" fontId="27" fillId="20" borderId="14" xfId="4" applyFont="1" applyFill="1" applyBorder="1" applyAlignment="1">
      <alignment horizontal="center"/>
    </xf>
    <xf numFmtId="0" fontId="28" fillId="10" borderId="13" xfId="4" applyFont="1" applyFill="1" applyBorder="1" applyAlignment="1">
      <alignment horizontal="center"/>
    </xf>
    <xf numFmtId="0" fontId="32" fillId="10" borderId="13" xfId="4" applyFont="1" applyFill="1" applyBorder="1" applyAlignment="1">
      <alignment horizontal="center"/>
    </xf>
    <xf numFmtId="0" fontId="27" fillId="0" borderId="5" xfId="4" applyFont="1" applyBorder="1" applyAlignment="1">
      <alignment horizontal="center"/>
    </xf>
    <xf numFmtId="0" fontId="28" fillId="22" borderId="5" xfId="4" applyFont="1" applyFill="1" applyBorder="1" applyAlignment="1">
      <alignment horizontal="center"/>
    </xf>
    <xf numFmtId="0" fontId="28" fillId="10" borderId="6" xfId="4" applyFont="1" applyFill="1" applyBorder="1" applyAlignment="1">
      <alignment horizontal="center"/>
    </xf>
    <xf numFmtId="0" fontId="28" fillId="10" borderId="26" xfId="4" applyFont="1" applyFill="1" applyBorder="1" applyAlignment="1">
      <alignment horizontal="center"/>
    </xf>
    <xf numFmtId="0" fontId="28" fillId="10" borderId="4" xfId="4" applyFont="1" applyFill="1" applyBorder="1" applyAlignment="1">
      <alignment horizontal="center"/>
    </xf>
    <xf numFmtId="0" fontId="27" fillId="0" borderId="0" xfId="4" applyFont="1" applyAlignment="1">
      <alignment horizontal="center"/>
    </xf>
    <xf numFmtId="0" fontId="27" fillId="0" borderId="12" xfId="4" applyFont="1" applyBorder="1" applyAlignment="1">
      <alignment horizontal="center"/>
    </xf>
    <xf numFmtId="0" fontId="28" fillId="10" borderId="5" xfId="4" applyFont="1" applyFill="1" applyBorder="1" applyAlignment="1">
      <alignment horizontal="center"/>
    </xf>
    <xf numFmtId="0" fontId="5" fillId="0" borderId="5" xfId="4" applyBorder="1" applyAlignment="1">
      <alignment horizontal="center"/>
    </xf>
    <xf numFmtId="0" fontId="27" fillId="21" borderId="0" xfId="4" applyFont="1" applyFill="1" applyAlignment="1">
      <alignment horizontal="center"/>
    </xf>
    <xf numFmtId="0" fontId="27" fillId="17" borderId="0" xfId="4" applyFont="1" applyFill="1" applyAlignment="1">
      <alignment horizontal="center"/>
    </xf>
    <xf numFmtId="0" fontId="27" fillId="16" borderId="14" xfId="4" applyFont="1" applyFill="1" applyBorder="1" applyAlignment="1">
      <alignment horizontal="center" vertical="center"/>
    </xf>
    <xf numFmtId="0" fontId="27" fillId="18" borderId="0" xfId="4" applyFont="1" applyFill="1" applyAlignment="1">
      <alignment horizontal="center"/>
    </xf>
    <xf numFmtId="0" fontId="28" fillId="10" borderId="0" xfId="4" applyFont="1" applyFill="1" applyAlignment="1">
      <alignment horizontal="center"/>
    </xf>
    <xf numFmtId="0" fontId="27" fillId="16" borderId="0" xfId="4" applyFont="1" applyFill="1" applyAlignment="1">
      <alignment horizontal="center"/>
    </xf>
    <xf numFmtId="0" fontId="27" fillId="13" borderId="0" xfId="4" applyFont="1" applyFill="1" applyAlignment="1">
      <alignment horizontal="center" wrapText="1"/>
    </xf>
  </cellXfs>
  <cellStyles count="5">
    <cellStyle name="Hipervínculo" xfId="3" builtinId="8"/>
    <cellStyle name="Millares" xfId="1" builtinId="3"/>
    <cellStyle name="Normal" xfId="0" builtinId="0"/>
    <cellStyle name="Normal 2" xfId="4" xr:uid="{8593801A-9E47-4C6E-A1F4-252ADD7C99BF}"/>
    <cellStyle name="Porcentaje" xfId="2" builtinId="5"/>
  </cellStyles>
  <dxfs count="1791">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toro/OD/PMP%20Pocket%20Motor.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4%20-%20copia%20(2).xlsm" TargetMode="External"/><Relationship Id="rId1" Type="http://schemas.openxmlformats.org/officeDocument/2006/relationships/externalLinkPath" Target="/personal/jtoro_ani_gov_co/Documents/PMP%20Pocket%20Motor%20V4%20-%20copia%20(2).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2.xlsm" TargetMode="External"/><Relationship Id="rId1" Type="http://schemas.openxmlformats.org/officeDocument/2006/relationships/externalLinkPath" Target="/personal/jtoro_ani_gov_co/Documents/PMP%20Pocket%20Motor%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toro\OneDrive%20-%20ANI\PMP%20Pocket%20Motor%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Principal"/>
      <sheetName val="notas"/>
      <sheetName val="Hoja1"/>
      <sheetName val="LISTA"/>
      <sheetName val="Base"/>
      <sheetName val="Usuarios"/>
      <sheetName val="Resumen"/>
      <sheetName val="TD"/>
    </sheetNames>
    <sheetDataSet>
      <sheetData sheetId="0"/>
      <sheetData sheetId="1"/>
      <sheetData sheetId="2"/>
      <sheetData sheetId="3">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4">
        <row r="1">
          <cell r="A1" t="str">
            <v>Corrección</v>
          </cell>
          <cell r="D1" t="str">
            <v>Oficina Comunicaciones (OC)</v>
          </cell>
          <cell r="E1" t="str">
            <v>Alvaro Sandoval</v>
          </cell>
          <cell r="G1" t="str">
            <v>SISTEMA ESTRATÉGICO DE PLANEACIÓN Y GESTIÓN</v>
          </cell>
          <cell r="H1" t="str">
            <v>Auditoría Interna</v>
          </cell>
          <cell r="J1" t="str">
            <v>Jurídico</v>
          </cell>
        </row>
        <row r="2">
          <cell r="A2" t="str">
            <v>Acción correctiva</v>
          </cell>
          <cell r="D2" t="str">
            <v>Vicepresidencia  Ejecutiva (VEJ)</v>
          </cell>
          <cell r="E2" t="str">
            <v>Angela Cajamarca</v>
          </cell>
          <cell r="G2" t="str">
            <v>ESTRUCTURACIÓN DE PROYECTOS DE INFRAESTRUCTURA DE TRANSPORTE</v>
          </cell>
          <cell r="H2" t="str">
            <v>Auditoría Técnica</v>
          </cell>
          <cell r="J2" t="str">
            <v>Técnico</v>
          </cell>
        </row>
        <row r="3">
          <cell r="A3" t="str">
            <v>Acción preventiva</v>
          </cell>
          <cell r="D3" t="str">
            <v>Vicepresidencia Administrativa y Financiera. (VAF)</v>
          </cell>
          <cell r="E3" t="str">
            <v>Aurora Andrea Reyes</v>
          </cell>
          <cell r="G3" t="str">
            <v>GESTIÓN DE LA CONTRATACIÓN PÚBLICA</v>
          </cell>
          <cell r="H3" t="str">
            <v>Seguimiento</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gestión contractual.(VGC)</v>
          </cell>
          <cell r="E6" t="str">
            <v>Daniel Felipe Saenz</v>
          </cell>
          <cell r="G6" t="str">
            <v>GESTIÓN ADMINISTRATIVA Y FINANCIERA</v>
          </cell>
          <cell r="J6" t="str">
            <v>Planeación</v>
          </cell>
        </row>
        <row r="7">
          <cell r="D7" t="str">
            <v>Vicepresidencia Jurídica (VJ)</v>
          </cell>
          <cell r="E7" t="str">
            <v>Daniel Felipe Saenz</v>
          </cell>
          <cell r="G7" t="str">
            <v>GESTIÓN DE LA INFORMACIÓN Y COMUNICACIONES</v>
          </cell>
          <cell r="J7" t="str">
            <v>Riesgos</v>
          </cell>
        </row>
        <row r="8">
          <cell r="D8" t="str">
            <v>Vicepresidencias</v>
          </cell>
          <cell r="E8" t="str">
            <v>Diana Carolina Medina Peña</v>
          </cell>
          <cell r="G8" t="str">
            <v>GESTIÓN JURÍDICA</v>
          </cell>
        </row>
        <row r="9">
          <cell r="E9" t="str">
            <v>Héctor Eduardo Vanegas Gámez</v>
          </cell>
          <cell r="G9" t="str">
            <v>TRANSPARENCIA, PARTICIPACIÓN, SERVICIO AL CIUDADANO Y COMUNICACIÓN</v>
          </cell>
        </row>
        <row r="10">
          <cell r="E10" t="str">
            <v>Ivan Mauricio Mejia Alarcon</v>
          </cell>
          <cell r="G10" t="str">
            <v>EVALUACIÓN Y CONTROL INSTITUCIONAL</v>
          </cell>
        </row>
        <row r="11">
          <cell r="E11" t="str">
            <v>Javier León</v>
          </cell>
          <cell r="G11" t="str">
            <v>TODOS LOS PROCESOS</v>
          </cell>
        </row>
        <row r="12">
          <cell r="E12" t="str">
            <v>Javier León / Marcos  Noguera</v>
          </cell>
          <cell r="G12" t="str">
            <v>ALGUNOS PROCESOS</v>
          </cell>
        </row>
        <row r="13">
          <cell r="E13" t="str">
            <v>Juan Carlos Sáenz</v>
          </cell>
        </row>
        <row r="14">
          <cell r="E14" t="str">
            <v>Juan Diego Toro Bautista</v>
          </cell>
        </row>
        <row r="15">
          <cell r="E15" t="str">
            <v>Lucero Masmela</v>
          </cell>
        </row>
        <row r="16">
          <cell r="E16" t="str">
            <v>Luis Miguel Sabogal Camargo</v>
          </cell>
        </row>
        <row r="17">
          <cell r="E17" t="str">
            <v>Luz Jeni Fung Muñoz</v>
          </cell>
        </row>
        <row r="18">
          <cell r="E18" t="str">
            <v>Luz Mary Hernández Villadiego</v>
          </cell>
        </row>
        <row r="19">
          <cell r="E19" t="str">
            <v>Marcos Gabriel Peña Noguera</v>
          </cell>
        </row>
        <row r="20">
          <cell r="E20" t="str">
            <v>Maria Imelda Gonzalez Guevara</v>
          </cell>
        </row>
        <row r="21">
          <cell r="E21" t="str">
            <v>Maria Natalia Norato</v>
          </cell>
        </row>
        <row r="22">
          <cell r="E22" t="str">
            <v>Mariela Grass</v>
          </cell>
        </row>
        <row r="23">
          <cell r="E23" t="str">
            <v xml:space="preserve">Mónica Bibiana Forero </v>
          </cell>
        </row>
        <row r="24">
          <cell r="E24" t="str">
            <v>Roberto Daza</v>
          </cell>
        </row>
        <row r="25">
          <cell r="E25" t="str">
            <v>T Diego Orlando Bustos Forero</v>
          </cell>
        </row>
        <row r="26">
          <cell r="E26" t="str">
            <v>T Luz Jeni Fung Muñoz</v>
          </cell>
        </row>
        <row r="27">
          <cell r="E27" t="str">
            <v xml:space="preserve">Víctor Alfonso Trespalacios </v>
          </cell>
        </row>
        <row r="28">
          <cell r="E28" t="str">
            <v xml:space="preserve">Yuly Andrea Ujueta Castillo </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s>
    <sheetDataSet>
      <sheetData sheetId="0"/>
      <sheetData sheetId="1"/>
      <sheetData sheetId="2">
        <row r="1">
          <cell r="A1" t="str">
            <v>Corrección</v>
          </cell>
          <cell r="D1" t="str">
            <v>Oficina Comunicaciones (OC)</v>
          </cell>
          <cell r="E1" t="str">
            <v>Alvaro Sandoval</v>
          </cell>
          <cell r="G1" t="str">
            <v>SISTEMA ESTRATÉGICO DE PLANEACIÓN Y GESTIÓN</v>
          </cell>
          <cell r="J1" t="str">
            <v>Jurídico</v>
          </cell>
        </row>
        <row r="2">
          <cell r="A2" t="str">
            <v>Acción correctiva</v>
          </cell>
          <cell r="D2" t="str">
            <v>Vicepresidencia  Ejecutiva (VEJ)</v>
          </cell>
          <cell r="E2" t="str">
            <v>Angela Cajamarca</v>
          </cell>
          <cell r="G2" t="str">
            <v>ESTRUCTURACIÓN DE PROYECTOS DE INFRAESTRUCTURA DE TRANSPORTE</v>
          </cell>
          <cell r="J2" t="str">
            <v>Técnico</v>
          </cell>
        </row>
        <row r="3">
          <cell r="A3" t="str">
            <v>Acción preventiva</v>
          </cell>
          <cell r="D3" t="str">
            <v>Vicepresidencia de Gestión Corporativa (VGCorp)</v>
          </cell>
          <cell r="E3" t="str">
            <v>Aurora Andrea Reyes Saavedra</v>
          </cell>
          <cell r="G3" t="str">
            <v>GESTIÓN DE LA CONTRATACIÓN PÚBLICA</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de Gestión Contractual (VGC)</v>
          </cell>
          <cell r="E6" t="str">
            <v>Daniel Felipe Sáenz Lozano</v>
          </cell>
          <cell r="G6" t="str">
            <v>GESTIÓN ADMINISTRATIVA Y FINANCIERA</v>
          </cell>
          <cell r="J6" t="str">
            <v>Planeación</v>
          </cell>
        </row>
        <row r="7">
          <cell r="D7" t="str">
            <v>Vicepresidencia Jurídica (VJ)</v>
          </cell>
          <cell r="E7" t="str">
            <v>Daniel Felipe Sáenz Lozano</v>
          </cell>
          <cell r="G7" t="str">
            <v>GESTIÓN DE LA INFORMACIÓN Y COMUNICACIONES</v>
          </cell>
          <cell r="J7" t="str">
            <v>Riesgos</v>
          </cell>
        </row>
        <row r="8">
          <cell r="D8" t="str">
            <v>Vicepresidencias</v>
          </cell>
          <cell r="E8" t="str">
            <v>Diana Carolina Medina Peña</v>
          </cell>
          <cell r="G8" t="str">
            <v>GESTIÓN JURÍDICA</v>
          </cell>
        </row>
        <row r="9">
          <cell r="E9" t="str">
            <v>Yuri Lizeth Mateus Gómez</v>
          </cell>
          <cell r="G9" t="str">
            <v>TRANSPARENCIA, PARTICIPACIÓN, SERVICIO AL CIUDADANO Y COMUNICACIÓN</v>
          </cell>
        </row>
        <row r="10">
          <cell r="E10" t="str">
            <v>Héctor Eduardo Vanegas Gámez</v>
          </cell>
          <cell r="G10" t="str">
            <v>EVALUACIÓN Y CONTROL INSTITUCIONAL</v>
          </cell>
        </row>
        <row r="11">
          <cell r="E11" t="str">
            <v>Ivan Mauricio Mejia Alarcon</v>
          </cell>
          <cell r="G11" t="str">
            <v>TODOS LOS PROCESOS</v>
          </cell>
        </row>
        <row r="12">
          <cell r="E12" t="str">
            <v>Javier León</v>
          </cell>
          <cell r="G12" t="str">
            <v>ALGUNOS PROCESOS</v>
          </cell>
        </row>
        <row r="13">
          <cell r="E13" t="str">
            <v>Javier León / Marcos  Noguera</v>
          </cell>
        </row>
        <row r="14">
          <cell r="E14" t="str">
            <v>Juan Carlos Sáenz</v>
          </cell>
        </row>
        <row r="15">
          <cell r="E15" t="str">
            <v>Juan Diego Toro Bautista</v>
          </cell>
        </row>
        <row r="16">
          <cell r="E16" t="str">
            <v>July Paola Rodríguez Ortiz</v>
          </cell>
        </row>
        <row r="17">
          <cell r="E17" t="str">
            <v>Lucero Masmela</v>
          </cell>
        </row>
        <row r="18">
          <cell r="E18" t="str">
            <v>Luis Miguel Sabogal Camargo</v>
          </cell>
        </row>
        <row r="19">
          <cell r="E19" t="str">
            <v>Luz Jeni Fung Muñoz</v>
          </cell>
        </row>
        <row r="20">
          <cell r="E20" t="str">
            <v>Luz Mary Hernández Villadiego</v>
          </cell>
        </row>
        <row r="21">
          <cell r="E21" t="str">
            <v>Marcos Gabriel Peña Noguera</v>
          </cell>
        </row>
        <row r="22">
          <cell r="E22" t="str">
            <v>Maria Imelda Gonzalez Guevara</v>
          </cell>
        </row>
        <row r="23">
          <cell r="E23" t="str">
            <v>Maria Natalia Norato</v>
          </cell>
        </row>
        <row r="24">
          <cell r="E24" t="str">
            <v>Mariela Grass</v>
          </cell>
        </row>
        <row r="25">
          <cell r="E25" t="str">
            <v xml:space="preserve">Mónica Bibiana Forero </v>
          </cell>
        </row>
        <row r="26">
          <cell r="E26" t="str">
            <v>Ricardo Mauricio Hernández Gómez</v>
          </cell>
        </row>
        <row r="27">
          <cell r="E27" t="str">
            <v>Roberto Daza</v>
          </cell>
        </row>
        <row r="28">
          <cell r="E28" t="str">
            <v>T Diego Orlando Bustos Forero</v>
          </cell>
        </row>
        <row r="29">
          <cell r="E29" t="str">
            <v>T Luz Jeni Fung Muñoz</v>
          </cell>
        </row>
        <row r="30">
          <cell r="E30" t="str">
            <v xml:space="preserve">Víctor Alfonso Trespalacios </v>
          </cell>
        </row>
        <row r="31">
          <cell r="E31" t="str">
            <v xml:space="preserve">Yuly Andrea Ujueta Castillo </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2">
        <row r="1">
          <cell r="A1" t="str">
            <v>Corrección</v>
          </cell>
          <cell r="H1" t="str">
            <v>Auditoría Interna</v>
          </cell>
        </row>
        <row r="2">
          <cell r="A2" t="str">
            <v>Acción correctiva</v>
          </cell>
          <cell r="H2" t="str">
            <v>Auditoría Interna a Proyectos</v>
          </cell>
        </row>
        <row r="3">
          <cell r="A3" t="str">
            <v>Acción preventiva</v>
          </cell>
          <cell r="H3" t="str">
            <v>Seguimiento Normativo</v>
          </cell>
        </row>
        <row r="4">
          <cell r="A4" t="str">
            <v>Acción correctiva y preventiva</v>
          </cell>
        </row>
      </sheetData>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sheetData>
      <sheetData sheetId="2">
        <row r="1">
          <cell r="A1" t="str">
            <v>Corrección</v>
          </cell>
        </row>
        <row r="2">
          <cell r="A2" t="str">
            <v>Acción correctiva</v>
          </cell>
        </row>
        <row r="3">
          <cell r="A3" t="str">
            <v>Acción preventiva</v>
          </cell>
        </row>
        <row r="4">
          <cell r="A4" t="str">
            <v>Acción correctiva y preventiva</v>
          </cell>
        </row>
      </sheetData>
      <sheetData sheetId="3"/>
      <sheetData sheetId="4"/>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5488.630975925924" createdVersion="8" refreshedVersion="8" minRefreshableVersion="3" recordCount="488" xr:uid="{1E92262F-732E-4829-9C42-22842B593012}">
  <cacheSource type="worksheet">
    <worksheetSource name="TABLA45"/>
  </cacheSource>
  <cacheFields count="32">
    <cacheField name="Consecutivo" numFmtId="0">
      <sharedItems containsSemiMixedTypes="0" containsString="0" containsNumber="1" containsInteger="1" minValue="1214" maxValue="4007"/>
    </cacheField>
    <cacheField name="Vigencia" numFmtId="0">
      <sharedItems containsMixedTypes="1" containsNumber="1" containsInteger="1" minValue="1" maxValue="516"/>
    </cacheField>
    <cacheField name="Año" numFmtId="0">
      <sharedItems containsSemiMixedTypes="0" containsString="0" containsNumber="1" containsInteger="1" minValue="2013" maxValue="2024"/>
    </cacheField>
    <cacheField name="Descripción No Conformidad" numFmtId="0">
      <sharedItems longText="1"/>
    </cacheField>
    <cacheField name="Categoría" numFmtId="0">
      <sharedItems/>
    </cacheField>
    <cacheField name="Subcategoría" numFmtId="0">
      <sharedItems containsBlank="1"/>
    </cacheField>
    <cacheField name="Nombre Informe Auditoría" numFmtId="0">
      <sharedItems containsBlank="1" longText="1"/>
    </cacheField>
    <cacheField name="Área de Conocimiento" numFmtId="0">
      <sharedItems/>
    </cacheField>
    <cacheField name="Proceso" numFmtId="0">
      <sharedItems/>
    </cacheField>
    <cacheField name="Vicepresidencia" numFmtId="0">
      <sharedItems/>
    </cacheField>
    <cacheField name="Proyecto o GIT" numFmtId="0">
      <sharedItems/>
    </cacheField>
    <cacheField name="Auditor" numFmtId="0">
      <sharedItems/>
    </cacheField>
    <cacheField name="Fecha Auditoría" numFmtId="0">
      <sharedItems containsDate="1" containsMixedTypes="1" minDate="2017-03-21T00:00:00" maxDate="2017-03-22T00:00:00"/>
    </cacheField>
    <cacheField name="Mes de Auditoría" numFmtId="0">
      <sharedItems/>
    </cacheField>
    <cacheField name="Año Auditoría" numFmtId="0">
      <sharedItems containsSemiMixedTypes="0" containsString="0" containsNumber="1" containsInteger="1" minValue="2013" maxValue="2024"/>
    </cacheField>
    <cacheField name="Documento Efectividad" numFmtId="0">
      <sharedItems containsBlank="1" containsMixedTypes="1" containsNumber="1" containsInteger="1" minValue="20221020000001" maxValue="20231020207743"/>
    </cacheField>
    <cacheField name="Fecha Efectividad" numFmtId="0">
      <sharedItems containsDate="1" containsBlank="1" containsMixedTypes="1" minDate="2022-03-10T00:00:00" maxDate="2023-06-07T00:00:00"/>
    </cacheField>
    <cacheField name="Tipo de Acción" numFmtId="0">
      <sharedItems containsBlank="1"/>
    </cacheField>
    <cacheField name="Plan de Mejoramiento" numFmtId="0">
      <sharedItems containsBlank="1" longText="1"/>
    </cacheField>
    <cacheField name="Fecha de Inicio" numFmtId="165">
      <sharedItems containsDate="1" containsBlank="1" containsMixedTypes="1" minDate="2013-11-05T00:00:00" maxDate="2024-11-07T00:00:00"/>
    </cacheField>
    <cacheField name="Fecha de Terminación" numFmtId="165">
      <sharedItems containsDate="1" containsBlank="1" containsMixedTypes="1" minDate="2016-06-30T00:00:00" maxDate="2025-12-01T00:00:00" count="152">
        <d v="2020-10-31T00:00:00"/>
        <d v="2019-03-04T00:00:00"/>
        <d v="2019-09-30T00:00:00"/>
        <d v="2019-10-31T00:00:00"/>
        <d v="2019-12-31T00:00:00"/>
        <s v="28/02/2022"/>
        <d v="2019-07-19T00:00:00"/>
        <d v="2018-12-31T00:00:00"/>
        <d v="2021-06-30T00:00:00"/>
        <d v="2018-06-29T00:00:00"/>
        <d v="2019-07-31T00:00:00"/>
        <d v="2020-09-30T00:00:00"/>
        <d v="2016-06-30T00:00:00"/>
        <d v="2019-02-28T00:00:00"/>
        <d v="2019-01-31T00:00:00"/>
        <d v="2020-12-31T00:00:00"/>
        <d v="2018-05-30T00:00:00"/>
        <d v="2021-08-31T00:00:00"/>
        <d v="2018-06-30T00:00:00"/>
        <d v="2019-03-31T00:00:00"/>
        <d v="2019-06-30T00:00:00"/>
        <d v="2019-03-05T00:00:00"/>
        <d v="2019-09-09T00:00:00"/>
        <d v="2021-12-31T00:00:00"/>
        <d v="2022-01-31T00:00:00"/>
        <d v="2021-07-31T00:00:00"/>
        <d v="2022-09-30T00:00:00"/>
        <d v="2017-12-31T00:00:00"/>
        <d v="2018-03-31T00:00:00"/>
        <d v="2019-11-30T00:00:00"/>
        <s v="29/02/2024"/>
        <d v="2021-03-31T00:00:00"/>
        <d v="2020-06-30T00:00:00"/>
        <d v="2018-08-31T00:00:00"/>
        <s v="31/12/2022"/>
        <d v="2018-05-31T00:00:00"/>
        <d v="2019-08-31T00:00:00"/>
        <d v="2018-09-30T00:00:00"/>
        <s v="30/06/2024"/>
        <d v="2018-11-30T00:00:00"/>
        <d v="2019-07-16T00:00:00"/>
        <d v="2020-12-30T00:00:00"/>
        <d v="2019-12-01T00:00:00"/>
        <d v="2024-06-30T00:00:00"/>
        <s v="20/08/2021"/>
        <d v="2020-02-28T00:00:00"/>
        <d v="2019-03-15T00:00:00"/>
        <d v="2019-02-15T00:00:00"/>
        <d v="2019-02-10T00:00:00"/>
        <d v="2019-04-30T00:00:00"/>
        <d v="2019-03-10T00:00:00"/>
        <d v="2019-12-30T00:00:00"/>
        <d v="2019-05-23T00:00:00"/>
        <d v="2019-05-31T00:00:00"/>
        <d v="2019-06-01T00:00:00"/>
        <d v="2020-03-31T00:00:00"/>
        <d v="2023-08-31T00:00:00"/>
        <s v="30/08/2022"/>
        <d v="2019-09-18T00:00:00"/>
        <d v="2020-05-31T00:00:00"/>
        <d v="2020-11-30T00:00:00"/>
        <d v="2019-05-08T00:00:00"/>
        <d v="2023-06-30T00:00:00"/>
        <s v="30/05/2023"/>
        <d v="2020-08-31T00:00:00"/>
        <d v="2019-07-22T00:00:00"/>
        <d v="2019-10-09T00:00:00"/>
        <d v="2019-12-08T00:00:00"/>
        <d v="2022-05-06T00:00:00"/>
        <d v="2020-08-05T00:00:00"/>
        <d v="2020-10-15T00:00:00"/>
        <d v="2019-06-09T00:00:00"/>
        <d v="2019-01-10T00:00:00"/>
        <d v="2020-09-05T00:00:00"/>
        <s v="30/10/2021"/>
        <d v="2024-12-31T00:00:00"/>
        <s v="31/12/2023"/>
        <d v="2019-09-10T00:00:00"/>
        <s v="31/12/2024"/>
        <d v="2019-11-10T00:00:00"/>
        <d v="2020-04-30T00:00:00"/>
        <d v="2020-05-15T00:00:00"/>
        <m/>
        <d v="2021-01-31T00:00:00"/>
        <d v="2020-01-31T00:00:00"/>
        <d v="2019-12-27T00:00:00"/>
        <d v="2020-01-02T00:00:00"/>
        <d v="2020-07-31T00:00:00"/>
        <s v="30/12/2021"/>
        <d v="2020-12-20T00:00:00"/>
        <d v="2020-09-04T00:00:00"/>
        <d v="2022-12-31T00:00:00"/>
        <d v="2020-12-19T00:00:00"/>
        <d v="2020-11-12T00:00:00"/>
        <s v="31/01/2024"/>
        <d v="2021-04-30T00:00:00"/>
        <d v="2020-12-15T00:00:00"/>
        <s v="30/07/2025"/>
        <s v="30/11/2021"/>
        <d v="2021-12-15T00:00:00"/>
        <s v="31/12/2021"/>
        <d v="2021-11-30T00:00:00"/>
        <s v="31/07/2024"/>
        <d v="2024-10-10T00:00:00"/>
        <s v="13/05/2021"/>
        <s v="31/03/2023"/>
        <s v="30/06/2022"/>
        <s v="22/07/2021"/>
        <d v="2021-06-05T00:00:00"/>
        <d v="2023-11-30T00:00:00"/>
        <s v="15/08/2021"/>
        <s v="31/03/2025"/>
        <d v="2021-09-30T00:00:00"/>
        <d v="2021-08-30T00:00:00"/>
        <s v="21/02/2022"/>
        <s v="30/08/2021"/>
        <d v="2022-06-10T00:00:00"/>
        <s v="15/12/2021"/>
        <s v="31/03/2022"/>
        <s v="30/09/2023"/>
        <d v="2022-10-31T00:00:00"/>
        <s v="31/01/2022"/>
        <s v="30/09/2022"/>
        <d v="2022-04-30T00:00:00"/>
        <d v="2022-02-28T00:00:00"/>
        <s v="31/08/2022"/>
        <d v="2023-02-22T00:00:00"/>
        <s v="15/02/2022"/>
        <d v="2024-07-31T00:00:00"/>
        <s v="16/02/2022"/>
        <s v="23/12/2021"/>
        <s v="31/03/2024"/>
        <s v="31/10/2023"/>
        <d v="2023-10-05T00:00:00"/>
        <d v="2023-04-05T00:00:00"/>
        <s v="30/12/2023"/>
        <d v="2023-09-02T00:00:00"/>
        <s v="30/11/2023"/>
        <d v="2023-12-31T00:00:00"/>
        <d v="2023-09-30T00:00:00"/>
        <s v="30/04/2024"/>
        <s v="30/09/2024"/>
        <s v="15/06/2024"/>
        <s v="15/12/2023"/>
        <s v="28/02/2024"/>
        <s v="30/08/2024"/>
        <d v="2023-12-29T00:00:00"/>
        <s v="30/12/2024"/>
        <s v="30/05/2024"/>
        <d v="2024-03-30T00:00:00"/>
        <d v="2025-11-30T00:00:00"/>
        <s v="14/08/2024"/>
      </sharedItems>
    </cacheField>
    <cacheField name="Concepto Efectividad" numFmtId="0">
      <sharedItems containsBlank="1" longText="1"/>
    </cacheField>
    <cacheField name="Seguimiento Control Interno" numFmtId="0">
      <sharedItems containsBlank="1" longText="1"/>
    </cacheField>
    <cacheField name="Avance" numFmtId="9">
      <sharedItems containsSemiMixedTypes="0" containsString="0" containsNumber="1" minValue="0" maxValue="1"/>
    </cacheField>
    <cacheField name="Estado" numFmtId="9">
      <sharedItems count="5">
        <s v="No conformidad cerrada"/>
        <s v="No conformidad abierta con plan"/>
        <s v="No conformidad cumplida"/>
        <s v="No conformidad abierta sin plan"/>
        <s v="No conformidad en término"/>
      </sharedItems>
    </cacheField>
    <cacheField name="Efectivo / No Efectivo" numFmtId="0">
      <sharedItems containsBlank="1"/>
    </cacheField>
    <cacheField name="MES DE CIERRE" numFmtId="0">
      <sharedItems containsBlank="1" containsMixedTypes="1" containsNumber="1" containsInteger="1" minValue="1" maxValue="12"/>
    </cacheField>
    <cacheField name="AÑO DE CIERRE" numFmtId="0">
      <sharedItems containsString="0" containsBlank="1" containsNumber="1" containsInteger="1" minValue="2019" maxValue="2024"/>
    </cacheField>
    <cacheField name="Fecha radicación informe" numFmtId="0">
      <sharedItems containsDate="1" containsBlank="1" containsMixedTypes="1" minDate="2019-05-24T00:00:00" maxDate="2024-06-18T00:00:00"/>
    </cacheField>
    <cacheField name="Dias" numFmtId="0">
      <sharedItems containsString="0" containsBlank="1" containsNumber="1" containsInteger="1" minValue="28" maxValue="1890"/>
    </cacheField>
    <cacheField name="TIPO" numFmtId="0">
      <sharedItems/>
    </cacheField>
    <cacheField name="Sopor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
  <r>
    <n v="1214"/>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
    <m/>
    <m/>
    <s v="Técnico"/>
    <s v="GESTIÓN CONTRACTUAL Y SEGUIMIENTO DE PROYECTOS DE INFRAESTRUCTURA DE TRANSPORTE"/>
    <s v="Vicepresidencia de Gestión Contractual (VGC)"/>
    <s v="Fontibón Facatativá los Alpes"/>
    <s v="Adriana Barrios Rodríguez"/>
    <s v="Enero de 2013"/>
    <s v="ENERO"/>
    <n v="2013"/>
    <m/>
    <m/>
    <s v="Acción correctiva"/>
    <s v="1. Diagnóstico elaborado por el equipo de apoyo al proyecto, con base a documentos de_x000a_concesionario e lnterventoría, actualizado, en el que se Indique la pertinencia y necesidad de la_x000a_elaboración de los estudios y diseños contratados con el modificatorio de 2010._x000a_2. Solicitar a interventoría la revisión de los recursos que se encuentran en Fiducla correspondientes a los estudios y diseños que no se ejecutaron y que se contrataron con el_x000a_adicional de 2010 y que los mismos se encuentran a disposición de la ANI."/>
    <d v="2013-11-05T00:00:00"/>
    <x v="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_x000a__x000a_28/02/2018 Se solicita por correo electrónico a la VEJ soportes de seguimiento a la NC._x000a__x000a_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22/10/2018) Se envió correo a la supervisión solicitando los avances en la ejecución y reformulación del plan de mejoramiento que se encuentra vencido actualmente._x000a__x000a_(23/11/2018) Por medio de correo electrónico se reitera a la supervisión la necesidad de reprogramar y ejecutar las  acciones de mejoramiento vencidas desde el año 2013.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iento de la no conformidad._x000a__x000a_05/04/2019 - Una vez revisado el correo electrónico de la supervisión informando los avances en el plan de mejoramiento del proyecto, no se evidencia la formulación del plan para esta no conformidad. Se solicitó el plan una vez más a la supervisión._x000a__x000a_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_x000a__x000a_4/07/2019 Se solicitó a la Supervisión mediante correo electrónico presentar soportes de culminación de acciones de mejoramiento o solicitar reprogramación de fechas de finalización y acciones de mejoramiento._x000a_Estado plan de mejoramiento: vencido desde 31/12/2018._x000a_ (Carlos Felipe Sánchez Pinzón)_x000a__x000a_07/07/2019 Pedir avances y reprogramar fecha de terminación.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6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
    <n v="1"/>
    <x v="0"/>
    <m/>
    <n v="9"/>
    <n v="2020"/>
    <m/>
    <m/>
    <s v="Auditoría Interna a Proyectos"/>
    <m/>
  </r>
  <r>
    <n v="2048"/>
    <n v="1"/>
    <n v="2014"/>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
    <s v=""/>
    <m/>
    <m/>
    <s v="Administrativo"/>
    <s v="GESTIÓN JURÍDICA"/>
    <s v="Vicepresidencia Jurídica (VJ)"/>
    <s v="Grupo Interno de Trabajo Asesoría Estructuración"/>
    <s v="Luis Miguel Sabogal Camargo"/>
    <s v="Enero de 2014"/>
    <s v="ENERO"/>
    <n v="2014"/>
    <m/>
    <m/>
    <s v="Acción correctiva"/>
    <s v="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quot;Informe de seguimiento al proceso de implementación de bitácora de proyecto en fase de contratación - Grupo Interno de Trabajo de Contratación&quo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
    <d v="2014-02-28T00:00:00"/>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
    <s v="Todas las bitácoras de estructuración técnica y financiera de esta auditoría fueron entregadas. Lo correspondiente a la VE  esta subsanado._x000a__x000a_(Pendiente legal y de modificaciones contractuales y todas las bitácoras de contratación.) Completamiento._x000a__x000a_Se verificó el cumplimiento de la acción de mejoramiento de la no conformidad de acuerdo a los soportes remitidos mediante correo electrónico del 01/03/2019 "/>
    <n v="1"/>
    <x v="0"/>
    <m/>
    <s v="marzo"/>
    <n v="2019"/>
    <m/>
    <m/>
    <s v="Auditoría Interna"/>
    <m/>
  </r>
  <r>
    <n v="2051"/>
    <n v="4"/>
    <n v="2014"/>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
    <m/>
    <m/>
    <s v="Administrativo"/>
    <s v="ESTRUCTURACIÓN DE PROYECTOS DE INFRAESTRUCTURA DE TRANSPORTE"/>
    <s v="Vicepresidencia de Estructuración (VE)"/>
    <s v="VE"/>
    <s v="Andrés Fernando Huérfano Huérfano"/>
    <s v="Enero de 2014"/>
    <s v="ENERO"/>
    <n v="2014"/>
    <m/>
    <m/>
    <s v="Acción correctiva"/>
    <s v="Correctivo, se guardaran los Archivos en PDF.  No obstante en todas las bitácoras entregadas se adjuntan los documentos impresos, que son los mismo que van anexos en el CD adjuntos y son escaneados por Archivo y Correspondencia"/>
    <d v="2016-04-28T00:00:00"/>
    <x v="2"/>
    <m/>
    <s v="_x000a__x000a_08/08/2019 Mediante acta No. 4,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056"/>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s v=""/>
    <m/>
    <m/>
    <s v="Administrativo"/>
    <s v="ESTRUCTURACIÓN DE PROYECTOS DE INFRAESTRUCTURA DE TRANSPORTE"/>
    <s v="Vicepresidencia de Gestión Contractual (VGC)"/>
    <s v="Grupo Interno de Trabajo Proyectos Carreteros, Estrategia Contractual, Permisos y Modificaciones 3"/>
    <s v="Luis Miguel Sabogal Camargo"/>
    <s v="Enero de 2014"/>
    <s v="ENERO"/>
    <n v="2014"/>
    <m/>
    <m/>
    <s v="Acción correctiva"/>
    <s v="VE Hallazgo 11: superado por cuanto el certificado se encuentra dentro de la Bitácora"/>
    <m/>
    <x v="1"/>
    <s v="Hallazgo 11: superado por cuanto el certificado se encuentra dentro de la Bitácora_x000a_Se debe dar traslado a la Vicepresidencia de Gestión Contractual por no ser competencia de la Vicepresidencia de Estructuración"/>
    <s v="de acuerdo a lo observado en la colunma de acciones de mejoramiento se encuentra la anotación&quot;superado por cuanto el certificado se encuentra dentro de la Bitácora&quot; y en este sentido se actualiza el porcentaje de avance y se cierra a 01/03/2019"/>
    <n v="1"/>
    <x v="0"/>
    <m/>
    <s v="marzo"/>
    <n v="2019"/>
    <m/>
    <m/>
    <s v="Auditoría Interna"/>
    <m/>
  </r>
  <r>
    <n v="2058"/>
    <n v="11"/>
    <n v="2014"/>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
    <s v=""/>
    <m/>
    <m/>
    <s v="Administrativo"/>
    <s v="ESTRUCTURACIÓN DE PROYECTOS DE INFRAESTRUCTURA DE TRANSPORTE"/>
    <s v="Vicepresidencia Jurídica (VJ)"/>
    <s v="Grupo Interno de Trabajo Asesoría Estructuración"/>
    <s v="Andrés Fernando Huérfano Huérfano"/>
    <s v="Enero de 2014"/>
    <s v="ENERO"/>
    <n v="2014"/>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m/>
    <x v="3"/>
    <s v="Trasladar a la Vicepresidencia Jurídica el Hallazgo 14 y 15 por ser de su competencia._x000a_Trasladar el Hallazgo 16 por competencia a la Gerencia de Contratación._x000a_Trasladar el Hallazgo 17 por competencia a la Gerencia de Jurídica de Estructuración.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
    <s v="Con relación a la no conformidad de No. 2058 no hubo respuesta por parte de la Vicepresidencia en la comunicación remitida por correo electrónico el 01/03/2019. En este sentido la no conformidad continúa abierta sin acción de mejoramiento.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2391"/>
    <n v="344"/>
    <n v="2014"/>
    <s v="ACUERDOS DE GESTIÓN: Se unifican las siguientes no conformidades por trarta el mismo tema._x000a__x000a_NC 2391: 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_x000a_NC 2392: 1. La  Vicepresidente de Estructuración (Beatriz Eugenia Morales Vélez),  no realizó el seguimiento a los compromisos pactados en los acuerdos de gestión de la vigencia 2013, en las fechas pactadas.( Ver tabla No.3 )_x000a__x000a_NC 2829: 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_x000a_NC 2830: 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_x000a_NC 2831: 3. El  Vicepresidente Ejecutivo (Javier Alberto Hernández),  no alineó los compromisos del acuerdo de gestión con el plan de acción de la vigencia 2014 ( Ver tabla No.4 )_x000a__x000a_NC 2832: 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_x000a_NC 2833: 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
    <s v=""/>
    <m/>
    <m/>
    <s v="Administrativo"/>
    <s v="TODOS LOS PROCESOS"/>
    <s v="Vicepresidencias"/>
    <s v="Grupo Interno de Trabajo Planeación."/>
    <s v="Yuly Andrea Ujueta Castillo "/>
    <s v="Junio de 2014"/>
    <s v="JUNIO"/>
    <n v="2014"/>
    <m/>
    <m/>
    <s v="Acción correctiva"/>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d v="2014-06-01T00:00:00"/>
    <x v="4"/>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s v="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_x000a__x000a_Con respecto a la no conformidad generada, se verificó el cumplimiento del plan de acción que se encuentra relacionado y se observó que la Entidad realizó la actualización del Instructivo correspondiente a los acuerdos de gestión (GETH-I-001 Versión 2)._x000a__x000a_Por otra parte, la Entidad implemento un formato asociado al acuerdo de gestión, el cual debe ser diligenciado y firmado entre el Presidente y Vicepresidentes de la Entidad._x000a__x000a_Se evidenció que se encuentran publicados en la página web de la Entidad los acuerdos de gestión de los vicepresidentes correspondientes al periodo 2018._x000a__x000a_Esta información se puede consultar en el siguiente vínculo: https://www.ani.gov.co/gestion-talento-humano/acuerdos-de-gestion._x000a__x000a_Para generar el cierre de esta no conformidad, se solicita el seguimiento de los acuerdos de gestión correspondiente al primer semestre de 2018._x000a__x000a_Se solicita la información  a talento humano y planeación para verificar su cumplimiento por parte de los vicepresidentes._x000a__x000a_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_x000a_Por otra parte, no se evidenció las evaluaciones de los acuerdos de gestión de las Vicepresidencias ejecutiva, estructuración, planeación riesgos y entorno y jurídica. Se informó nuevamente al grupo interno de trabajo de planeación. _x000a__x000a_Se encuentra pendiente otorgar a esta Oficina las evidencias para tenerla en cuenta para el cierre de esta no conformidad.  _x000a_De acuerdo con el instructivo “acuerdo de gestión”, se precisa lo siguiente: “el original del Acuerdo de Gestión deberá remitirse debidamente diligenciado y firmado, mediante memorando al Grupo Interno de Trabajo de Talento Humano”_x000a__x000a_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_x000a__x000a_No se evidencian avances en las siguientes actividades, que conforman el plan de acción para esta no conformidad:_x000a_1. Incluir acciones a tomar cuando un Vicepresidente se retira de la Entidad antes de terminar el periodo a cordado en el acuerdo de gestión. _x000a_2. Enviar instructivo ajustado a los Vicepresidentes  en la vigencia 2016. _x000a_3. Asesorar  a los Vicepresidentes en la elaboración y seguimiento a los acuerdos de gestión  en la vigencia 2016._x000a_De lo anterior, se solicita evidencias al grupo interno de planeación para poder generar el cierre de la no conformidad. Por lo anterior, se registra un avance del 25% en el plan de acción propuesto._x000a__x000a_30/11/2018: No se registraron avances en esta no conformidad. Se revisa la información con los responsables y confirman que esto se logrará a 31 de diciembre de 2018. Se realiza el ajuste a la fecha de terminación de las acciones de mejora._x000a__x000a_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_x000a_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_x000a_Frente a las actividades asociadas a enviar el instructivo a los vicepresidentes actualizado y asesorar  a los vicepresidentes en la elaboración y seguimiento de los acuerdos de gestión, no se evidenciaron avances._x000d__x000a_Se envía correo electrónico al Grupo Interno de Planeación, con el fin de evidenciar avances al respecto._x000d__x000a_De acuerdo con lo anterior, se evidenció un avance del 50% en esta no conformidad._x000d__x000a_Se recibe memorando interno bajo el radicado No. 20196010079873, del 30 de mayo del presente año. El auditado informa los avances de las acciones de mejora propuestas de la siguiente manera:_x000d__x000a_•_x0009_Se realizó la actualización del instructivo “acuerdo de gestión GETH-I-001 – versión 003”, con fecha del 19 de diciembre de 2018._x000d__x000a_•_x0009_Se realizará la solicitud al Grupo Interno de Trabajo de Talento Humano dar cumplimiento al instructivo “acuerdo de gestión – GETH-I-001”, en especial lo referente al capítulo “publicación en página web”._x000d__x000a_Se solicita modificar la fecha final del plan para el 31 de diciembre de 2019._x000d__x000a_Se realizan los ajustes pertinentes y se genera un avance del 50% por dos acciones de mejora cumplidas. Quedan pendiente 2. (Yuly Andrea Ujueta Castillo )_x000a__x000a_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_x000a__x000d__x000a_Por otra parte, no se evidenciaron avances asociados a la asesoría que planeación propuso brindar a las vicepresidencias para la elaboración y seguimiento de los acuerdos de gestión._x000d__x000a__x000d__x000a_Las acciones reportadas no generan avance. (Yuly Andrea Ujueta Castillo )_x000a__x000a_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_x000a_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_x000a_Se avanza un 70% en el cumplimiento de las acciones de mejora. Una vez se verifique su efectividad, se generará el cierre de la no conformidad._x000d__x000a_Se encuentra pendiente verificar el último ajuste del instructivo, socialización del documento al VPRE y la asesoría que le presta GIT de planeación al Vicepresidente para generar su acuerdo de gestión. (Yuly Andrea Ujueta Castillo )_x000a__x000a_10/02/2020 De acuerdo con el correo electrónico recibido el pasado 13 de enero de 2020, y la información publicada en la página web, se evidenció el cumplimiento del plan de acción de esta no conformidad._x000d__x000a__x000d__x000a_Se verificó la publicación del acuerdo de gestión correspondiente al Vicepresidente de Planeación, Riesgos y Entorno. _x000d__x000a__x000d__x000a_El Instructivo asociado a acuerdo de gestión se ajustó en el año 2019 y se presentó la asesoría para el Vicepresidente de Planeación para la elaboración y tramite del acuerdo de gestión._x000d__x000a__x000d__x000a_Por lo anterior, se concluye el cierre de la no conformidad. (Yuly Andrea Ujueta Castillo )"/>
    <n v="1"/>
    <x v="0"/>
    <m/>
    <n v="2"/>
    <n v="2020"/>
    <m/>
    <m/>
    <s v="Auditoría Interna"/>
    <m/>
  </r>
  <r>
    <n v="2560"/>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
    <m/>
    <m/>
    <s v="Jurídico"/>
    <s v="GESTIÓN JURÍDICA"/>
    <s v="Vicepresidencia Jurídica (VJ)"/>
    <s v="Grupo Interno de Trabajo Contratación."/>
    <s v="Luis Miguel Sabogal Camargo"/>
    <s v="Septiembre de 2014"/>
    <s v="SEPTIEMBRE"/>
    <n v="2014"/>
    <m/>
    <m/>
    <s v="Acción correctiva"/>
    <s v="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
    <m/>
    <x v="1"/>
    <s v="Dar traslado a la Vicepresidencia Jurídica – Gerencia de Contratación por competencia.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n v="1"/>
    <x v="0"/>
    <m/>
    <s v="marzo"/>
    <n v="2019"/>
    <m/>
    <m/>
    <s v="Auditoría Interna"/>
    <m/>
  </r>
  <r>
    <n v="2563"/>
    <n v="516"/>
    <n v="2014"/>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
    <m/>
    <m/>
    <s v="Administrativo"/>
    <s v="ESTRUCTURACIÓN DE PROYECTOS DE INFRAESTRUCTURA DE TRANSPORTE"/>
    <s v="Vicepresidencia de Estructuración (VE)"/>
    <s v="VE"/>
    <s v="Andrés Fernando Huérfano Huérfano"/>
    <s v="Septiembre de 2014"/>
    <s v="SEPTIEMBRE"/>
    <n v="2014"/>
    <m/>
    <m/>
    <s v="Acción correctiva"/>
    <s v="No conformidad #07: Se realizara un cronograma y se efectuara un seguimiento por parte de la Vicepresidencia de estructuración"/>
    <d v="2016-04-28T00:00:00"/>
    <x v="2"/>
    <s v="Cronograma de seguimiento en tiempo y responsables para cada Bitácora"/>
    <s v="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790"/>
    <n v="86"/>
    <n v="2015"/>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Retrasos en la ejecución de proyectos"/>
    <m/>
    <m/>
    <s v="Técnico"/>
    <s v="GESTIÓN CONTRACTUAL Y SEGUIMIENTO DE PROYECTOS DE INFRAESTRUCTURA DE TRANSPORTE"/>
    <s v="Vicepresidencia  Ejecutiva (VEJ)"/>
    <s v="Girardot-Ibagué-Cajamarca GIC"/>
    <s v="Daniel Felipe Sáenz Lozano"/>
    <s v="Mayo de 2015"/>
    <s v="MAYO"/>
    <n v="2015"/>
    <n v="20221020116753"/>
    <s v="27/09/2022"/>
    <s v="Acción correctiva"/>
    <s v="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
    <d v="2015-06-01T00:00:00"/>
    <x v="5"/>
    <s v="_x000a__x000a_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_x000a__x000d__x000a_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_x000a__x000d__x000a_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_x000a__x000d__x000a_“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_x000a__x000d__x000a_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_x000a__x000d__x000a_De esta manera nos permitimos confirmar que a partir de la fecha se reiniciarán los trabajos de construcción de la intersección a desnivel conocida como Buenos Aires.”_x000d__x000a__x000d__x000a_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_x000a__x000d__x000a_“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_x000a__x000d__x000a_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
    <s v="29/04/2016 Mediante correo electrónico del 29/04/2016, se anexa comunicación por parte del concesionario, en donde se evidencia el ACUERDO DE CONCILIACIÓN CRUCES FERREOS INVIAS. Sin embargo, es necesario enviar el documento final firmado._x000a__x000a_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14/09/2016 Mediante correo electrónico del 14/09/2016, se anexa documento final enviado al INVIAS, y las observaciones a corregir del mismo._x000a__x000a_03/03/2017 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03/08/2017 El 3 de agosto de 2017, la supervisión del proyecto indica que el concesionario continúa con el trámite correspondiente ya que la reunión con el director del INVIAS no se ha podido realizar._x000a__x000a_28/02/2018 - La OCI envió un correo a la supervisión solicitando documentos que evidencien gestión para subsanar la no conformidad._x000a__x000a_12/03/2018 - La supervision envia un correo a laOCI donde evidencia la gestion efectuada para cerrar la no conformidad. _x000a_En el mes de marzo se realiza auditoria tecnica con numero de Rad. 20181020051223 donde se analisa lo siguiente: _x000a_&quot;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_x000a__x000a_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_x000a__x000a_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quot;_x000a__x000a_28/02/2018 La OCI mediante correo electrónico solicita documentos que evidencien gestión para subsanar la no conformidad._x000a__x000a_12/03/2018 La supervision envia un correo a la OCI donde comenta gestion efectuada para cerrar la no conformidad. _x000a__x000a_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_x000a__x000a_Teniendo en cuenta que el Proyecto cuenta con nueva Interventoría a partir del 09 de mayo de 2018,  se llevo a cabo una reunión el día 25 de junio de 2018 en conjunto con el Conesionario, Interventoría y la ANI, en la cual se le compartio el documento trabajado previamente._x000a__x000a_Actualmente, se encuentra en revisión y comentarios por parte del nuevo Interventor con el fin de proceder a suscribir el documento._x000a__x000a_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_x000a__x000a_27/09/2018 – Esta oficina (OCI) envía correo electrónico solicitando allegar evidencia de la gestión para dar cierre a la no conformidad. Se solicita proponer nueva fecha de cierre a la no conformidad que supero el tiempo establecido. _x000a__x000a_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_x000a__x000a_14/12/2018 Se recibe por correo electrónico del supervisor las gestiones realizadas para el cierre de la no conformidad; se señalo siguiente:_x000a_1. 17 de octubre, se recibió correo electrónico con el concepto previo emitido por la Interventoría del Proyecto_x000a_2. 13 de noviembre, se recibió correo electrónico del Concesionario, mediante el cual remitieron el documento con algunas observaciones y ajustes_x000a_3. 15 de noviembre, se recibe correo electrónico del Área Juridica con algunas observaciones y ajustes a los documentos remitidos previamente._x000a_4. 16 de noviembre, el documento ajustado es remitido al equipo de apoyo para revisión y ajustes que correspondan._x000a_5. 21 de noviembre, se recibe el documento con nuevos ajustes del área jurídica._x000a_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_x000a_7. Las comunicaciones al INVIAS y Estructuración de la ANI se encuentran en proceso de radicación, una vez se cuente con estos insumos, podrá continuar con el proceso._x000a_De acuerdo a lo anterior se mantiene el avance y se sigue pendiente de las gestiones para dar cierre a la no conformidad que esta dentro del tiempo previsto por la supervisión del proyecto._x000a__x000a_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_x000a__x000a__x000a_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_x000a__x000a_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_x000a__x000a_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_x000a__x000a_28/01/2020 El 27/01/2019, vía correo electrónico se solicitó a la Supervisión documentación que soporte los avances que se han tenido para subsanar la no conformidad cuyo plan, acorde al PMP vigente venció el pasado 31 de diciembre de 2019. (Daniel Felipe Sáenz Lozano)_x000a__x000a_12/03/2020 A partir de reiteración de parte de la Oficina de Control Interno sobre evidencias de cumplimiento del plan de mejoramiento, la Supervisión remitió mediante correo electrónico del 11 de marzo trazabilidad de acciones al respecto, así:_x000a__x000a_1. 2 de octubre de 2019, El área jurídica de GIC remite el documento de estudios previos resolviendo las observaciones jurídicas realizadas por GICA._x000a_2. 9 de octubre de 2019, la Interventoría Consorcio MAB remite la caracterización social solicitada por GICA_x000a_3. 9 de octubre de 2019, se remite la caracterización social a GICA para revisión y observaciones_x000a_4. 9 de octubre de 2019, la supervisión de GICA informa que no cuenta con observaciones a la caracterización._x000a_5. 18 de octubre de 2019, la interventoría Consorcio MAB remite borrador de comunicación con la favorabilidad de la suscripción del documento._x000a_6. 18 de octubre de 2019, se remite el documento al equipo de apoyo de GIC y a la supervisión de GICA._x000a_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_x000a_8. 09 de diciembre de 2019. Se remite la comunicación 20194091275922 junto con los demás soportes a la supervisión de GICA para revisión y observaciones._x000a__x000a_En virtud de lo anterior, se solicitó prórroga para cumplir con el plan de mejoramiento hasta el 31 de diciembre de 2020._x000a_ (Daniel Felipe Sáenz Lozano)_x000a__x000a_03/12/2020 Mediante correo electrónico del 3 de diciembre de 2020 se solicitaron evidencias de cumplimiento del plan de mejoramiento, cuya terminación se tiene prevista para diciembre de 2020. (Daniel Felipe Sáenz Lozano)_x000a__x000a_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_x000a__x000a_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_x000a__x000a_11/06/2021 Teniendo en cuenta que el plan de mejoramiento vence el 30-06-2021, mediante correo electrónico se solicitó remitir evidencias que acrediten el cumplimiento de la acción de mejoramiento. (Daniel Felipe Sáenz Lozano)_x000a__x000a_23/06/2021  -Modificación de fecha- Mediante correo electrónico la Supervisión informa que &quot;(...)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_x000a_ _x000d__x000a_Finalmente, esperamos poder finalizar la gestión a más tardar durante el mes de septiembre de 2021.&quot;; razón por la que se prorroga plan de mejoramiento hasta el 30 de septiembre de 2021._x000d__x000a_ (Daniel Felipe Sáenz Lozano)_x000a__x000a_06/09/2021 Teniendo en cuenta que el plan de mejoramiento vence el 30-09-2021, mediante correo electrónico se solicitó remitir evidencias que acrediten el cumplimiento de la acción de mejoramiento.  (Daniel Felipe Sáenz Lozano)_x000a__x000a_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_x000a__x000d__x000a_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_x000a_ _x000d__x000a_Lo anterior dio lugar a solicitar una prórroga de cumplimiento del plan de mejoramiento hasta diciembre de 2021. (Daniel Felipe Sáenz Lozano)_x000a__x000a_01/12/2021 Teniendo en cuenta que el plan de mejoramiento vence el 31-12-2021, mediante correo electrónico se solicitó remitir evidencias que acrediten el cumplimiento de la acción de mejoramiento.   (Daniel Felipe Sáenz Lozano)_x000a__x000a_10/12/2021 Mediante correo electrónico del 09/12/2021 la Supervisión presenta, con evidencias, un balance de las acciones ejecutadas, así:_x000d__x000a__x000d__x000a_&quot; 1. Mediante comunicación 20213050292911 del 20 de septiembre de 2021 se remitió la propuesta de Otrosí de Cruces Férreos al Concesionario solicitando su revisión y aprobación, a la fecha no hemos obtenido respuesta a dicha comunicación_x000d__x000a__x000d__x000a_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_x000a__x000d__x000a_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quot;_x000d__x000a__x000d__x000a_En respuesta a dicho balance se recomienda revisar el alcance y fecha de terminación del plan de mejoramiento, dado que la fecha actual de finalización es 31 de diciembre de 2021._x000d__x000a__x000d__x000a_ (Daniel Felipe Sáenz Lozano)_x000a__x000a_15/12/2021  -Modificación de fecha- Mediante correo electrónico la Supervisión solicita prórroga para dar cumplimiento al plan de mejoramiento, así: &quot;Mientras realizamos los trámites internos y recibimos respuesta del INVIAS, solicitamos un plazo estimado hasta el 28 de febrero de 2022&quot;. (Daniel Felipe Sáenz Lozano)_x000a__x000a_16/02/2022 Mediante correos electrónicos del 7 y del 15 de febrero de 2022 se solicitó a la Supervisión evidencias del cumplimiento del plan de mejoramiento debido a que se tiene previsto que su fecha de terminación sea el 28 de febrero de 2022._x000d__x000a__x000d__x000a_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quot;(...) los cruces con los corredores férreos continuarán_x000d__x000a_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_x000a_mecanismo que normativamente esté dispuesto para el efecto.&quot;_x000d__x000a__x000d__x000a_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_x000a__x000a_29/03/2022 Mediante correos electrónicos del 02-03-2022 y del 29-03-2022 se reiteró al Líderl del Equipo de Coordinación y seguimiento alerta sobre vencimiento del plan de mejoramiento. (Daniel Felipe Sáenz Lozano)_x000a__x000a_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_x000a__x000a_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_x000a__x000d__x000a_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
    <n v="1"/>
    <x v="0"/>
    <s v="Efectiva"/>
    <n v="9"/>
    <n v="2022"/>
    <m/>
    <m/>
    <s v="Auditoría Interna a Proyectos"/>
    <s v="https://anionline.sharepoint.com/:f:/s/PMPMotor/Eo3DJBBh07tLuhDQ24oaL_gBgeOOx7lJKFzmFxQwRL5N1g?e=xF8958"/>
  </r>
  <r>
    <n v="2814"/>
    <n v="110"/>
    <n v="2015"/>
    <s v="(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_x000a_(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s v=""/>
    <m/>
    <m/>
    <s v="Técnico"/>
    <s v="GESTIÓN CONTRACTUAL Y SEGUIMIENTO DE PROYECTOS DE INFRAESTRUCTURA DE TRANSPORTE"/>
    <s v="Vicepresidencia de Gestión Contractual (VGC)"/>
    <s v="Siberia – La Punta – El Vino – La Vega - Villeta"/>
    <s v="Carlos Felipe Sánchez Pinzón"/>
    <s v="Mayo de 2015"/>
    <s v="MAYO"/>
    <n v="2015"/>
    <m/>
    <m/>
    <s v="Acción correctiva"/>
    <s v="1. Evidenciar, a partir de un informe de la interventoría, el estado actual de los sitios criticos, sus implicaciones para el corredor y la forma en la cual se está garantizando el cumplimiento del reglamento de operación contractual."/>
    <d v="2015-05-01T00:00:00"/>
    <x v="3"/>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Mediante correo electrónico del 02 de marzo de 2018, de 2018 la supervisión envió un informe de resumen de la estabilización de los taludes en el tramo 3 del proyecto; sin embargo, este informe se auditó en marzo de 2018, emitiendo conclusiones al respecto._x000a__x000a_Mediante informe de auditoría de marzo de 2018 (radicado ANI 20181020051503) la OCI ratificó y complementó la no conformidad de la siguiente manera:_x000a_&quot;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quot;_x000a__x000a_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_x000a__x000a_06/06/2018 - Vía correo electrónico se solicitaron evidencias de seguimiento al cierre al plan de mejora para cerrar la no conformidad _x000a__x000a_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_x000a__x000a_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_x000a__x000d__x000a_Frente al plan de mejoramiento, la Supervisión solicita reformularlo, de la siguiente manera:_x000d__x000a__x000d__x000a_1._x0009_Evidenciar, a partir de un informe de la Interventoría, el estado actual de los sitios críticos, sus implicaciones para el corredor y la forma en la cual se está garantizando el cumplimiento del reglamento de operación contractual._x000d__x000a_Se mantiene la fecha de finalización para el 31/10/2019._x000d__x000a__x000d__x000a_ (Carlos Felipe Sánchez Pinzón)_x000a__x000a_28/10/2019 En reunión del 22/10/2019 la Supervisión manifiesta que actualmente se está cumpliendo con el reglamento de operación de la vía y por lo tanto solicita el cierre de la no conformidad._x000d__x000a__x000d__x000a_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_x000a__x000d__x000a_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_x000a__x000d__x000a_En consecuencia, la Oficina de Control Interno solicita soportes de las solicitudes de recursos para el proyecto con el fin de estudiar la gestión desarrollada por la Supervisión y pronunciarse sobre el cierre de la no conformidad._x000d__x000a__x000d__x000a_Posteriormente, mediante correo electrónico, la Oficina de Control Interno precisa que: de acuerdo con lo conversado en la reunión del pasado 22 de octubre de 2019 (acta adjunta) y una vez revisados los soportes recibidos en los correos en copia, se ha evidenciado:_x000d__x000a__x000d__x000a_-_x0009_La gestión para solicitar recursos para la atención de puntos críticos del proyecto, según los anteproyectos para los años 2019 y 2020._x000d__x000a_-_x0009_Que se garantiza el cumplimiento del reglamento contractual de operación, de acuerdo con los reportes de Interventoría con radicados ANI No. 20194091001922, 20194091118692._x000d__x000a_-_x0009_Que se prioriza la gestión de la Supervisión para que el Concesionario mantenga atendidos los puntos críticos que le corresponden, según correo electrónico del 07/10/2019._x000d__x000a__x000d__x000a_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
    <n v="1"/>
    <x v="0"/>
    <m/>
    <n v="10"/>
    <n v="2019"/>
    <m/>
    <m/>
    <s v="Auditoría Interna a Proyectos"/>
    <m/>
  </r>
  <r>
    <n v="2857"/>
    <n v="153"/>
    <n v="2015"/>
    <s v="La Interventoría debe cumplir lo reglamentado por Ley en Colombia, respecto a examen que los ciclos de los recursos del concesionario garanticen que no hay violación a los LA/FT (lavado de activos y financiación de terrorismo). "/>
    <s v=""/>
    <m/>
    <m/>
    <s v="Técnico"/>
    <s v="GESTIÓN CONTRACTUAL Y SEGUIMIENTO DE PROYECTOS DE INFRAESTRUCTURA DE TRANSPORTE"/>
    <s v="Vicepresidencia de Gestión Contractual (VGC)"/>
    <s v="Férreo Pacifico"/>
    <s v="Carlos Felipe Sánchez Pinzón"/>
    <s v="Mayo de 2015"/>
    <s v="MAYO"/>
    <n v="2015"/>
    <m/>
    <m/>
    <s v="Acción correctiva"/>
    <s v="Presentar los soportes en donde evidencia que ha iniciado todas las acciones que están a su alcance para verificar que el Concesionario implementa mecanismos para la prevención del lavado de activos y financiación del terrorismo."/>
    <d v="2015-07-06T00:00:00"/>
    <x v="6"/>
    <m/>
    <s v="01/12/2015 Mediante correo electrónico del 01/12/15 se informa que 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_x000a__x000a_28/02/2018  La OCI mediante correo electrónico solicita documentación que soporte seguimiento a la NC._x000a__x000a_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_x000a__x000a_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_x000a__x000a__x000a_06/06/2018- Vía correo electrónico se solicitaron evidencias de seguimiento al cierre al plan de mejora para cerrar la no conformidad _x000a__x000a_27/07/2018 - Se evidencia gestión por parte de la Supervisión, no obstante el Concesionario no ha dado respuesta a esta petición. 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_x000a__x000a_La interventoria Nuevamente con radicado No. 20184091058752, de fecha 10 de octubre de 2018, requirio al Concesionario, la entrega de la información pertinente &quot;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quot;_x000a__x000a_Por parte de la Gerencia del modo férreo y portuario, se realizará nuevamente el mismo requerimiento.  de igual forma solicitamos a la oficina de CI nos asesore en el caso tal no se obtenga ninguna respuesta por parte del concesionario, y poder cerrar la NC._x000a__x000a_SE MODIFICA LA FECHA DE CIERRE DE LA NO CONFORMIDAD AL 31/12/2018, DE NO TENER PRONUNCIAMIENTO POR PARTE DEL CONCESIONARIO SE DEBERA MODIFICAR EL PLAN DE ACCION PARA EL CIERRE DE LA NO CONFORMIDAD. _x000a__x000a_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_x000a__x000a_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_x000a_En este sentido, la Interventoría presentará los soportes en donde evidencia que ha iniciado todas las acciones que están a su alcance para verificar que el Concesionario implementa mecanismos para la prevención del lavado de activos y financiación del terrorismo._x000a_Fecha de finalización reprogramada: 19/07/2019. (Carlos Felipe Sánchez Pinzón)_x000a__x000a_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_x000a__x000d__x000a_Por otra parte, en cuanto al contratista Tren de Occidente, se evidencian mediante radicados ANI No. 20194090896722 y 20194090863162, los informes de fiducia con el reporte del cumplimiento de la implementación del SARLAFT por parte del contratista Tren de Occidente._x000d__x000a__x000d__x000a_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_x000a__x000d__x000a_Se adjunta a la presente acta el correo electrónico, 30 de julio de 2019 donde se anexa el oficio con radicado ANI No. 20196010107793 del presidente de la Agencia al GIT de planeación._x000d__x000a__x000d__x000a_De acuerdo con lo anterior, se evidencia la ejecución de acciones de mejoramiento asociadas a la no conformidad No. 2857, por lo que se le da cierre en el plan de mejoramiento por procesos de la Entidad. (Carlos Felipe Sánchez Pinzón)"/>
    <n v="1"/>
    <x v="0"/>
    <m/>
    <n v="10"/>
    <n v="2019"/>
    <m/>
    <m/>
    <s v="Auditoría Interna a Proyectos"/>
    <m/>
  </r>
  <r>
    <n v="2893"/>
    <n v="189"/>
    <n v="2015"/>
    <s v="6. Dotar de mecanismos de riego de agua para eventualidades de incendio en los centros de cómputo de los pisos 6 y 7. Igualmente dotar de sendos equipos extintores los cuartos que conforman el centro de cómputo del piso octavo._x000a__x000a_AUDITORIA MES DE ABRIL 2018: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
    <s v=""/>
    <m/>
    <m/>
    <s v="Tecnológico"/>
    <s v="ALGUNOS PROCESOS"/>
    <s v="Vicepresidencias"/>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iego_x000a_- Instalación equipos extintores"/>
    <d v="2016-04-01T00:00:00"/>
    <x v="7"/>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11/07/2018 La dependencia de sistemas mediante correo de esta misma fecha informa lo siguiente: &quot;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quot;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
    <n v="1"/>
    <x v="0"/>
    <m/>
    <n v="6"/>
    <n v="2019"/>
    <m/>
    <m/>
    <s v="Auditoría Interna"/>
    <m/>
  </r>
  <r>
    <n v="2894"/>
    <n v="190"/>
    <n v="2015"/>
    <s v="8. Dotar de un aire acondicionado portátil con control de temperatura el centro de cómputo del piso 7, similar al que se encuentra operando en el piso 8._x000a__x000a_AUDITORIA INTERNA EN ABRIL DE 2018: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
    <s v=""/>
    <m/>
    <m/>
    <s v="Tecnológico"/>
    <s v="ALGUNOS PROCESOS"/>
    <s v="Vicepresidencias"/>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efrigeración"/>
    <d v="2016-04-01T00:00:00"/>
    <x v="8"/>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
    <n v="1"/>
    <x v="0"/>
    <m/>
    <n v="7"/>
    <n v="2021"/>
    <m/>
    <m/>
    <s v="Auditoría Interna"/>
    <m/>
  </r>
  <r>
    <n v="2939"/>
    <n v="235"/>
    <n v="2015"/>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
    <s v=""/>
    <m/>
    <m/>
    <s v="Administrativo"/>
    <s v="GESTIÓN DEL TALENTO HUMANO"/>
    <s v="Vicepresidencia de Gestión Corporativa (VGCorp)"/>
    <s v="Grupo Interno de Trabajo de Talento Humano"/>
    <s v="Yuly Andrea Ujueta Castillo "/>
    <s v="Septiembre de 2015"/>
    <s v="SEPTIEMBRE"/>
    <n v="2015"/>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_x000a__x000a_23/05/2018: Como acción preventiva se expidió Circular recordando la obligacion de actualizacion del SIGEP (Rad No. 2018-409-000017-4 Fecha: 08/05/2018)"/>
    <d v="2015-11-06T00:00:00"/>
    <x v="9"/>
    <s v="28/02/2019: Se efectuó revicion de Hoja de vida de los funcionarios y se completó la infomacion faltante. Adicionalmente se enviaron comunicados y se expidió circular con el fin de recordar la obligatoriedad de diligencia y actualizar la informacion en el SIGEP"/>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_x000a__x000a_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De acuerdo con lo anterior, se solicitó a l proceso de gestión de talento humano, reportar avances frente a esta no conformidad._x000a__x000a_30/05/2018: De acuerdo con la acción preventiva formulada, esta auditoria la encuentra pertinente. Para el cierre de esta no conformidad se tendrá en cuenta los resultados de la auditoría que se realizará en el mes de junio del año 2018._x000a__x000a_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_x000a__x000a_Diciembre de 2018: De acuerdo con el resultado del informe de seguimiento correspondiente al aplicativo SIGEP. Persiste la situación de la información en el aplicativo. Por esta razón se mantiene abierta la no conformidad._x000a__x000a_La acción preventiva se encuentra implementada de acuerdo con la evidencia proporcionada._x000a__x000a_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_x000a__x000a_28/02/2019: De acuerdo a la solicitud realizada, se recibe por correo electrónico la evidencia de la campaña generada para realizar la actualización de los documentos que se cargan en el aplicativo SIGEP._x000a_De acuerdo con la evidencia suministrada, se genera el cierre de esta no conformidad._x000a_"/>
    <n v="1"/>
    <x v="0"/>
    <m/>
    <s v="FEBRERO"/>
    <n v="2019"/>
    <m/>
    <m/>
    <s v="Auditoría Interna"/>
    <m/>
  </r>
  <r>
    <n v="2967"/>
    <n v="263"/>
    <n v="2015"/>
    <s v="La entidad cuenta con la política de comunicación externa código TPSC-PT-0002 y con la política de comunicación interna código TPSC-PT-0001; no obstante, falta incluir en estas, una matriz de comunicaciones y guía de comunicaciones y socializarla  a todos los servidores. "/>
    <s v=""/>
    <m/>
    <m/>
    <s v="Administrativo"/>
    <s v="TRANSPARENCIA, PARTICIPACIÓN, SERVICIO AL CIUDADANO Y COMUNICACIÓN"/>
    <s v="Oficina Comunicaciones (OC)"/>
    <s v="Oficina de comunicaciones"/>
    <s v="Yuly Andrea Ujueta Castillo "/>
    <s v="Noviembre de 2015"/>
    <s v="NOVIEMBRE"/>
    <n v="2015"/>
    <m/>
    <m/>
    <s v="Acción correctiva"/>
    <s v="25/02/2019: _x000a__x000a_• La oficina de comunicaciones revisará la aplicabilidad y compromisos definidos a través de las políticas interna y externa._x000a_Responsable: Jefe de Oficina _x000a_Fecha: entre el 25 y 28 de febrero de 2019_x000a_• Desarrollar una mesa de trabajo con Talento Humano y SIG para conocer sus percepciones de las políticas definidas._x000a_Responsable: Comunicaciones_x000a_Fecha: entre el 1 y el 6 de marzo de 2019_x000a_• Actualización de las políticas, formatos, documentos y procedimientos asociados a la Oficina de Comunicaciones. _x000a_Responsable: Comunicaciones_x000a_Fecha: entre el 7 y el 15 de marzo de 2019_x000a_• Divulgar la nueva documentación de la oficina de comunicaciones a través de los canales de comunicación interna. _x000a_Responsable: Comunicaciones_x000a_Fecha: entre el 18 y el 29 de marzo de 2019"/>
    <d v="2018-03-14T00:00:00"/>
    <x v="10"/>
    <s v="04/03/2016, la OC revisara y ajustara la documentación del SIG en el año 2016._x000a__x000a_14/03/2018_x000a_Se esta adelantando el proceso de revisión de los procedimientos."/>
    <s v="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_x000a_De igual manera, se evidenció que la política externa de comunicación no ha sido modificada desde 26 de mayo de 2015. _x000a_Con respecto a la no conformidad que se levantó, se solicita a la oficina de comunicaciones que revise la pertinencia de la propuesta realizada por planeación o generar un nuevo plan de acción para esta no conformidad. _x000a_Por lo anterior, no se registra avances y se envía la información a la oficina de comunicaciones para generar las actualizaciones pertinentes en esta no conformidad. _x000a__x000a_20/02/2019: Se solicita via correo electronico a la dependencia resposanble la generación de las acciones de mejora para darle tratamiento a esta no conformidad._x000a__x000a_25/02/2019: La Oficina de Comunicaciones envía por correo electrónico, las acciones de mejora a implementar. Las acciones se encuentran pertinentes para tratar la no conformidad._x000a_Se ajusta fecha de terminación del plan y se informa al auditado que fue aceptado el plan de acción. Se realizará el seguimiento al cumplimiento de estas acciones en el mes de abril del presente año._x000a__x000a_31/05/2019 07/05/2019: Se envía correo electrónico a la Oficina de Comunicaciones, solicitando avances sobre las acciones propuestas con el fin de cerrar la no conformidad._x000d__x000a_17/05/2019: La Oficina de Comunicaciones reporta los siguientes avances con respecto a las acciones de mejoramiento propuestas:_x000d__x000a_1. Política interna y Externa_x000d__x000a_En reunión con el Jefe de la Oficina de Comunicaciones en el mes de febrero se acordó lo siguiente: _x000d__x000a_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_x000a_Respecto a las demás divulgaciones se fortalecerá la divulgación de la Política Interna actualizada para que recuerden la comunicación estratégica, transversal y de otras oficinas seguirá siendo manejada por la oficina de comunicaciones._x000d__x000a_2. Mesa de trabajo con talento humano y oficina de comunicaciones_x000d__x000a_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_x000a_3. Actualización documental del proceso_x000d__x000a_Los formatos de cesión de derechos y uso de imagen, voz y nombre para niños y adultos se actualizó en el sistema integrado de gestión de calidad en el mes de febrero. _x000d__x000a_El manual de marca institucional se actualizará en el sistema integrado de gestión en el mes de mayo, atendiendo las nuevas directrices del Gobierno Nacional._x000d__x000a_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_x000a_4. Divulgación de los documentos ajustados_x000d__x000a_La divulgación de la nueva información se iniciará el 2 de Julio de 2019 por un tiempo no mayor a 15 días._x000d__x000a_De acuerdo con la información anterior, se solicita evidencia de las mesas de trabajo con talento humano, con el fin de generar avances en la NC. Se envía correo electrónico con la solicitud._x000d__x000a_No se registran avances en las acciones de mejora. se realiza el ajuste en la fecha final de la acción al 31/07/2019. En el mes de agosto el auditor realizará el seguimiento a las acciones propuestas por el auditado. (Yuly Andrea Ujueta Castillo )_x000a__x000a_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_x000d__x000a__x000d__x000a_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 (Yuly Andrea Ujueta Castillo )_x000a__x000a_02/08/2019  La Oficina de comunicaciones reporta a través de correo electrónico lo siguiente:_x000d__x000a_- Las conocidas Políticas de Comunicaciones se convertirán en Instructivos de comunicación interna y externa, cada uno con un respectivo procedimiento de soporte. _x000d__x000a_- La política de Comunicaciones será una sola y resumirá la importancia de las comunicaciones para la ANI. _x000d__x000a_- Actualmente ya está en el SIG el procedimiento de comunicaciones internas (adjunto correo), el link es el siguiente: https://www.ani.gov.co/sites/default/files/sig//tpsc-p-003_comunicacion_interna_v2.pdf _x000d__x000a_- Estamos pendientes que el procedimiento de comunicaciones externas quede actualizado en el SIG, estamos recolectando firmas._x000d__x000a_De acuerdo con los avances reportados, se informó que una vez se encuentren los instructivos y procedimientos publicados y socializados al interior de la Entidad, se cumpliría al 100% con el plan de mejoramiento propuesto._x000d__x000a_Se realizará seguimiento a la no conformidad en el mes de agosto y se mantiene el 25% de avance. (Yuly Andrea Ujueta Castillo )_x000a__x000a_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_x000a_Estos documentos se encuentran disponibles en la página web de la Entidad en los siguientes vínculos:_x000d__x000a_https://www.ani.gov.co/sites/default/files/sig//tpsc-m-001_marca_e_imagen_institucional_v2.pdf_x000d__x000a_https://www.ani.gov.co/sites/default/files/sig//tpsc-p-003_comunicacion_interna_v2.pdf_x000d__x000a_https://www.ani.gov.co/sites/default/files/sig//tpsc-p-002_comunicacion_externa_v3.pdf_x000d__x000a_https://www.ani.gov.co/sites/default/files/sig//tpsc-i-006_instructivo_comunicacion_interna_v1.pdf_x000d__x000a_https://www.ani.gov.co/sites/default/files/sig//tpsc-i-007_instructivo_comunicacion_externa_v1.pdf_x000d__x000a_Por otra parte, se evidenció una campaña de divulgación de los documentos a través del correo electrónico institucional y la intranet._x000d__x000a_De acuerdo con lo evidenciado, el plan de mejoramiento propuesto por el auditado se encuentra finalizado, cumplimiento de esta manera en un 100%. Por esta razón se genera el cierre de esta no conformidad. (Yuly Andrea Ujueta Castillo )"/>
    <n v="1"/>
    <x v="0"/>
    <m/>
    <n v="8"/>
    <n v="2019"/>
    <m/>
    <m/>
    <s v="Auditoría Interna"/>
    <m/>
  </r>
  <r>
    <n v="2968"/>
    <n v="264"/>
    <n v="2015"/>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
    <m/>
    <m/>
    <s v="Administrativo"/>
    <s v="GESTIÓN JURÍDICA"/>
    <s v="Vicepresidencia Jurídica (VJ)"/>
    <s v="Grupo Interno de Trabajo Contratación - 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6-04-28T00:00:00"/>
    <x v="3"/>
    <s v="Se debe trasladar a la Vicepresidencia Jurídica Gerencia de Estructuración Legal y Gerencia de Contratación para los casos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2970"/>
    <n v="266"/>
    <n v="2015"/>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
    <m/>
    <m/>
    <s v="Administrativo"/>
    <s v="ESTRUCTURACIÓN DE PROYECTOS DE INFRAESTRUCTURA DE TRANSPORTE"/>
    <s v="Vicepresidencia de Estructuración (VE)"/>
    <s v="VE"/>
    <s v="Andrés Fernando Huérfano Huérfano"/>
    <s v="Noviembre de 2015"/>
    <s v="NOVIEMBRE"/>
    <n v="2015"/>
    <m/>
    <m/>
    <s v="Acción correctiva"/>
    <s v="Con el código que asigna planeación para la Bitácora de Estructuración se asocia al proyecto y se evita de esta manera la distinta denominación del nombre del Proyecto_x000a__x000a_la VPRE adelantará el proceso de automatización de Bitácora mediante la herramieta BPM (Business Process Management)"/>
    <d v="2016-04-28T00:00:00"/>
    <x v="2"/>
    <m/>
    <s v="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971"/>
    <n v="267"/>
    <n v="2015"/>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
    <m/>
    <m/>
    <s v="Administrativo"/>
    <s v="ESTRUCTURACIÓN DE PROYECTOS DE INFRAESTRUCTURA DE TRANSPORTE"/>
    <s v="Vicepresidencia de Estructuración (VE)"/>
    <s v="VE"/>
    <s v="Andrés Fernando Huérfano Huérfano"/>
    <s v="Noviembre de 2015"/>
    <s v="NOVIEMBRE"/>
    <n v="2015"/>
    <m/>
    <m/>
    <s v="Acción correctiva"/>
    <s v="Remitir a Contratación los actos administrativos previos a la celebración del contrato para su publicación en el seco._x000a__x000a_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
    <d v="2016-04-28T00:00:00"/>
    <x v="2"/>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_x000a__x000a_No conformidad vigente con formulación de acción de mejoramiento en desarrollo de la reunión de seguimiento adelantada el 11 de octubtre de 2018 por parte de la OCI.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972"/>
    <n v="268"/>
    <n v="2015"/>
    <s v="5. La Gerencia Jurídica de Estructuración legal,  a 25 de septiembre de 2015, no ha radicado las bitácoras de Proyecto a su cargo. El último registro de radicación, data del 29 de noviembre de 2013."/>
    <s v=""/>
    <m/>
    <m/>
    <s v="Administrativo"/>
    <s v="GESTIÓN JURÍDICA"/>
    <s v="Vicepresidencia Jurídica (VJ)"/>
    <s v="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s v="Se debe dar traslado a la Vicepresidencia Jurídica por ser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_x000a__x000a_06/11/2019 Mediante radicado No. 20191010167983, recibido en copia por correo electrónico el 01/11/2019, se emitió la unidad formulada en el cambio del mes de octubre.  (Andrés Fernando Huérfano Huérfano)"/>
    <n v="1"/>
    <x v="0"/>
    <m/>
    <n v="11"/>
    <n v="2019"/>
    <m/>
    <m/>
    <s v="Auditoría Interna"/>
    <m/>
  </r>
  <r>
    <n v="2988"/>
    <n v="284"/>
    <n v="2015"/>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Destinación o uso inadecuado de recursos del proyecto"/>
    <m/>
    <m/>
    <s v="Técnico"/>
    <s v="GESTIÓN CONTRACTUAL Y SEGUIMIENTO DE PROYECTOS DE INFRAESTRUCTURA DE TRANSPORTE"/>
    <s v="Vicepresidencia  Ejecutiva (VEJ)"/>
    <s v="Córdoba-Sucre"/>
    <s v="Daniel Felipe Sáenz Lozano"/>
    <s v="Noviembre de 2015"/>
    <s v="NOVIEMBRE"/>
    <n v="2015"/>
    <n v="20221020053033"/>
    <d v="2022-05-04T00:00:00"/>
    <s v="Acción correctiva"/>
    <s v="1. Solicitud de información a la Fiduciaria y mesas de trabajo para su revisión _x000a_2. Informe de interventoría subcuentas prediales _x000a_3. Remisión observaciones del área predial al Concesionario e Interventoría _x000a_4. Consolidación versión final del listado de predios _x000a_5. Solicitud o acuerdo de pago con la firma Concesionaria _x000a_6. Paralelamente se encuentra en desarrollo el Tribunal Arbitral No. 3, el cual puede fallar antes del cumplimiento de la acción No. 4, razón por la cual se acatará el fallo."/>
    <d v="2015-11-01T00:00:00"/>
    <x v="11"/>
    <s v="_x000a__x000a_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_x000a_continuación:_x000d__x000a__x000d__x000a_“(…)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_x000a_básico(…)”_x000d__x000a__x000d__x000a_Al respecto la Supervisión formuló la modificación de las acciones de mejoramiento, de acuerdo con la comunicación 20226040048953 del 25 de marzo de 2022:_x000d__x000a__x000d__x000a_“(…) 1. Solicitud de información a la Fiduciaria y mesas de trabajo para su revisión_x000d__x000a_2. Informe de interventoría subcuentas prediales_x000d__x000a_3. Remisión observaciones del área predial al Concesionario e Interventoría_x000d__x000a_4. Consolidación versión final del listado de predios_x000d__x000a_5. Solicitud o acuerdo de pago con la firma Concesionaria_x000d__x000a_6. Paralelamente se encuentra en desarrollo el Tribunal Arbitral N°3, el cual puede_x000d__x000a_fallar antes del cumplimiento de la acción N°4, razón por la cual se acatará el fallo_x000d__x000a_(…)”_x000d__x000a__x000d__x000a_A continuación, se cita lo expuesto por la Supervisión en el memorando del asunto relacionado con los avances en la realización del plan de mejoramiento propuesto:_x000d__x000a__x000d__x000a_“(…)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_x000a_con lo cual se atacó la causa de la NO CONFORMIDAD evidenciada(…)”._x000d__x000a__x000d__x000a_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
    <s v="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_x000a__x000a_16/03/2016 Mediante memorando No. 2016-500-003794-3 del 16/03/2016 se informa que la interventoría ya generó un concepto al respecto; sin embargo, la problemática sigue vigente razón por la cual se realizará seguimiento por parte de la OCI._x000a__x000a_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_x000a__x000a_07/04/2017 El 7 de abril de 2017 se recibe por medio de correo electrónico Acta de Comité en la que se evidencia el Plan de Acción para 2017._x000a__x000a_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20/11/2017 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_x000a__x000a_27/02/2018  La OCI solicita vía correo electrónico documentación que evidencie gestión para subsanar la no conformidad._x000a__x000a_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_x000a__x000a_27/03/2018 La OCI mediante correo electrónico reporta que la no conformidad continua pendiente. A la espera de los resultados del 75% pendiente de revisión. Recomienda adicionar un cuadro donde se detallen los pagos hechos a cada predio._x000a__x000a_12/04/2018 La OCI recibió mediante memorando ANI con rad. 20183060057723 con la gestión de la interventoría en cuanto a la relación depurada de pagos, de acuerdo con la adquisición predial, la cual representa un 25% de avance. La OCI sigue pendiente del 75% pendiente por revisión. _x000a__x000a_06/06/2018- Vía correo electrónico se solicitaron evidencias de seguimiento al cierre al plan de mejora para cerrar la no conformidad _x000a__x000a_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_x000a_Por lo anterior, se solicitó a la Interventoría que realice una auditoría a la subcuenta predial del Fideicomiso y de esta manera se tenga una relación depurada de pagos, soportados por la adquisición de predios con lo que se tendría mayor claridad del pago de esta Acta._x000a_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_x000a__x000a_26/09/2018 – Esta oficina (OCI) envía correo electrónico solicitando allegar y evidencia de la gestión de la no conformidad para dar cierre a la no conformidad.  _x000a__x000a_13/11/2019 Según memorando No. 2019-311-016929-3 del 5 de noviembre la dependencia solicita modificación del plan de mejora suscrito y ampliación del plazo hasta el 30 de septiembre de 2020.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ediante memorando con radicado ANI No. 20235000050293 del 31-03-2023 la Vicepresidencia Ejecutiva informó que &quot;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_x000a__x000d__x000a_Lo anterior demuestra que en la vigencia 2022 la Oficina de Control Interno se pronunció respecto al cumplimiento y efectividad del plan de mejoramiento. (Daniel Felipe Sáenz Lozano)_x000a__x000a_4/04/2023 Lo anterior se reportó a la Vicepresidencia Ejecutiva a través del memorando ANI No. 20231020050923 del 04-04-2023. (Daniel Felipe Sáenz Lozano)"/>
    <n v="1"/>
    <x v="0"/>
    <s v="Efectiva"/>
    <n v="4"/>
    <n v="2023"/>
    <m/>
    <m/>
    <s v="Auditoría Interna a Proyectos"/>
    <s v="https://anionline.sharepoint.com/:f:/s/PMPMotor/EiBNhDoUPCdMjlgxIyZQwusBlPJByijbTUD-8xMw-doa6Q?e=5x9p5V"/>
  </r>
  <r>
    <n v="3003"/>
    <n v="299"/>
    <n v="2015"/>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
    <m/>
    <m/>
    <s v="Jurídico"/>
    <s v="GESTIÓN DE LA CONTRATACIÓN PÚBLICA"/>
    <s v="Vicepresidencia Jurídica (VJ)"/>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x v="12"/>
    <s v="Gabriel Eduardo del Toro Benavides"/>
    <s v="LMSC 06/03/2017 No se verifica avance, se solicita reunión por correo al Dr. Del Toro y a Cesar García para seguimiento a realizarse el 07/02/2017_x000a__x000a_12/11/2019 OCI 97. Mediante radicado No. 20197030142343 el GIT Contratación solicita cierre y remite mediante correo de 10/01/2019, vínculos de procesos objeto de las acciones de mejora.  (Andrés Fernando Huérfano Huérfano)"/>
    <n v="1"/>
    <x v="0"/>
    <m/>
    <n v="11"/>
    <n v="2019"/>
    <m/>
    <m/>
    <s v="Auditoría Interna"/>
    <m/>
  </r>
  <r>
    <n v="3004"/>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
    <m/>
    <m/>
    <s v="Jurídico"/>
    <s v="GESTIÓN DE LA CONTRATACIÓN PÚBLICA"/>
    <s v="Vicepresidencia Jurídica (VJ)"/>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x v="12"/>
    <s v="Gabriel Eduardo del Toro Benavides"/>
    <s v="LMSC 06/03/2017 No se verifica avance, se solicita reunión por correo al Dr. Del Toro y a Cesar García para seguimiento a realizarse el 07/02/2017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2/11/2019 OCI 97. Mediante radicado No. 20197030142343 el GIT Contratación solicita cierre y remite mediante correo de 10/01/2019, vínculos de procesos objeto de las acciones de mejora.  (Andrés Fernando Huérfano Huérfano)"/>
    <n v="1"/>
    <x v="0"/>
    <m/>
    <n v="11"/>
    <n v="2019"/>
    <m/>
    <m/>
    <s v="Auditoría Interna"/>
    <m/>
  </r>
  <r>
    <n v="3081"/>
    <n v="76"/>
    <n v="2016"/>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
    <m/>
    <m/>
    <s v="Administrativo"/>
    <s v="GESTIÓN JURÍDICA"/>
    <s v="Vicepresidencia Jurídica (VJ)"/>
    <s v="Grupo Interno de Trabajo Defensa Judicial"/>
    <s v="Luz Jeni Fung Muñoz"/>
    <s v="Mayo de 2016"/>
    <s v="MAYO"/>
    <n v="2016"/>
    <m/>
    <m/>
    <s v="Acción correctiva"/>
    <s v="01/06/2017: Nuevamente solicitó revisar esta no conformidad, ya que lo indica la Auditorá el G.I.T. de Defensa Judicial debe gestionar la liquidación de los contratos."/>
    <d v="2016-05-01T00:00:00"/>
    <x v="13"/>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n v="1"/>
    <x v="0"/>
    <m/>
    <s v="FEBRERO"/>
    <n v="2019"/>
    <m/>
    <m/>
    <s v="Auditoría Interna"/>
    <m/>
  </r>
  <r>
    <n v="3096"/>
    <n v="91"/>
    <n v="2016"/>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
    <m/>
    <m/>
    <s v="Planeación"/>
    <s v="SISTEMA ESTRATÉGICO DE PLANEACIÓN Y GESTIÓN"/>
    <s v="Vicepresidencia de Planeación, Riesgos y Entorno (VPRE)"/>
    <s v="Grupo Interno de Trabajo Riesgos"/>
    <s v="Yuly Andrea Ujueta Castillo "/>
    <s v="Mayo de 2016"/>
    <s v="MAYO"/>
    <n v="201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d v="2016-05-01T00:00:00"/>
    <x v="14"/>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_x000a__x000a_26/02/2019 _x000a_Se realizó la publicación preliminar del PAAC-2019 (Incluye los mapas de riesgos de corrupción) en la página web, correos instituciona de la entidad y campaña  en redes sociales,  para que el ciudadano ingresara y reportara sus comentarios "/>
    <s v="a través de correo instituci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_x000a__x000a_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_x000a__x000a_Se realiza el cambio de fecha de terminación de la acción de mejora propuesta._x000a__x000a_26/02/2019:Se envía correo electrónico con el estado de la no conformidad, con el fin de enviar avances en las acciones propuestas._x000a__x000a_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_x000a__x000a_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_x000a__x000a_Por lo anterior, se concluye el cumplimiento de las acciones propuestas para tratar esta no conformidad y se genera el cierre._x000a__x000a_10/05/2019  (Yuly Andrea Ujueta Castillo )"/>
    <n v="1"/>
    <x v="0"/>
    <m/>
    <s v="FEBRERO"/>
    <n v="2019"/>
    <m/>
    <m/>
    <s v="Auditoría Interna"/>
    <m/>
  </r>
  <r>
    <n v="3144"/>
    <n v="139"/>
    <n v="2016"/>
    <s v="Si bien se publicaron los indicadores de proceso del 1er trimestre del 2016, se deben revisar para que sean los que aportan a la medición de la gestión de la entidad, y que estén bien clasificados y conforme al manual para la elaboración de indicadores SEPG-M-003 del 27/10/2014."/>
    <s v=""/>
    <m/>
    <m/>
    <s v="Planeación"/>
    <s v="SISTEMA ESTRATÉGICO DE PLANEACIÓN Y GESTIÓN"/>
    <s v="Vicepresidencia de Planeación, Riesgos y Entorno (VPRE)"/>
    <s v="Grupo Interno de Trabajo Planeación."/>
    <s v="Yuly Andrea Ujueta Castillo "/>
    <s v="Julio de 2016"/>
    <s v="JULIO"/>
    <n v="2016"/>
    <m/>
    <m/>
    <s v="Acción correctiva"/>
    <s v="_x000a_Se revisará y ajustará el &quot;MANUAL PARA LA ELABORACIÓN DE INDICADORES SEPG-M-003&quot;."/>
    <d v="2018-03-14T00:00:00"/>
    <x v="15"/>
    <s v="14/03/2018_x000a_Se esta adelantando el proceso de revisión de la metodología por parte de la GITP._x000a__x000a_26/02/2019 _x000a_El GITP esta trabajando en la reformulación de la metodologia para realizar seguimiento a los planes (Estrategico, acción y operativo) lo cual conlleva en la actualización del manual de indicadores."/>
    <s v="19/09/2016 a través de correo institucional la VPRE envía el plan de mejoramiento en la no conformidad No. 3144._x000a__x000a_13/03/2018: Se unifica no conformidad con la 3034._x000a__x000a_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_x000a__x000a_30/11/2018: No se ha generado la actualización del manual. Planeación solicita reprogramar la fecha de terminación de esta acción de mejora. Se realiza el cambio_x000a__x000a_26/02/2019: Se envía correo electrónico con el estado de la no conformidad, con el fin de enviar avances en las acciones propuestas._x000a__x000a_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_x000a__x000a_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_x000a_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_x000a__x000a_No se registra ningún avance. (Yuly Andrea Ujueta Castillo )_x000a__x000a_26/05/2020 Se solicitó a los responsables, a través de correo electrónico del 14 de mayo del presente año, reportar los avances y ajustar las fechas de cumplimiento de las acciones de mejora. (Yuly Andrea Ujueta Castillo )_x000a__x000a_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_x000a__x000a_Por lo anterior, se realiza el ajuste de la fecha de cumplimiento de la acción de mejora. (Yuly Andrea Ujueta Castillo )_x000a__x000a_18/09/2020 Se envía a través de correo electrónico solicitud de avances correspondientes a esta no conformidad.  (Yuly Andrea Ujueta Castillo )_x000a__x000a_12/11/2020 el 21 de septiembre de 2020 el proceso solicita el aplazamiento de la actividad para diciembre, a través de correo electrónico. Se realiza ajuste en el PMP. (Yuly Andrea Ujueta Castillo )_x000a__x000a_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_x000a__x000d__x000a_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
    <n v="1"/>
    <x v="0"/>
    <m/>
    <n v="12"/>
    <n v="2020"/>
    <m/>
    <m/>
    <s v="Auditoría Interna"/>
    <m/>
  </r>
  <r>
    <n v="3157"/>
    <n v="152"/>
    <n v="2016"/>
    <s v="INCUMPLIMIENTO DE LA RESOLUCIÓN 652 DE 2012 EN LOS SIGUIENTES ART (comité de convivencia laboral):_x000a__x000a_NC 3154: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_x000a__x000a_NC 3155: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_x000a__x000a_NC 3156: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_x000a__x000a_NC 3157: 13.  En el Art. 8 de la resolución 652 de 2012, el secretario del comité de convivencia laboral debe generar un informe trimestral para la alta dirección. Esta información no fue suministrada a la OCI. Por lo anterior, se determina el incumplimiento de este artículo."/>
    <s v=""/>
    <m/>
    <m/>
    <s v="Administrativo"/>
    <s v="GESTIÓN DEL TALENTO HUMANO"/>
    <s v="Vicepresidencia de Gestión Corporativa (VGCorp)"/>
    <s v="Grupo Interno de Trabajo de Talento Humano"/>
    <s v="Yuly Andrea Ujueta Castillo "/>
    <s v="Julio de 2016"/>
    <s v="JULIO"/>
    <n v="2016"/>
    <m/>
    <m/>
    <s v="Acción correctiva"/>
    <s v="Presentaremos copia de las comunicaciones solicitadas._x000a__x000a_Redactaremos en todos los Comités actas de reunión_x000a__x000a_Programar reuniones de seguimiento sorpresa a las diferentes dependencias a fin de verificar de manera directa el clima de cada una."/>
    <d v="2016-09-12T00:00:00"/>
    <x v="16"/>
    <s v="06/06/2017: Se realizó informe de la gestión realizada por el Comité. Se han realizado diferentes reuniones con diferentes áreas._x000a__x000a_23/05/2018: La Resolucion No. 396 de 2012 define la conformacion y funcionamiento del comité de convivencia laboral de la ANI._x000a_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_x000a_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De acuerdo con el seguimiento presentado por la coordinación de talento humano, se procede a solicitar al Presidente del comité de convivencia laboral, el seguimiento a las acciones planteadas con el fin de darle cierre a esta no conformidad._x000a__x000a_26/02/2019: No se han presentado las evidencias para realizar el cierre de esta no conformidad. Al día de hoy, la Entidad no cuenta con Presidente en el comité de convivencia laboral, debido a que se ya no se encuentra vinculado con la Entidad._x000a__x000a_Se realizará el seguimiento a esta no conformidad en el mes de marzo, con el fin de verificar el cumplimiento de las acciones propuestas por la Entidad._x000a__x000a__x000a_31/05/2019 Se recibe memorando interno bajo el radicado No. 2019101007883 del 28 de mayo de 2019, donde el auditado presenta las siguientes evidencias:_x000d__x000a_1._x0009_El comité de convivencia laboral fue formalizado mediante resolución 274 de 2018 para el periodo comprendido entre 2018 y el 2020._x000d__x000a_2._x0009_De acuerdo con las actas suministradas, el comité de convivencia laboral se reunió 7 veces durante el año 2018. Cumpliendo de esta manera con sus reuniones por lo menos 1 vez cada tres meses._x000d__x000a_3._x0009_Se evidenció que el comité suministro informes de gestión a la presidencia de la Entidad en dos ocasiones. _x000d__x000a_4._x0009_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_x000a_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_x000a_De acuerdo con la información anterior, se concluye el cumplimiento de las acciones de mejora propuestas por el auditado alcanzando el 100%, generando el cierre de esta no conformidad. (Yuly Andrea Ujueta Castillo )"/>
    <n v="1"/>
    <x v="0"/>
    <m/>
    <n v="5"/>
    <n v="2019"/>
    <m/>
    <m/>
    <s v="Auditoría Interna"/>
    <m/>
  </r>
  <r>
    <n v="3163"/>
    <n v="158"/>
    <n v="2016"/>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
    <m/>
    <m/>
    <s v="Administrativo"/>
    <s v="GESTIÓN DE LA  INFORMACIÓN Y  COMUNICACIONES"/>
    <s v="Vicepresidencia de Planeación, Riesgos y Entorno (VPRE)"/>
    <s v="Grupo Interno de Trabajo Sistemas de Información y Tecnología"/>
    <s v="Juan Diego Toro Bautista"/>
    <s v="Julio de 2016"/>
    <s v="JULIO"/>
    <n v="2016"/>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x v="17"/>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_x000a__x000a_11/07/2018 La Entidad suscribió el contrato para el desarrollo de ANISCOPIO_x000a__x000a_30/11/2018 Se encuentra en desarrollo la herramienta ANISCOPIO. No ha sido entregada a satisfacción_x000a__x000a_07/06/2019 Se encuentra en ejecución el plan de choque para el redireccionamiento del aplicativo ANISCOPIO y la terminación de los pendientes. Se amplía al plazo hasta el 31 de diciembre de 2019. (Juan Diego Toro Bautista)_x000a__x000a_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_x000a__x000a_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_x000a__x000a_5/11/2021 Se verifica el cumplimiento de la totalidad de los modos en el Aplicativo ANISCOPIO y su liberación para consulta de la ciudadanía en general.  (Juan Diego Toro Bautista)"/>
    <n v="1"/>
    <x v="0"/>
    <m/>
    <n v="11"/>
    <n v="2021"/>
    <m/>
    <m/>
    <s v="Auditoría Interna"/>
    <m/>
  </r>
  <r>
    <n v="3207"/>
    <n v="202"/>
    <n v="2016"/>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
    <m/>
    <m/>
    <s v="Administrativo"/>
    <s v="TRANSPARENCIA, PARTICIPACIÓN, SERVICIO AL CIUDADANO Y COMUNICACIÓN"/>
    <s v="Vicepresidencias"/>
    <s v="VGC - VE - VPRE - VJ"/>
    <s v="Luz Mary Hernández Villadiego"/>
    <s v="Agosto de 2016"/>
    <s v="AGOSTO"/>
    <n v="2016"/>
    <m/>
    <m/>
    <s v="Acción correctiva"/>
    <s v="Se recibe correo electrónico  y memorandos de las vicepresidencias mediante los cuales informan sobre el estado actual de las peticiones a cargo."/>
    <d v="2016-08-20T00:00:00"/>
    <x v="13"/>
    <s v="la ingeniera encargada del sistema de información Orfeo (Elvia Lucia Ojeda Acosta) informa los ajustes efectuados al cálculo de los términos de vencimiento ."/>
    <s v="Se procede a realizar verificación parcial hasta el momento del total de los anexos que se indican en el informe de PQRS. "/>
    <n v="1"/>
    <x v="0"/>
    <m/>
    <s v="FEBRERO"/>
    <n v="2019"/>
    <m/>
    <m/>
    <s v="Auditoría Interna"/>
    <m/>
  </r>
  <r>
    <n v="3209"/>
    <n v="204"/>
    <n v="2016"/>
    <s v="6. Incumplimiento a lo previsto en el art. 8 de la Ley 1437 de 2011, consistente en que el enlace de seguimiento a radicados presenta inexactitudes en los trámites ofrecidos a las peticiones ciudadanas, situación que impide al ciudadano consultar el estado del radicado. "/>
    <s v=""/>
    <m/>
    <m/>
    <s v="Administrativo"/>
    <s v="ALGUNOS PROCESOS"/>
    <s v="Vicepresidencias"/>
    <s v="VGC - VJ - VPRE"/>
    <s v="Luz Mary Hernández Villadiego"/>
    <s v="Agosto de 2016"/>
    <s v="AGOSTO"/>
    <n v="2016"/>
    <m/>
    <m/>
    <s v="Acción correc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Se procede a realizar verificación parcial hasta el momento del total de los anexos que se indican en el informe de PQRS. _x000a__x000a_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212"/>
    <n v="207"/>
    <n v="2016"/>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s v=""/>
    <m/>
    <m/>
    <s v="Planeación"/>
    <s v="GESTIÓN DEL TALENTO HUMANO"/>
    <s v="Vicepresidencia de Gestión Corporativa (VGCorp)"/>
    <s v="Grupo Interno de Trabajo de Talento Humano"/>
    <s v="Yuly Andrea Ujueta Castillo "/>
    <s v="Agosto de 2016"/>
    <s v="AGOSTO"/>
    <n v="2016"/>
    <m/>
    <m/>
    <s v="Acción correctiva"/>
    <s v="En la Reunión de la Comisión de Personal según acta No. 11 del 13 de octubre del presente año fue presentado el resultado del Impacto de la Capacitación año 2015_x000a__x000a_23/05/2018: Dejar las constancias en las actas del seguimiento del PIC, cuando sea del caso."/>
    <d v="2018-02-01T00:00:00"/>
    <x v="7"/>
    <s v="Se presentó a la comision de personal de el resultado de la capacitacion el cual incluye el impacto."/>
    <s v="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De acuerdo con el acta 1, correspondiente a la sesión ordinaria presencial de la comisión de personal, celebrada el día 18 de diciembre de 2018, se evidenció la presentación de la evaluación y seguimiento del PIC-2018. _x000a_De acuerdo con esta evidencia, se realiza el cierre de la no conformidad."/>
    <n v="1"/>
    <x v="0"/>
    <m/>
    <s v="FEBRERO"/>
    <n v="2019"/>
    <m/>
    <m/>
    <s v="Auditoría Interna"/>
    <m/>
  </r>
  <r>
    <n v="3214"/>
    <n v="209"/>
    <n v="2016"/>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
    <m/>
    <m/>
    <s v="Planeación"/>
    <s v="GESTIÓN DEL TALENTO HUMANO"/>
    <s v="Vicepresidencia de Gestión Corporativa (VGCorp)"/>
    <s v="Grupo Interno de Trabajo de Talento Humano"/>
    <s v="Yuly Andrea Ujueta Castillo "/>
    <s v="Agosto de 2016"/>
    <s v="AGOSTO"/>
    <n v="2016"/>
    <m/>
    <m/>
    <s v="Acción correctiva"/>
    <s v="El acta No 10 de la Comisión de Personal ya se encuentra firmada."/>
    <d v="2018-02-01T00:00:00"/>
    <x v="7"/>
    <s v="23/05/2018: Se verificará por parte del coordinador de talento humano que todas las actas de reunión se encuentren numeradas y firmadas._x000a__x000a_28-2-2019: Se definió por parte de talento Humano una persona con el fin de hacer el seguimiento a las Actas de la Comison de Personal."/>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realizará el seguimiento en el mes de agosto, con el fin de verificar la acción preventiva propuesta.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
    <n v="1"/>
    <x v="0"/>
    <m/>
    <s v="FEBRERO"/>
    <n v="2019"/>
    <m/>
    <m/>
    <s v="Auditoría Interna"/>
    <m/>
  </r>
  <r>
    <n v="3261"/>
    <n v="256"/>
    <n v="2016"/>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_x000a__x000a_NC 3260: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_x000a__x000a_NC 3261: 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
    <m/>
    <m/>
    <s v="Administrativo"/>
    <s v="GESTIÓN DEL TALENTO HUMANO"/>
    <s v="Vicepresidencia de Gestión Corporativa (VGCorp)"/>
    <s v="Grupo Interno de Trabajo de Talento Humano"/>
    <s v="Luz Mary Hernández Villadiego"/>
    <s v="Noviembre de 2016"/>
    <s v="NOVIEMBRE"/>
    <n v="2016"/>
    <m/>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
    <d v="2016-11-20T00:00:00"/>
    <x v="13"/>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_x000a__x000a_23/05/2018: Como acción preventiva propuesta se deberá verificar que el formato de verificación de requisitos minimos, se encuentre diligenciado y firmado en todos los casos."/>
    <s v="NC 1289: 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n v="1"/>
    <x v="0"/>
    <m/>
    <s v="FEBRERO"/>
    <n v="2019"/>
    <m/>
    <m/>
    <s v="Auditoría Interna"/>
    <m/>
  </r>
  <r>
    <n v="3276"/>
    <n v="271"/>
    <n v="2016"/>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_x000a__x000a_AUDITORÍA 2017: Se reitera la NC_x000a__x000a_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_x000a__x000a_AUDITORÍA 2018: Se reitera la NC"/>
    <s v=""/>
    <m/>
    <m/>
    <s v="Administrativo"/>
    <s v="ALGUNOS PROCESOS"/>
    <s v="Vicepresidencias"/>
    <s v="VE - VJ"/>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4/10/2019 A 24/10/2019 el avance es del 50%, según radicado 20192000158563 de 18/10/2019 de la Vicepresidencia de Estructuración. Persiste el 50% restante para la Vicepresidencia Jurídica.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3277"/>
    <n v="272"/>
    <n v="2016"/>
    <s v="2. De acuerdo a lo anterior se configura no conformidad por falta de bitácora del proyecto como requisito previo, tanto para el inicio del proceso de contratación, como para la firma  del contrato, desatendiendo el articulo 8° de la resolución 959 de 2013."/>
    <s v=""/>
    <m/>
    <m/>
    <s v="Administrativo"/>
    <s v="ESTRUCTURACIÓN DE PROYECTOS DE INFRAESTRUCTURA DE TRANSPORTE"/>
    <s v="Vicepresidencia de Estructuración (VE)"/>
    <s v="VE"/>
    <s v="Andrés Fernando Huérfano Huérfano"/>
    <s v="Diciembre de 2016"/>
    <s v="DICIEMBRE"/>
    <n v="2016"/>
    <m/>
    <m/>
    <s v="Acción correctiva"/>
    <s v="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_x000a__x000a_La V. Jurídica emitirá una comunicación dirigida a los responsables de la gestión de Bitácora con el fin de dar claridad a la oprtunidad y exigencia de bitácora para su adecuado cumplimiento el 16 de octubre de 2016."/>
    <d v="2018-10-11T00:00:00"/>
    <x v="2"/>
    <m/>
    <s v="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n v="1"/>
    <x v="0"/>
    <m/>
    <n v="10"/>
    <n v="2019"/>
    <m/>
    <m/>
    <s v="Auditoría Interna"/>
    <m/>
  </r>
  <r>
    <n v="3278"/>
    <n v="273"/>
    <n v="2016"/>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
    <m/>
    <m/>
    <s v="Administrativo"/>
    <s v="GESTIÓN JURÍDICA"/>
    <s v="Vicepresidencia Jurídica (VJ)"/>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3279"/>
    <n v="274"/>
    <n v="2016"/>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
    <m/>
    <m/>
    <s v="Administrativo"/>
    <s v="ESTRUCTURACIÓN DE PROYECTOS DE INFRAESTRUCTURA DE TRANSPORTE"/>
    <s v="Vicepresidencia de Estructuración (VE)"/>
    <s v="VE"/>
    <s v="Andrés Fernando Huérfano Huérfano"/>
    <s v="Diciembre de 2016"/>
    <s v="DICIEMBRE"/>
    <n v="2016"/>
    <m/>
    <m/>
    <s v="Acción correctiva"/>
    <s v="La V. Est. Verificará que en la radicación de Bitácora se consagren los soportes a los que se refiere la no conformidad debidamente firmados._x000a__x000a_La V. Jur emitirá  una comunicación dirigida a los responsables de la gestión de Bitácora con el fin de de que se constituyan y firmen los soportes a los que se refiere la no conformidad en su debida oportunidad el 16 de octubre de 2018."/>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n v="1"/>
    <x v="0"/>
    <m/>
    <n v="10"/>
    <n v="2019"/>
    <m/>
    <m/>
    <s v="Auditoría Interna"/>
    <m/>
  </r>
  <r>
    <n v="3280"/>
    <n v="275"/>
    <n v="2016"/>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_x000a__x000a_AUDITORÍA 2017: Se reitera NC_x000a__x000a_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
    <s v=""/>
    <m/>
    <m/>
    <s v="Administrativo"/>
    <s v="ESTRUCTURACIÓN DE PROYECTOS DE INFRAESTRUCTURA DE TRANSPORTE"/>
    <s v="Vicepresidencia de Estructuración (VE)"/>
    <s v="VE"/>
    <s v="Andrés Fernando Huérfano Huérfano"/>
    <s v="Diciembre de 2016"/>
    <s v="DICIEMBRE"/>
    <n v="2016"/>
    <m/>
    <m/>
    <s v="Acción correctiva"/>
    <s v="La Vjur. Emitirá comunicación aclaratoria del momento y portunidad en la que debe dejarse evidencia de la existencia de las Bitácoras en sus distintas fases de acuerdo a la Res 738 de 2018. _x000a__x000a_La V. Est. Verificará conjuntamente con la V.Jur el cumplimiento de la circular aclaratoria que se emitirá por parte de la VJur, semestralmente."/>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n v="1"/>
    <x v="0"/>
    <m/>
    <n v="10"/>
    <n v="2019"/>
    <m/>
    <m/>
    <s v="Auditoría Interna"/>
    <m/>
  </r>
  <r>
    <n v="3281"/>
    <n v="276"/>
    <n v="2016"/>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_x000a__x000a_AUDITORÍA 2017: Se reitera no conformidad_x000a__x000a_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_x000a__x000a_“…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_x000a__x000a_En consecuencia de lo anterior, se configura el incumplimiento del literal g, art. 4 de la Ley 87 de la 1993."/>
    <s v=""/>
    <m/>
    <m/>
    <s v="Administrativo"/>
    <s v="GESTIÓN JURÍDICA"/>
    <s v="Vicepresidencia Jurídica (VJ)"/>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3283"/>
    <n v="2"/>
    <n v="2017"/>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TODOS LOS PROCESOS"/>
    <s v="Vicepresidencias"/>
    <s v="TODAS LAS VICEPRESIDENCIAS"/>
    <s v="Luz Mary Hernández Villadiego"/>
    <s v="Enero de 2017"/>
    <s v="ENERO"/>
    <n v="2017"/>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x v="18"/>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04"/>
    <n v="23"/>
    <n v="2017"/>
    <s v="8.2. Se evidenció ausencia de respuesta establecida en el art. 14 de la ley 1437 de 2011, que por cada trimestre y responsable corresponden a los consolidados del anexo No. 1. en cuantía de 262 que representan el 13% del total. "/>
    <s v=""/>
    <m/>
    <m/>
    <s v="Administrativo"/>
    <s v="TODOS LOS PROCESOS"/>
    <s v="Vicepresidencias"/>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
    <s v="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05"/>
    <n v="24"/>
    <n v="2017"/>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
    <m/>
    <m/>
    <s v="Administrativo"/>
    <s v="TODOS LOS PROCESOS"/>
    <s v="Vicepresidencias"/>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Se procede a realizar verificación parcial hasta el momento del total de los anexos que se indican en el informe de PQRS. _x000a__x000a_13/03/2018: La situación de pérdida de trazabilidad sobre el trámite ofrecido refiere a cuatro no conformidades que son 3305, 3478, 3479 y 3480. De lo anterior, se consolidan en una sola no conformidad y queda abierta la 3305._x000a__x000a_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07"/>
    <n v="26"/>
    <n v="2017"/>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
    <m/>
    <m/>
    <s v="Administrativo"/>
    <s v="GESTIÓN DE LA  INFORMACIÓN Y  COMUNICACIONES"/>
    <s v="Vicepresidencia de Planeación, Riesgos y Entorno (VPRE)"/>
    <s v="Equipo Sistemas de Información y Tecnología"/>
    <s v="Luz Mary Hernández Villadiego"/>
    <s v="Febrero de 2017"/>
    <s v="FEBRERO"/>
    <n v="2017"/>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x v="19"/>
    <s v="Se realiza ejercicio de verificación de la funcionalidad y actualización de información de la página de la entidad."/>
    <s v="22/05/2017: Se verifica información en la página web de la entidad y el vinculo no se encuentra habilitado. Se deja en observación._x000a__x000a_Esta no conformidad se traslada a la VPRE- sistemas"/>
    <n v="1"/>
    <x v="0"/>
    <m/>
    <s v="Marzo "/>
    <n v="2019"/>
    <m/>
    <m/>
    <s v="Auditoría Interna"/>
    <m/>
  </r>
  <r>
    <n v="3309"/>
    <n v="28"/>
    <n v="2017"/>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
    <m/>
    <m/>
    <s v="Administrativo"/>
    <s v="ALGUNOS PROCESOS"/>
    <s v="Vicepresidencias"/>
    <s v="VGC - VPRE - VJ"/>
    <s v="Luz Mary Hernández Villadiego"/>
    <s v="Febrero de 2017"/>
    <s v="FEBRERO"/>
    <n v="2017"/>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2-28T00:00:00"/>
    <x v="4"/>
    <s v="Se realiza ejercicio de verificación donde se comprueba que se han disminuido los eventos relacionados con la informalización de los correos."/>
    <s v="Se procede a realizar verificación parcial hasta el momento del total de los anexos que se indican en el informe de PQRS. _x000a__x000a_22/05/2017: Se unifica esta no conformidad con la 3309 y se hace cierre de la mas antogua 3210.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15"/>
    <n v="34"/>
    <n v="2017"/>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s v=""/>
    <m/>
    <m/>
    <s v="Técnico"/>
    <s v="GESTIÓN CONTRACTUAL Y SEGUIMIENTO DE PROYECTOS DE INFRAESTRUCTURA DE TRANSPORTE"/>
    <s v="Vicepresidencia  Ejecutiva (VEJ)"/>
    <s v="Red Férrea del Atlántico"/>
    <s v="Daniel Felipe Sáenz Lozano"/>
    <d v="2017-03-21T00:00:00"/>
    <s v="MARZO"/>
    <n v="2017"/>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x v="7"/>
    <m/>
    <s v="25/04/2017 Mediante radicado ANI No. 2017-307-006172-3 del 25 de abril de 2017 se recibe plan de mejoramiento. La supervisión del proyecto hace la solicitud correspondiente a la interventoría por medio de comunicación con radicado ANI No. 2017-307-012218-1 del 25 de abril de 2017._x000a__x000a_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10/07/2017 Mediante información suministrada por correo electrónico, del 10 de julio de 2017 se evidenció seguimiento de acciones de mejoramiento. Se dará cierre una vez se cumpla con la meta de del plan de acción de 2017._x000a__x000a_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_x000a__x000a_26/03/2018 Se notifica estado de PMP._x000a__x000a_06/06/2018- Vía correo electrónico se solicitaron evidencias de seguimiento al cierre al plan de mejora para cerrar la no conformidad _x000a__x000a_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_x000a__x000a_17/12/2018 Se solicita vía correo electrónico avances respecto al cierre de la no conformidad, a la fecha no se ha recibido retroalimentación al respecto. _x000a__x000a_29/04/2019 Vía correo electrónico se solicitó a la Supervisión documentación que permita dar cierre a la no conformidad o que se replantee, debidamente argumentado, un nuevo plazo para el cierre ya que este venció el 31 de diciembre de 2018._x000a__x000a_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_x000a__x000d__x000a_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_x000a__x000d__x000a_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_x000a__x000a_02/07/2019 Vía correo electrónico, se solicitó a la Supervisión evidencias que permitan dar cierre a la no conformidad debido a que el plan de mejoramiento vigente se encuentra vencido. (Daniel Felipe Sáenz Lozano)_x000a__x000a_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
    <n v="1"/>
    <x v="0"/>
    <m/>
    <n v="7"/>
    <n v="2019"/>
    <m/>
    <m/>
    <s v="Auditoría Interna a Proyectos"/>
    <m/>
  </r>
  <r>
    <n v="3319"/>
    <n v="38"/>
    <n v="2017"/>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s v=""/>
    <m/>
    <m/>
    <s v="Administrativo"/>
    <s v="GESTIÓN CONTRACTUAL Y SEGUIMIENTO DE PROYECTOS DE INFRAESTRUCTURA DE TRANSPORTE"/>
    <s v="Vicepresidencia de Gestión Contractual (VGC)"/>
    <s v="VGC"/>
    <s v="Yuber Alexander Peña Cárdenas"/>
    <s v="Marzo de 2017"/>
    <s v="MARZO"/>
    <n v="2017"/>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x v="20"/>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_x000a__x000a_28/06/2019  (Yuber Alexander Peña Cárdenas)"/>
    <n v="1"/>
    <x v="0"/>
    <m/>
    <n v="6"/>
    <n v="2019"/>
    <m/>
    <m/>
    <s v="Auditoría Interna"/>
    <m/>
  </r>
  <r>
    <n v="3323"/>
    <n v="42"/>
    <n v="2017"/>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s v=""/>
    <m/>
    <m/>
    <s v="Técnico"/>
    <s v="GESTIÓN CONTRACTUAL Y SEGUIMIENTO DE PROYECTOS DE INFRAESTRUCTURA DE TRANSPORTE"/>
    <s v="Vicepresidencia de Gestión Contractual (VGC)"/>
    <s v="Área metropolitana de Cúcuta"/>
    <s v="Mary Alexandra Cuenca Noreña"/>
    <s v="Marzo de 2017"/>
    <s v="MARZO"/>
    <n v="2017"/>
    <m/>
    <m/>
    <s v="Acción correctiva"/>
    <s v="Solicitar al concesionario la protección de taludes_x000a__x000a_1. Solicitar al Concesionario, por parte de la Interventoría y de la Supervisión, acciones correctivas ante el incumplimiento contractual. 70%_x000a_2. Evidenciar acciones correctivas por parte del Concesionario o el inicio del proceso sancionatorio correspondiente. 30%"/>
    <d v="2017-03-29T00:00:00"/>
    <x v="21"/>
    <m/>
    <s v="21/06/2017 Mediante radicado ANI No. 2017-409-065472-2 del 21 de junio de 2017 la interventoría relaciona comunicaciones de solicitud al concesionario sobre este particular. Se esperan las evidencias que soporten atención de la solicitud por parte del concesionario._x000a__x000a_26/03/2018  La OCI mediante correo electrónico solicita documentación que soporte seguimiento a la NC._x000a__x000a_06/04/2018 Se solicita a la supervisión informe de seguimiento al estado de los taludes en el Anillo Vial Occidental y en el corredor Cúcuta - El Zulia._x000a__x000a_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_x000a__x000a_06/06/2018- Vía correo electrónico se solicitaron evidencias de seguimiento al cierre al plan de mejora para cerrar la no conformidad _x000a__x000a_30/07/2018 - Se evidencia gestión por parte de la Interventoría. Se solicita el informe de la visita de la Ing. Liseth al proyecto los días 21 y 22 y el último informe de índice de estado. _x000a__x000a_27/09/2018 – Esta oficina (OCI) envía correo electrónico solicitando allegar evidencia de la gestión para dar cierre a la no conformidad. Se solicita nueva fecha de cierre a las no conformidades que superaron los tiempos establecidos._x000a__x000a_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_x000a__x000a_14/11/2018 Vía correo electrónico se solicitó a la Supervisión evidencias de cumplimiento de plan de mejoramiento en vista de próximo vencimiento de plazo._x000a__x000a_05/12/2018 Vía correo electrónico se solicitó nuevamente cumplimiento del plan de mejoramiento, el que se encuentra vencido a la fecha._x000a__x000a_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
    <n v="1"/>
    <x v="0"/>
    <m/>
    <s v="Marzo "/>
    <n v="2019"/>
    <m/>
    <m/>
    <s v="Auditoría Interna a Proyectos"/>
    <m/>
  </r>
  <r>
    <n v="3333"/>
    <n v="52"/>
    <n v="2017"/>
    <s v="5. No se evidencian acciones asociadas al seguimiento, y puesta en marcha de la dresina de control entregada a la concesión y que se encuentra fuera de servicio actualmente; este tipo de elementos son necesarios para un adecuado control al estado de la vía férrea. "/>
    <s v=""/>
    <m/>
    <m/>
    <s v="Técnico"/>
    <s v="GESTIÓN CONTRACTUAL Y SEGUIMIENTO DE PROYECTOS DE INFRAESTRUCTURA DE TRANSPORTE"/>
    <s v="Vicepresidencia de Gestión Contractual (VGC)"/>
    <s v="Férreo Pacifico"/>
    <s v="Carlos Felipe Sánchez Pinzón"/>
    <s v="Marzo de 2017"/>
    <s v="MARZO"/>
    <n v="2017"/>
    <m/>
    <m/>
    <s v="Acción correctiva"/>
    <s v="Comunicación dirigida al Concesionario con los antecedentes y solicitud de Plan de Acción para disponer de un equipo de medición de estado de la vía._x000a__x000a_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a_Como acción de cierre, la Interventoría allegará un comunicado evidenciando su gestión desde los requerimientos al Concesionario hasta la valoración de daños presentada a la ANI."/>
    <d v="2017-04-05T00:00:00"/>
    <x v="10"/>
    <m/>
    <s v="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_x000a__x000a_28/02/2018  La OCI mediante correo electrónico solicita documentación que soporte seguimiento a la NC._x000a__x000a_09/04/2018 Se recibo por correo electrónico informe de interventoría de situación actual correspondiente al activo dresina de control concesionado (Radicado ANI No. 20174090498752 del 12 de mayo de 2017). Pendiente informe de funcionalidad de dresina adelantado por el concesionario._x000a__x000a_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_x000a__x000a_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_x000a__x000a_06/06/2018- Vía correo electrónico se solicitaron evidencias de seguimiento al cierre al plan de mejora para cerrar la no conformidad _x000a__x000a_25/07/2018 - Actualmente el concesionario no adelanta ningún tipo de actividad de conservación y mantenimiento.   Sigue proceso de terminación anticipada y caducidad del contrato.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_x000a__x000a_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_x000a__x000a_SE MODIFICA LA FECHA DE CIERRE AL 28/02/2019, PARA CONOCER COMO SE HARA EL PROCESO DE REVERSION DEL EQUIPO. _x000a__x000a_17/12/2018 Se solicita vía correo electrónico avances respecto al cierre de la no conformidad, a la fecha no se ha recibido retroalimentación al respecto._x000a__x000a_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_x000a_Como acción de cierre, la Interventoría allegará un comunicado evidenciando su gestión desde los requerimientos al Concesionario hasta la valoración de daños presentada a la ANI._x000d__x000a_Fecha de finalización: 31/07/2019. (Carlos Felipe Sánchez Pinzón)_x000a__x000a_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_x000a__x000d__x000a_En consecuencia, se evidencia la ejecución de acciones de mejoramiento asociadas a la no conformidad No. 3333, por lo que se le da cierre en el plan de mejoramiento por procesos de la Entidad._x000d__x000a_ (Carlos Felipe Sánchez Pinzón)"/>
    <n v="1"/>
    <x v="0"/>
    <m/>
    <n v="10"/>
    <n v="2019"/>
    <m/>
    <m/>
    <s v="Auditoría Interna a Proyectos"/>
    <m/>
  </r>
  <r>
    <n v="3338"/>
    <n v="57"/>
    <n v="2017"/>
    <s v="5. Persiste la falta de compra de predios para la culminación de las obras en La Felisa-Zaragoza, este compromiso es asumido por la ANI desde hace más de 1 año."/>
    <s v=""/>
    <m/>
    <m/>
    <s v="Técnico"/>
    <s v="GESTIÓN CONTRACTUAL Y SEGUIMIENTO DE PROYECTOS DE INFRAESTRUCTURA DE TRANSPORTE"/>
    <s v="Vicepresidencia de Gestión Contractual (VGC)"/>
    <s v="Férreo Pacifico"/>
    <s v="Carlos Felipe Sánchez Pinzón"/>
    <s v="Marzo de 2017"/>
    <s v="MARZO"/>
    <n v="2017"/>
    <m/>
    <m/>
    <s v="Acción correctiva"/>
    <s v="1. Evidenciar la entrega anticipada del predio por parte de la Alcaldía de Cartago, toda vez que el Juez Segundo de Cartago ordenó dicha entrega para la segunda semana de agosto de 2019. Con esta entrega, se puede dar inicio a las obras del proyecto en el tramo Zaragoza-Caimalito._x000a_2. Evidenciar el inicio de intervenciones en el predio La Holanda._x000a_Fecha de finalización"/>
    <d v="2017-04-05T00:00:00"/>
    <x v="22"/>
    <m/>
    <s v="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_x000a__x000a_28/02/2018  La OCI mediante correo electrónico solicita documentación que soporte seguimiento a la NC._x000a__x000a_09/04/2018 Se recibe por correo electrónico oferta formal de compra, avalúo comercial y estudio de títulos correspondiente (radicado ANI No. 20186060101891 del 5 de abril de 2018). Pendiente adquisición del predio para dar cierre a la no conformidad._x000a__x000a_06/06/2018- Vía correo electrónico se solicitaron evidencias de seguimiento al cierre al plan de mejora para cerrar la no conformidad _x000a__x000a_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_x000a__x000a_27/09/2018 – Esta oficina (OCI) envía correo electrónico solicitando allegar evidencia de la gestión para dar cierre a la no conformidad. Se solicita proponer nueva fecha de cierre a la no conformidad que supero el tiempo establecido. _x000a__x000a_30/10/2018 -  Se solcita a la Oficna de Control Interno, la vinculación del personal de la Gerencia Juridico Predial, quien tiene a su cargo la Función Misional de Compra y/o adquisición predial requerida para el cumplimiento del contrato de Concesión._x000a__x000a_Al momento de elaboración de este documento, esta pendiente la adquisición de un predio (Hda La Holanda) de un total de 13 predios que deben ser adquiridos por la Nación (92% de predios adquiridos) _x000a__x000a_PARA ESTA NO CONFORMIDAD ES NECESARIO SABER PARA QUE FECHA ESTA PRESUPUESTADA LA ADQUISICION DEL PREDIO FALTANTE, UNA VEZ SE CUENTE CON LA DISPONIBILIDAD DEL PREDIO SE CERRRARA LA NO CONFORMIDAD. _x000a__x000a_17/12/2018 Se solicita vía correo electrónico avances respecto al cierre de la no conformidad, a la fecha no se ha recibido retroalimentación al respecto._x000a__x000a_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_x000a__x000d__x000a_En consecuencia, con el fin de evidenciar la ejecución de la última acción de mejoramiento y dar cierre a la no conformidad, se solicita a la Supervisión allegar evidencia de la ejecución de intervenciones en el predio La Holanda._x000d__x000a_ (Carlos Felipe Sánchez Pinzón)_x000a__x000a_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
    <n v="1"/>
    <x v="0"/>
    <m/>
    <n v="11"/>
    <n v="2019"/>
    <m/>
    <m/>
    <s v="Auditoría Interna a Proyectos"/>
    <m/>
  </r>
  <r>
    <n v="3386"/>
    <n v="105"/>
    <n v="2017"/>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s v=""/>
    <m/>
    <m/>
    <s v="Técnico"/>
    <s v="GESTIÓN CONTRACTUAL Y SEGUIMIENTO DE PROYECTOS DE INFRAESTRUCTURA DE TRANSPORTE"/>
    <s v="Vicepresidencia de Gestión Contractual (VGC)"/>
    <s v="4G- Segunda Ola - Autopista Mar 2."/>
    <s v="Mary Alexandra Cuenca Noreña"/>
    <s v="Mayo de 2017"/>
    <s v="MAYO"/>
    <n v="2017"/>
    <m/>
    <m/>
    <s v="Acción correctiva"/>
    <s v="1.            Presentaciones para las mesas de PINES y registro de asistencia. _x000a_2.            Oficios de seguimiento por parte del equipo de apoyo a la supervisión_x000a_3.            Obtención de la Licencia Ambiental de variante Mutatá UF4"/>
    <d v="2017-07-31T00:00:00"/>
    <x v="3"/>
    <s v="La supervision mediante correo electrónico del 02/04/2019 remite las resoluciones de las UF 1, 2, 3, 4; pendiente unicamente la asociada a la variante de Mutatá en la UF4."/>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_x000a__x000a_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_x000a__x000a_06/06/2018- Vía correo electrónico se solicitaron evidencias de seguimiento al cierre al plan de mejora para cerrar la no conformidad _x000a__x000a_07/06/2018 – Mediante correo electrónico la supervisión allega comunicaciones de la ANI emitiendo observaciones al Cronograma de Licenciamiento Ambiental de la UF4. _x000a_Se solicita evidencia del avance sobre la obtención de la licencia y expectativa de la obtención de la Licencia Ambiental.   _x000a__x000a_20/06/2018 – Se evidencia gestión por parte de la supervisión al seguimiento del trámite para la obtención de la Licencia Ambiental de la UF4 mediante radicados 20186050175861, 20186050090511 y 20186050069731. _x000a_Pendiente la resolución de obtención de la Licencia Ambiental de la UF4. _x000a__x000a_27/09/2018 – Esta oficina (OCI) envía correo electrónico solicitando allegar evidencia de la gestión para dar cierre a la no conformidad. Se solicita proponer nueva fecha de cierre a la no conformidad que supero el tiempo establecido. _x000a__x000a_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_x000a__x000a_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_x000a__x000a_02/04/2019 Se remite por parte del supervisor los avances de gestión en virtud del otorgamiento de la licencia ambiental de la variante de Mutatá, sin embargo, la aprobación proyectada es para mayo de 2019; con lo cual se ajusta la fecha de cierre para 31 de mayo de 2019,_x000a__x000a_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_x000a__x000a_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_x000a__x000a_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
    <n v="1"/>
    <x v="0"/>
    <m/>
    <n v="10"/>
    <n v="2019"/>
    <m/>
    <m/>
    <s v="Auditoría Interna a Proyectos"/>
    <m/>
  </r>
  <r>
    <n v="3395"/>
    <n v="114"/>
    <n v="2017"/>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s v="Destinación o uso inadecuado de recursos del proyecto"/>
    <m/>
    <m/>
    <s v="Financiero"/>
    <s v="GESTIÓN CONTRACTUAL Y SEGUIMIENTO DE PROYECTOS DE INFRAESTRUCTURA DE TRANSPORTE"/>
    <s v="Vicepresidencia  Ejecutiva (VEJ)"/>
    <s v="Equipo Financiero"/>
    <s v="Yuber Alexander Peña Cárdenas"/>
    <s v="Mayo de 2017"/>
    <s v="MAYO"/>
    <n v="2017"/>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x v="23"/>
    <m/>
    <s v="Se recibió información mediante memorando 2017-500-0121103 de septiembre 1o. De 2017. Se solicita enviar informacion respecto del avance del plan de mejoramiento._x000a_Se solicita a la VEJ relacionar las gestiones que estan llevando a cabo para el cumplimiento de las acciones de mejora.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8/10/2019 Por medio del memorando No. 2019-500-016346-3 del 25 de octubre de 2019, se solicitó prorrogar la fecha del cumplimiento para diciembre del año 2021. (Luz Jeni Fung Muñoz)_x000a__x000a_22/03/2022 De acuerdo a instrucciones de la jefatura se reasigna la responsabilidad de la gestión de esta No Conformidad pasando de Luz Jeni Fung Muñoz a Yuber Alexander Peña Cárdenas por contener temas financieros. (Juan Diego Toro Bautista)"/>
    <n v="0.9"/>
    <x v="1"/>
    <m/>
    <m/>
    <m/>
    <m/>
    <m/>
    <s v="Auditoría Interna"/>
    <s v="https://anionline.sharepoint.com/:f:/s/PMPMotor/Ej5_tlmyHgxKgYx4aguXw2UBnMoRCeeY5s9Lt8ZhQP6jXA?e=gDcMB3"/>
  </r>
  <r>
    <n v="3444"/>
    <n v="163"/>
    <n v="2017"/>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s v=""/>
    <m/>
    <m/>
    <s v="Administrativo"/>
    <s v="GESTIÓN ADMINISTRATIVA Y FINANCIERA"/>
    <s v="Vicepresidencia de Gestión Corporativa (VGCorp)"/>
    <s v="Grupo Interno de Trabajo Administrativo y Financiero"/>
    <s v="Yuber Alexander Peña Cárdenas"/>
    <s v="JULIO DE 2017"/>
    <s v="JULIO"/>
    <n v="2017"/>
    <m/>
    <m/>
    <s v="Acción correctiva"/>
    <s v="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_x000a__x000a_Con correo electrónico enviado por Fabian Ramos de Servicios Generales, el día 14 de agosto de 2018, se remitieron los siguientes documentos:_x000a__x000a_- Proyecto de Resolución Actualizada para el Manejo de bienes._x000a_- Pólizas de seguros que amparan los bienes de la Entidad._x000a_- Póliza de seguros de Automóviles._x000a_- Inventario a 31 de diciembre de 2017._x000a_- Reporte de Inventario Físico de bienes muebles, enseres y equipos de consumo al 31 de diciembre de 2017."/>
    <d v="2017-07-01T00:00:00"/>
    <x v="18"/>
    <s v="Copia de los inventarios firmados por los responsables."/>
    <s v="27/01/2018: Se solicitó nuevamente las acciones de mejoramiento para la Nc. No se ha recibido la información. _x000a__x000a_Julio 3 de 2018 :Se recibió del GIT Administrativo y Financiero , copia de la notificacion de los inventarios individuales de los funcionario de la entidad, de los pisos 2 y 7 quedan pendientes los demas pisos._x000a__x000a_Agosto 29 de 2018 :  La auditoria de seguimiento a los inventarios observa que siguen pendiente de legalizacion por parte de los responsables los inventarios individuales de funcionarios y contratistas._x000a__x000a_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
    <n v="1"/>
    <x v="0"/>
    <m/>
    <n v="9"/>
    <n v="2019"/>
    <m/>
    <m/>
    <s v="Auditoría Interna"/>
    <m/>
  </r>
  <r>
    <n v="3447"/>
    <n v="166"/>
    <n v="2017"/>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_x000a__x000a_Auditoría agosto 2018: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_x000a__x000a_Auditoría febrero 2019: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
    <s v="Deficiencias en el registro de información en herramientas de seguimiento o de apoyo a la gestión"/>
    <m/>
    <m/>
    <s v="Jurídico"/>
    <s v="GESTIÓN JURÍDICA"/>
    <s v="Vicepresidencia Jurídica (VJ)"/>
    <s v="Grupo Interno de Trabajo Defensa Judicial"/>
    <s v="Andrés Fernando Huérfano Huérfano"/>
    <s v="JULIO DE 2017"/>
    <s v="JULIO"/>
    <n v="2017"/>
    <m/>
    <m/>
    <s v="Acción correctiva"/>
    <s v="1.Suscripción acta de reunión con la ANDJE en la que dicha Entidad emite opinión frente al Plan de Contingencia Planteado por el GIT Defensa Judicial, respecto al registro de fichas técnicas a partir del 1 de enero de 2018._x000a_2.Capacitación a los usuarios del sistema respecto de las nuevas funcionalidades del módulo de conciliación de la versión 2.0 una vez sea dispuesto por la ANDJE 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_x000a_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_x000a__x000a_Se hará seguimiento en el mes de agosto de 2018._x000a__x000a_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_x000a__x000a_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_x000a__x000a_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_x000a__x000a_Se hará seguimiento en el mes de noviembre de 2018 para verificar el avance en el proceso de ingreso de las fichas  de conciliación al sistema Ekogui, porque a la fecha 21 de agosto se han subido 19._x000a__x000a_El día 11 de octubre de 2018 mediante memorando No. 20187010164283 se allegó plan de mejoramiento respecto de la auditoría realizada en el mes de agosto. _x000a__x000a_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_x000a__x000a_El auditor considera que las acciones de mejoramiento planteadas  por el área auditada son adecuadas y necesarias. Se hará seguimiento en el mes de enero de 2019 para determinar la efectividad de las acciones.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l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n v="1"/>
    <x v="2"/>
    <m/>
    <n v="3"/>
    <n v="2022"/>
    <m/>
    <m/>
    <s v="Auditoría Interna"/>
    <s v="https://anionline.sharepoint.com/:f:/s/PMPMotor/EpUxG4DAhYJIl8AkdZG093sB8lWvZxD7PKrPAeM7kG-MrQ?e=dE1UvV"/>
  </r>
  <r>
    <n v="3450"/>
    <n v="169"/>
    <n v="2017"/>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_x000a__x000a_Auditoría agosto 2018: 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 artículo 2.2.3.4.1.9. “Funciones del administrador del sistema en la Entidad”, numeral 6 del Decreto 1069 de 2015 y lo establecido en el Instructivo del Sistema Único de Gestión e Información Litigiosa del Estado E-KOGUI V. 5.0. de la ANDJE."/>
    <s v=""/>
    <m/>
    <m/>
    <s v="Jurídico"/>
    <s v="GESTIÓN JURÍDICA"/>
    <s v="Vicepresidencia Jurídica (VJ)"/>
    <s v="Grupo Interno de Trabajo Defensa Judicial"/>
    <s v="Andrés Fernando Huérfano Huérfano"/>
    <s v="JULIO DE 2017"/>
    <s v="JULIO"/>
    <n v="2017"/>
    <m/>
    <m/>
    <s v="Acción correctiva"/>
    <s v="1. Elaborar informe que permita determinar el estado de cada uno de los procesos incorporados en el Ekogui (activo / terminado) su asignación o no asignación o su necesidad de eliminación del sistema según sea el caso._x000a__x000a_2. Continuar con la labor de asignación de procesos a los apoderados de la Entidad para su actualización en el sitema EKOGUI._x000a__x000a_Acciones de mejoramiento Auditoría agosto 2018:_x000a__x000a_1. Actualización de reporte de procesos sin asignación de apoderado y las causas del mismo._x000a_2. Asignación de procesos a los apoderados respectivos en los casos que resulte procedente._x000a_3. Solicitud a la ANDJE de eliminación de procesos por duplicidad o inexistencia, en los casos que resulte procedente._x000a_4. Solicitud de exclusión de procesos de expropiación con base en los argumentos proporcionados por la VPRE."/>
    <d v="2017-09-01T00:00:00"/>
    <x v="25"/>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_x000a__x000a_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_x000a__x000a_Se hará seguimiento en el mes de agosto  de 2018._x000a__x000a_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_x000a__x000a_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_x000a__x000a_Se hará seguimiento en el mes de noviembre de 2018 para verificar el avance en el proceso de actualización y asignación en el sistema Ekogui._x000a__x000a_El día 11 de octubre de 2018 mediante memorando No. 20187010164283 se allegó plan de mejoramiento respecto de la auditoróia realizada en el mes de agosto._x000a__x000a_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_x000a__x000a_El auditor considera que las acciones de mejoramiento planteadas  por el área auditada son adecuadas y necesarias. Se hará seguimiento en el mes de enero de 2019 para determinar la efectividad de dicha acción. 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n v="1"/>
    <x v="0"/>
    <m/>
    <n v="7"/>
    <n v="2021"/>
    <m/>
    <m/>
    <s v="Auditoría Interna"/>
    <m/>
  </r>
  <r>
    <n v="3455"/>
    <n v="174"/>
    <n v="2017"/>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s v=""/>
    <m/>
    <m/>
    <s v="Técnico"/>
    <s v="GESTIÓN CONTRACTUAL Y SEGUIMIENTO DE PROYECTOS DE INFRAESTRUCTURA DE TRANSPORTE"/>
    <s v="Vicepresidencia de Gestión Contractual (VGC)"/>
    <s v="Aeropuerto el Dorado construcción y mantenimiento de la segunda pista."/>
    <s v="Daniel Felipe Sáenz Lozano"/>
    <s v="AGOSTO DE 2017"/>
    <s v="AGOSTO"/>
    <n v="2017"/>
    <m/>
    <m/>
    <s v="Acción correctiva"/>
    <s v="Demostrar cumplimiento de los planes de mejoramiento revisados en la auditoría técnica realizada por la OCI en agosto de 2017"/>
    <d v="2017-08-29T00:00:00"/>
    <x v="15"/>
    <m/>
    <s v="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quot;Determinar las obligaciones a cargo de cada uno de los intervinientes  para la ejecución  de esta obra (OPAIN - CODAD) y realizar la supervisión y control de la misma, con el ánimo que se haga dentro de los plazos contractualmente pactados.&quot;; por lo tanto, la OCI considera que se debe dar el alcance correspondiente. _x000a__x000a_28/02/2018 La OCI mediante correo electrónico solicita documentación que soporte seguimiento a la NC._x000a__x000a_10/04/2018 La Supervisión indica por correo electrónico el estado de los hallazgos, a la fecha estos se encuentran en término. Se verificará declaratoria de cierre cuando se cumplan los plazos definidos en el PMI:_x000a__x000a_Hallazgo 1122: Ausencia de mantenimiento (fecha de vencimiento :30-06-2018)._x000a__x000a_Hallazgo 1123: Repavimentaciones pista norte (fecha de vencimiento 30-06-2018)._x000a__x000a_Hallazgo 1124: Ausencia de equipos de operación y mantenimiento (fecha de vencimiento 31 -05-2018)._x000a__x000a_Hallazgo 1127: Repavimentaciones pista sur (30-06-2018)._x000a__x000a_06/06/2018- Vía correo electrónico se solicitaron evidencias de seguimiento al cierre al plan de mejora para cerrar la no conformidad._x000a__x000a_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_x000a__x000a_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_x000a__x000a_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_x000a__x000a_01/11/2019 Mediante correo electrónico del 30-10-2019 la Supervisión presentó balance de la gestión para dar cumplimiento al plan de mejoramiento del hallazgo No.1122-5 señalado por la CGR, que, entre otros, está relacionada con:_x000a__x000a_1. La Resolución No. 708 del 17-05-2019, por medio de la cual la ANI liquidó unilateralmente el Contrato de Concesión No. 0110-O.P. de 1995._x000a_2. La Resolución No. 1274 del 12-08-2019, que revocó lo dispuesto en la Resolución No. 708._x000a_3. La gestión que ha requerido la demanda de reconvención asociada a la liquidación del contrato de concesión No. 0110-O.P. de 1995, la cual se demostró con los radicados ANI No. 20193090124763 y 20197010307771_x000a__x000a_Con base en lo anterior, la Supervisión manifestó que solicitó a la Vicepresidencia Administrativa y Financiera (Rad ANI No. 20193090137463) modificaciones al plan de mejoramiento del hallazgo 1122-5, que, entre otros incluye prórroga de la fecha de terminación._x000a__x000a_En este sentido, la OCI solicitó decisión de la VAF para definir procedencia de modificación al plan de mejoramiento de la no conformidad. (Daniel Felipe Sáenz Lozano)_x000a__x000a_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_x000a_(Daniel Felipe Sáenz Lozano)_x000a__x000a_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_x000a__x000a_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_x000a__x000a_03/12/2020 Mediante correo electrónico del 3 de diciembre de 2020 se solicitaron evidencias de cumplimiento del plan de mejoramiento, cuya terminación se tiene prevista para diciembre de 2020. (Daniel Felipe Sáenz Lozano)_x000a__x000a_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_x000a__x000a_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_x000a__x000a_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_x000a__x000a_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
    <n v="1"/>
    <x v="0"/>
    <m/>
    <n v="1"/>
    <n v="2021"/>
    <m/>
    <m/>
    <s v="Auditoría Interna a Proyectos"/>
    <m/>
  </r>
  <r>
    <n v="3471"/>
    <n v="190"/>
    <n v="2017"/>
    <s v="1. Se observó que el valor pagado por concepto de horas extras se incrementó en un 12.57%  contraviniendo las políticas de austeridad vigentes a la fecha."/>
    <s v=""/>
    <m/>
    <m/>
    <s v="Administrativo"/>
    <s v="GESTIÓN ADMINISTRATIVA Y FINANCIERA"/>
    <s v="Vicepresidencia de Gestión Corporativa (VGCorp)"/>
    <s v="Grupo Interno de Trabajo Administrativo y Financiero"/>
    <s v="Yuber Alexander Peña Cárdenas"/>
    <s v="AGOSTO DE 2017"/>
    <s v="AGOSTO"/>
    <n v="2017"/>
    <m/>
    <m/>
    <s v="Acción correctiva"/>
    <s v="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_x000a__x000a_Los cinco primeros días de cada mes se remite a la Oficina de Control interno las Resoluciones de horas extras autorizadas."/>
    <d v="2017-08-01T00:00:00"/>
    <x v="18"/>
    <s v="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
    <s v="27/01/2018: Se solicitó nuevamente las acciones de mejoramiento para la Nc. No se ha recibido la información.Abril 5 de 2018 Reunion con la Dra Nelsy Maldonado Coordinadora del GIT Administrativo y Financiero. _x000a__x000a_Mayo 3/2018. Envian la accion de mejoramiento. Se realiza seguimiento para verificar su cumplimiento. _x000a__x000a_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_x000a__x000a_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_x000a__x000a_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
    <n v="1"/>
    <x v="0"/>
    <m/>
    <s v="Marzo "/>
    <n v="2019"/>
    <m/>
    <m/>
    <s v="Auditoría Interna"/>
    <m/>
  </r>
  <r>
    <n v="3475"/>
    <n v="194"/>
    <n v="2017"/>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s v="Deficiencias en gestión institucional y/o interinstitucional"/>
    <m/>
    <m/>
    <s v="Administrativo"/>
    <s v="ALGUNOS PROCESOS"/>
    <s v="Vicepresidencias"/>
    <s v="VAF - VGC -VPRE"/>
    <s v="Yuber Alexander Peña Cárdenas"/>
    <s v="AGOSTO DE 2017"/>
    <s v="AGOSTO"/>
    <n v="2017"/>
    <m/>
    <m/>
    <m/>
    <s v="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
    <m/>
    <x v="26"/>
    <m/>
    <s v="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
    <n v="1"/>
    <x v="0"/>
    <m/>
    <n v="9"/>
    <n v="2022"/>
    <m/>
    <m/>
    <s v="Auditoría Interna"/>
    <s v="https://anionline.sharepoint.com/:f:/s/PMPMotor/EsoejupW8nRIvWB8n03t5ggBQl429BXCxjlu5fEZ-17G5w?e=MSMmJX"/>
  </r>
  <r>
    <n v="3476"/>
    <n v="195"/>
    <n v="2017"/>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_x000a__x000a_Se reitera la no conformidad en el informe de seguimiento de febrero 2019_x000a_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
    <s v=""/>
    <m/>
    <m/>
    <s v="Administrativo"/>
    <s v="ALGUNOS PROCESOS"/>
    <s v="Vicepresidencias"/>
    <s v="VEJ - VGC - VJ - VPRE"/>
    <s v="Luz Mary Hernández Villadiego"/>
    <s v="AGOSTO DE 2017"/>
    <s v="AGOSTO"/>
    <n v="2017"/>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8-01T00:00:00"/>
    <x v="27"/>
    <s v="Se verificará el cumplimiento de las acciones propuestas trimestralmente. Se tendrá en cuenta los porcentajes de cumplimiento señalados en los informes trimestrales de atención al ciudadano."/>
    <s v="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
    <n v="1"/>
    <x v="0"/>
    <m/>
    <n v="6"/>
    <n v="2021"/>
    <m/>
    <m/>
    <s v="Auditoría Interna"/>
    <m/>
  </r>
  <r>
    <n v="3477"/>
    <n v="196"/>
    <n v="2017"/>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_x000a__x000a_2° INFORME DE SEGUIMIENTO 2018: Se reitera la no conformidad en esta ocasión._x000a__x000a_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s v=""/>
    <m/>
    <m/>
    <s v="Administrativo"/>
    <s v="ALGUNOS PROCESOS"/>
    <s v="Vicepresidencias"/>
    <s v="VEJ - VGC - VJ - VPRE"/>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En el comparativo del primer semestre de 2017 (11%) y 2018 (11%), no se evidenció avance sobre el porcentaje de las respuestas ofrecidas fuera de término. "/>
    <s v="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_x000a__x000a_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
    <n v="1"/>
    <x v="0"/>
    <m/>
    <n v="8"/>
    <n v="2020"/>
    <m/>
    <m/>
    <s v="Auditoría Interna"/>
    <m/>
  </r>
  <r>
    <n v="3481"/>
    <n v="200"/>
    <n v="2017"/>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s v=""/>
    <m/>
    <m/>
    <s v="Administrativo"/>
    <s v="GESTIÓN ADMINISTRATIVA Y FINANCIERA"/>
    <s v="Vicepresidencia de Gestión Corporativa (VGCorp)"/>
    <s v="Grupo Interno de Trabajo Administrativo y Financiero"/>
    <s v="Luz Mary Hernández Villadiego"/>
    <s v="AGOSTO DE 2017"/>
    <s v="AGOSTO"/>
    <n v="2017"/>
    <m/>
    <m/>
    <m/>
    <m/>
    <d v="2017-08-20T00:00:00"/>
    <x v="13"/>
    <m/>
    <s v="12/07/2018: Se realiza el cambio del resposable de la no conformidad"/>
    <n v="1"/>
    <x v="0"/>
    <m/>
    <s v="FEBRERO"/>
    <n v="2019"/>
    <m/>
    <m/>
    <s v="Auditoría Interna"/>
    <m/>
  </r>
  <r>
    <n v="3482"/>
    <n v="201"/>
    <n v="2017"/>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_x000a__x000a_2° INFORME DE SEGUIMIENTO 2018: Se reitera la no conformidad en esta ocasión._x000a__x000a_Se evidenció incumplimiento del Art. 8 de la Ley 1437 de 2011 y del Art. 11 de la Ley 1712 de 2014, teniendo en cuenta que en la página Web de la entidad, en el  link de servicios al ciudadano, existe información desactualizada  y no disponible correspondiente a: _x000a__x000a_- Seguimiento a radicados _x000a_- Preguntas frecuentes"/>
    <s v=""/>
    <m/>
    <m/>
    <s v="Administrativo"/>
    <s v="SISTEMA ESTRATÉGICO DE PLANEACIÓN Y GESTIÓN"/>
    <s v="Vicepresidencia de Planeación, Riesgos y Entorno (VPRE)"/>
    <s v="Equipo Sistemas de Información y Tecnología"/>
    <s v="Luz Mary Hernández Villadiego"/>
    <s v="AGOSTO DE 2017"/>
    <s v="AGOSTO"/>
    <n v="2017"/>
    <m/>
    <m/>
    <m/>
    <m/>
    <m/>
    <x v="19"/>
    <m/>
    <s v="22/05/2017: Se verifica información en la página web de la entidad y el vinculo no se encuentra habilitado. Se deja en observación._x000a__x000a_Esta no conformidad se traslada a la VPRE- sistemas"/>
    <n v="1"/>
    <x v="0"/>
    <m/>
    <s v="Marzo "/>
    <n v="2019"/>
    <m/>
    <m/>
    <s v="Auditoría Interna"/>
    <m/>
  </r>
  <r>
    <n v="3483"/>
    <n v="202"/>
    <n v="2017"/>
    <s v="8.8. Se evidenció inobservancia a las no conformidades comunicadas por la oficina de Control Interno en el memorando rad. 2017-102-003764-3 de 3 de marzo de 2017, situación que conllevó a la ausencia de un plan de mejora por parte de las dependencias responsables."/>
    <s v=""/>
    <m/>
    <m/>
    <s v="Administrativo"/>
    <s v="TODOS LOS PROCESOS"/>
    <s v="Vicepresidencias"/>
    <s v="TODAS LAS VICEPRESIDENCIAS"/>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
    <n v="1"/>
    <x v="0"/>
    <m/>
    <n v="8"/>
    <n v="2020"/>
    <m/>
    <m/>
    <s v="Auditoría Interna"/>
    <m/>
  </r>
  <r>
    <n v="3497"/>
    <n v="216"/>
    <n v="2017"/>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s v=""/>
    <m/>
    <m/>
    <s v="Financiero"/>
    <s v="GESTIÓN CONTRACTUAL Y SEGUIMIENTO DE PROYECTOS DE INFRAESTRUCTURA DE TRANSPORTE"/>
    <s v="Vicepresidencia de Gestión Contractual (VGC)"/>
    <s v="Santander de Quilichao-Popayán."/>
    <s v="Luz Jeni Fung Muñoz"/>
    <s v="SEPTIEMBRE DE 2017"/>
    <s v="SEPTIEMBRE"/>
    <n v="2017"/>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x v="28"/>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_x000a__x000a_27/09/2018 – Esta oficina (OCI) envía correo electrónico solicitando allegar evidencia de la gestión para dar cierre a la no conformidad. Se solicita proponer nueva fecha de cierre a la no conformidad que superó el tiempo establecido. _x000a__x000a_11/06/2019 El Vicepresidente de Gestión Contractual Dr. Luis Eduardo Gutierrez, remitió a la Oficina de Control Interno mediante radicado No. 20183040172063 del 28 de octubre de 2018, los argumentos para darle cierre a dicha la No Conformidad #3497. (Luz Jeni Fung Muñoz)"/>
    <n v="1"/>
    <x v="0"/>
    <m/>
    <n v="6"/>
    <n v="2019"/>
    <m/>
    <m/>
    <s v="Auditoría Interna a Proyectos"/>
    <m/>
  </r>
  <r>
    <n v="3501"/>
    <n v="220"/>
    <n v="2017"/>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
    <s v=""/>
    <m/>
    <m/>
    <s v="Administrativo"/>
    <s v="ALGUNOS PROCESOS"/>
    <s v="Vicepresidencias"/>
    <s v="VGC - VJ"/>
    <s v="Luz Mary Hernández Villadiego"/>
    <s v="SEPTIEMBRE DE 2017"/>
    <s v="SEPTIEMBRE"/>
    <n v="2017"/>
    <m/>
    <m/>
    <s v="Acción correctiva y preventiva"/>
    <s v="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d v="2019-04-01T00:00:00"/>
    <x v="4"/>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502"/>
    <n v="221"/>
    <n v="2017"/>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GESTIÓN ADMINISTRATIVA Y FINANCIERA"/>
    <s v="Vicepresidencia de Gestión Corporativa (VGCorp)"/>
    <s v="Grupo Interno de Trabajo Administrativo y Financiero"/>
    <s v="Luz Mary Hernández Villadiego"/>
    <s v="SEPTIEMBRE DE 2017"/>
    <s v="SEPTIEMBRE"/>
    <n v="2017"/>
    <m/>
    <m/>
    <m/>
    <m/>
    <d v="2017-09-20T00:00:00"/>
    <x v="13"/>
    <m/>
    <s v="12/07/2018: Se realiza el cambio del resposable de la no conformidad"/>
    <n v="1"/>
    <x v="0"/>
    <m/>
    <s v="FEBRERO"/>
    <n v="2019"/>
    <m/>
    <m/>
    <s v="Auditoría Interna"/>
    <m/>
  </r>
  <r>
    <n v="3507"/>
    <n v="226"/>
    <n v="2017"/>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3. INCUMPLIMIENTO DIRECTRICES INTERNAS RELACIONADOS CON EL MANEJO DEL SISTEMA DE GESTIÓN DOCUMENTAL._x000a__x000a_• Respuesta y/o trámites que se ofrecieron a los peticionarios a través de correo electrónico y sin el debido procedimiento de radicación en el sistema de gestión documental Orfeo. _x000a_• En el Orfeo, no se adjunta el documento de respuesta, aunque se dio trámite, (14 casos)._x000a_• Se relaciona en el Orfeo, un memorando interno, como documento de respuesta._x000a_• Se adjuntan como documentos de respuesta números de radicados que indican que han sido anulados._x000a_• Se pierde la trazabilidad en el Orfeo, cuando se efectúan traslados y no se le informa al ente de control. _x000a_• Se archivan documentos sin el soporte de la respuesta ofrecida._x000a_•  El trámite de la gestión efectuada solamente se informa de manera escrita en el histórico del Orfeo “pestaña de comentario” y no se adjunta ningún documento de respuesta."/>
    <s v=""/>
    <m/>
    <m/>
    <s v="Administrativo"/>
    <s v="TODOS LOS PROCESOS"/>
    <s v="Vicepresidencias"/>
    <s v="TODAS LAS VICEPRESIDENCIAS"/>
    <s v="Luz Mary Hernández Villadiego"/>
    <s v="SEPTIEMBRE DE 2017"/>
    <s v="SEPTIEMBRE"/>
    <n v="2017"/>
    <m/>
    <m/>
    <s v="Acción correctiva y preven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509"/>
    <n v="228"/>
    <n v="2017"/>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s v=""/>
    <m/>
    <m/>
    <s v="Técnico"/>
    <s v="GESTIÓN CONTRACTUAL Y SEGUIMIENTO DE PROYECTOS DE INFRAESTRUCTURA DE TRANSPORTE"/>
    <s v="Vicepresidencia de Gestión Contractual (VGC)"/>
    <s v="Puerto Regional de Santa Marta "/>
    <s v="Carlos Felipe Sánchez Pinzón"/>
    <s v="OCTUBRE DE 2017"/>
    <s v="OCTUBRE"/>
    <n v="2017"/>
    <m/>
    <m/>
    <s v="Acción correctiva"/>
    <s v="1. Presentar resolución de aprobación de plan bienal 2017-2018._x000a__x000a_2. Realizar mesas de trabajo en conjunto con Supervisión, Interventoría y Concesionario para imputar inversiones al plan maestro de inversión."/>
    <d v="2017-10-30T00:00:00"/>
    <x v="4"/>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Se considera pertinente únicamente acoger accion de mejoramiento relacionada con el instructivo para la aprobación de planes bienales.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la aprobación del manual de buenas prácticas para la aprobación de planes bienales.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evidencia gestión por parte de la supervisión para darle cierre a la no conformidad. Pendiente instructivo de Buenas Practicas para la Aprobación de Planes Bianuales_x000a__x000a_27/09/2018 – Esta oficina (OCI) envía correo electrónico solicitando allegar evidencia de la gestión para dar cierre a la no conformidad. _x000a__x000a__x000a_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_x000a__x000a_05/12/2018 Vía correo electrónico se solicitó a la Supervisión evidencias de cumplimiento de plan de mejoramiento en vista de próximo vencimiento de plazo._x000a__x000a_21/12/2018 Se evidenció Resolución No. 2029 del 6 noviembre de 2018 &quot;Por la cual se aprueba el Plan Bieanual de Inversión 2017-2018 del Contrato de Concesión Portuario No. 006 de 1993 de la Sociedad Portuaria Regional de Santa Marta S.A&quot;. Pendiente recibir evidencias de realización de mesas de trabajo en conjunto con Supervisión, Interventoría y Concesionario para imputar inversiones al plan maestro de inversión.Avance a la fecha 50%._x000a__x000a_5/07/2019 En reunión de 13/05/2019, la Oficina de Control Interno recomienda ajustar la fecha de finalización de acciones de mejoramiento que se encuentra actualmente vencidas._x000d__x000a_La Supervisión propone conservar las acciones de mejoramiento y evidenciar su ejecución antes del 30/05/2019._x000d__x000a_De esta manera, queda modificada la fecha de finalización del plan de mejoramiento asociado con la no conformidad No. 3509._x000d__x000a_ (Carlos Felipe Sánchez Pinzón)_x000a__x000a_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_x000a_1. Presentar Resolución de aprobación de plan bienal 2017-2018._x000d__x000a_2. Presentar Resolución de aprobación de plan bienal 2019-2020 dentro de la bienalidad._x000d__x000a_Adicionalmente, en virtud de la reformulación, se solicita reprogramar la fecha de finalización para el 31/12/2019._x000d__x000a_ (Carlos Felipe Sánchez Pinzón)_x000a__x000a_17/09/2019 En reunión de seguimiento, la Supervisión presenta la Resolución de aprobación de plan bienal 2017-2018, evidenciando la ejecución de la primera acción de mejoramiento. Avance: 50%._x000d__x000a_Se encuentra pendiente presentar las actas que evidencian las mesas de trabajo entre la Supervisión, Interventoría y Concesionario sobre la imputación de inversiones._x000d__x000a_La fecha de finalización continúa sin modificación para el 31/12/2019._x000d__x000a_ (Carlos Felipe Sánchez Pinzón)_x000a__x000a_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_x000a_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
    <n v="1"/>
    <x v="0"/>
    <m/>
    <n v="9"/>
    <n v="2019"/>
    <m/>
    <m/>
    <s v="Auditoría Interna a Proyectos"/>
    <m/>
  </r>
  <r>
    <n v="3510"/>
    <n v="229"/>
    <n v="2017"/>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s v=""/>
    <m/>
    <m/>
    <s v="Técnico"/>
    <s v="GESTIÓN CONTRACTUAL Y SEGUIMIENTO DE PROYECTOS DE INFRAESTRUCTURA DE TRANSPORTE"/>
    <s v="Vicepresidencia de Gestión Contractual (VGC)"/>
    <s v="Puerto Regional de Santa Marta "/>
    <s v="Carlos Felipe Sánchez Pinzón"/>
    <s v="OCTUBRE DE 2017"/>
    <s v="OCTUBRE"/>
    <n v="2017"/>
    <m/>
    <m/>
    <s v="Acción correctiva"/>
    <s v="1. Presentar un documento por parte de la Supervisión argumentando las labores que realiza la Interventoría en cuanto a pruebas y ensayos de laboratorio._x000a__x000a_2. Presentar  EOC (Estudios de oportunidad y conveniencias) de las nuevas interventorías portuarias evidenciando la actualización de esta obligación."/>
    <d v="2017-10-30T00:00:00"/>
    <x v="10"/>
    <m/>
    <s v="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En lo referente a ensayos de interventoría, la supervisión propone allegar resultados de batimetrías de interventoría o evidencias de verificación por parte de la supervisión. _x000a__x000a_16/03/2018 Se recibe por correo electrónica copia de comunicación con radicado ANI No. 20183030074511 reiterando a la interventoría suministrar información que evidencien acciones de mejoramiento para subsanar la no conformidad._x000a__x000a_21/03/2018 Mediante correo electrónico la OCI recomienda que la interventoría adelante pruebas y ensayos de laboratorio a materiales de construcción a pesar de que el contrato de interventoría No. SEA-015 de 2012 establezca que esto se debe realizar de considerarse necesario.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_x000a__x000a_27/09/2018 – Esta oficina (OCI) envía correo electrónico solicitando allegar evidencia de la gestión para dar cierre a la no conformidad. _x000a__x000a_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_x000a__x000a_05/12/2018 Vía correo electrónico se solicitó a la Supervisión evidencias de cumplimiento de plan de mejoramiento en vista de próximo vencimiento de plazo._x000a__x000a_5/07/2019 En reunión de 13/05/2019, la Oficina de Control Interno recomienda reformular las acciones de mejoramiento para atender la falta de aprobación del plan bienal 2019-2020._x000a_La supervisión propone ajustar las acciones de mejoramiento de la siguiente manera:_x000a_1._x0009_Presentar Resolución de aprobación de plan bienal 2017-2018 y 2019-2020._x000a_2._x0009_Realizar mesas de trabajo en conjunto con Supervisión, Interventoría y Concesionario para imputar inversiones al plan maestro de inversión._x000a_La nueva fecha propuesta de finalización de acciones de mejoramiento es el 31/12/2019._x000a_De esta manera, queda modificado el plan de mejoramiento asociado con la no conformidad No. 3510._x000a_ (Carlos Felipe Sánchez Pinzón)_x000a__x000a_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_x000a__x000a_29/10/2019 En reunión de seguimiento del 28/10/2018, la Supervisión argumenta, mediante correo electrónico, que las labores que se solicitan a la Interventoría en cuanto a pruebas y ensayos de laboratorio se limitan hasta la fecha a la realización de batimetrías._x000a__x000a_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_x000a__x000a_Por lo anterior, se evidencia la ejecución de las acciones de mejoramiento y se da cierre a la no conformidad No. 3510 en el plan de mejoramiento por procesos de la Entidad._x000a__x000a_ (Carlos Felipe Sánchez Pinzón)"/>
    <n v="1"/>
    <x v="0"/>
    <m/>
    <n v="10"/>
    <n v="2019"/>
    <m/>
    <m/>
    <s v="Auditoría Interna a Proyectos"/>
    <m/>
  </r>
  <r>
    <n v="3513"/>
    <n v="232"/>
    <n v="2017"/>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s v=""/>
    <m/>
    <m/>
    <s v="Técnico"/>
    <s v="GESTIÓN CONTRACTUAL Y SEGUIMIENTO DE PROYECTOS DE INFRAESTRUCTURA DE TRANSPORTE"/>
    <s v="Vicepresidencia  Ejecutiva (VEJ)"/>
    <s v="Ampliación a Tercer Carril Doble Calzada Bogotá - Girardot - 4G"/>
    <s v="Carlos Felipe Sánchez Pinzón"/>
    <s v="OCTUBRE DE 2017"/>
    <s v="OCTUBRE"/>
    <n v="2017"/>
    <m/>
    <m/>
    <s v="Acción correctiva"/>
    <s v="1._x0009_Remitir a la Oficina de Control Interno documentación de la trazabilidad del requerimiento, a la Interventoría y al concesionario._x000a_2._x0009_Solicitar a la Interventoría adelantar gestiones para conminar al concesionario, con los soportes correspondientes._x000a_3._x0009_Iniciar procesos sancionatorios a Concesionario y/o Interventoría según corresponda._x000a_4._x0009_Remitir evidencias del inicio del proceso administrativo sancionatorio."/>
    <d v="2017-11-01T00:00:00"/>
    <x v="29"/>
    <m/>
    <s v="(12/02/2018) A la fecha no se han recibido avances en el plan de mejoramiento de esta no conformidad._x000a__x000a_28/02/2018 La OCI mediante correo electrónico solicita documentación que soporte seguimiento a la NC._x000a__x000a_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_x000a__x000a_06/04/2018 La supervisión allegó un acta de reunión que sostuvo con la interventoría y con el concesionario (ver archivo &quot;ACTA DE COMITE TECNICO No. 16 del 9 de febrero del 2018&quot;),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_x000a__x000a_04/05/2018 Se solicita a la Supervisión, vía correo electrónico, soportes de acciones de mejoramiento para dar cierre a la no conformidad._x000a__x000a__x000a_06/06/2018- Vía correo electrónico se solicitaron evidencias de seguimiento al cierre al plan de mejora para cerrar la no conformidad _x000a__x000a_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_x000a__x000a_04/09/2018 - Se solicitó el avance del plan de mejoramiento a la supervisión del proyecto._x000a__x000a_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_x000a__x000a_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_x000a__x000a_23/11/2018 Se recibió la evidencia documental faltante y se reprogramó la fecha de finalización del plan._x000a__x000a_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_x000a__x000a_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_x000a__x000a_Al respecto, la Oficina de Control Interno recomienda evidenciar que el GIT de procesos sancionatorios validó la solicitud y dio inicio al proceso sancionatorio._x000a__x000a_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
    <n v="1"/>
    <x v="0"/>
    <m/>
    <n v="11"/>
    <n v="2019"/>
    <m/>
    <m/>
    <s v="Auditoría Interna a Proyectos"/>
    <m/>
  </r>
  <r>
    <n v="3518"/>
    <n v="237"/>
    <n v="2017"/>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s v="Destinación o uso inadecuado de recursos del proyecto"/>
    <m/>
    <m/>
    <s v="Financiero"/>
    <s v="ALGUNOS PROCESOS"/>
    <s v="Vicepresidencias"/>
    <s v="VAF - VPRE"/>
    <s v="Daniel Felipe Sáenz Lozano"/>
    <s v="OCTUBRE DE 2017"/>
    <s v="OCTUBRE"/>
    <n v="2017"/>
    <m/>
    <m/>
    <s v="Acción correctiva"/>
    <s v="1. Acta de entrega del 15 de septiembre de 2022 2. Acta de reversión del 15 de septiembre de 2022 3. Liquidación del contrato de concesión No. 002 de 2010"/>
    <s v="29/08/2019"/>
    <x v="30"/>
    <m/>
    <s v="31/07/2019 Mediante correo electrónico del 26 de julio se le comunicó a la supervisora del proyecto RS1 donde se le solicita reenviar el plan. (Luz Jeni Fung Muñoz)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odificación plan- Mediante memorando con radicado ANI No. 20235000050293 del 31-03-2023 la Vicepresidencia Ejecutiva solicitó modificación del plan de mejoramiento. (Daniel Felipe Sáenz Lozano)_x000a__x000a_3/04/2023  -Modificación de fecha- Mediante memorando con radicado ANI No. 20235000050293 del 31-03-2023 la Vicepresidencia Ejecutiva solicitó prorrogar la fecha de terminación del plan de mejoramiento hasta el 31-10-2023. (Daniel Felipe Sáenz Lozano)_x000a__x000a_3/04/2023 Mediante memorando con radicado ANI No. 20235000050293 del 31-03-2023 la Vicepresidencia Ejecutiva aportó el acta de reversión y entrega del corredor Ruta del Sol 1; lo que acredita el cumplimiento de dos de tres acciones de mejoramiento. (Daniel Felipe Sáenz Lozano)_x000a__x000a_4/04/2023 Lo anterior se reportó a la Vicepresidencia Ejecutiva a través del memorando ANI No. 20231020050923 del 04-04-2023. (Daniel Felipe Sáenz Lozano)_x000a__x000a_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_x000a__x000a_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_x000a__x000a_21/02/2024 Mediante correo electrónico se solicitó a la Líder del Equipo de Coordinación y Seguimiento del Proyecto Ruta del Sol 1 evidencias de cumplimiento del plan de mejoramiento.  (Daniel Felipe Sáenz Lozano)_x000a__x000a_22/02/2024 Mediante correo electrónico del 21-02-24 la Líder del Equipo de Supervisión remitió copia del acta de liquidación del contrato de concesión No. 002 de 2010, lo que acredita el cumplimiento del plan de mejoramiento. (Daniel Felipe Sáenz Lozano)_x000a__x000a_28/02/2024 Se dio respuesta al memorando con radicado ANI No. 20245020038183 del 27 de febrero de 2024, notificando cumplimiento del plan de mejoramiento. (Daniel Felipe Sáenz Lozano)"/>
    <n v="1"/>
    <x v="2"/>
    <m/>
    <n v="2"/>
    <n v="2024"/>
    <m/>
    <m/>
    <s v="Auditoría Interna"/>
    <s v="https://anionline.sharepoint.com/:f:/s/PMPMotor/EpiJRZBfi1FFovwZaUn1bLABuvx-cC2R20UCwc3Ti2VR4Q?e=tRJbg4"/>
  </r>
  <r>
    <n v="3523"/>
    <n v="242"/>
    <n v="2017"/>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s v=""/>
    <m/>
    <m/>
    <s v="Técnico"/>
    <s v="ESTRUCTURACIÓN DE PROYECTOS DE INFRAESTRUCTURA DE TRANSPORTE"/>
    <s v="Vicepresidencia de Estructuración (VE)"/>
    <s v="IP accesos norte"/>
    <s v="Adriana Barrios Rodríguez"/>
    <s v="NOVIEMBRE DE 2017"/>
    <s v="NOVIEMBRE"/>
    <n v="2017"/>
    <m/>
    <m/>
    <s v="Acción correctiva"/>
    <s v="Acciones correctivas:_x000a_1. Montar pliegos de licitación en SECOP de Accenorte II en el cuarto trimestre de 2019. (50%). 31-12-2020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d v="2017-11-30T00:00:00"/>
    <x v="31"/>
    <m/>
    <s v="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_x000a__x000a_06/06/2018- Vía correo electrónico se solicitaron evidencias de seguimiento al cierre al plan de mejora para cerrar la no conformidad _x000a__x000a_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_x000a__x000a_27/09/2018 – Esta oficina (OCI) envía correo electrónico solicitando allegar evidencia de la gestión para dar cierre a la no conformidad. Se solicita proponer nueva fecha de cierre a la no conformidad que supero el tiempo establecido. _x000a__x000a_25/10/2018 Se recibio correo de la Vicepresidencia de Estructuración el 1/10/2018 donde se adjunta lo siguiente: _x000a_• Comunicación respuesta del IDU rectificando que el Alcance del proyecto es el requerido por el Distrito._x000a_• Oficio de radicación al Ministerio de Hacienda y Crédito Público – MHCP, del Proyecto APP Accesos Norte Fase II_x000a_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_x000a_Hasta tanto no se defina el alcance del proyecto no se dará cierre a la no conformidad. _x000a__x000a_17/12/2018 Se solicita vía correo electrónico avances respecto al cierre de la no conformidad, a la fecha no se ha recibido retroalimentación al respecto._x000a__x000a_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_x000a__x000a_29/05/2019 El 24/05/2019 se adelantó mesa de trabajo con la participación de la Oficina de Control Interno y la Vicepresidencia de Estructuración con el fin de modificar el plan de mejoramiento, el cual quedó de la siguiente manera:_x000a__x000a_Acciones correctivas:_x000a__x000a_1. Evidenciar manifestación escrita del Distrito o ANI en octubre de 2019 rectificando construcción de segunda calzada sobre la carrera séptima, entre la calle 200 y la calle 245. 33% (Fecha compromiso: 4/11/2019)_x000a_2. Montar pliegos de licitación en SECOP de Accenorte II en el cuarto trimestre de 2019. (Fecha compromiso: 31/12/2019)_x000a__x000a_Acciones preventivas:_x000a__x000a_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_x000a__x000a_Con base en la modificación del plan de mejoramiento se reajusta porcentaje de avance a 0%._x000a_ (Daniel Felipe Sáenz Lozano)_x000a__x000a_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_x000a__x000a_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_x000a__x000a_Teniendo en cuenta lo anterior y dado que la manifestación escrita del Distrito no depende de la Vicepresidencia de Estructuración, se solicita modificar el plan de mejoramiento de la siguiente forma:_x000a__x000a_Acciones correctivas:_x000a_1. Montar pliegos de licitación en SECOP de Accesos Norte de Bogotá – Fase 2 en el cuarto trimestre de 2019._x000a_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_x000a_Fecha de finalización: 31/12/2019.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7/04/2020 Mediante correo electrónico del 17 de abril de 2020 se solicitó por tercera vez a la gerencia encargada allegar evidencias de la ejecución de las acciones de mejoramiento y se reiteró que la fecha de finalización se encuentra vencida. (Carlos Felipe Sánchez Pinzón)_x000a__x000a_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_x000a__x000a_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_x000a__x000a_6/08/2020 Se realizó reunión con la Vicepresidencia de Estructuración el 4 de agosto de 2020 en donde la VEs expuso el estado del contrato a la fecha, con respecto al avance en el plan de mejoramiento propuesto y se acordó lo siguiente: _x000d__x000a__x000d__x000a_- Modificar la segunda acción de mejoramiento, según acta. _x000d__x000a__x000d__x000a_- Incluir en el Plan de Mejoramiento, en cada una de las acciones de mejoramiento el peso del 50% y las fechas de finalización propuestas en el acta. _x000d__x000a__x000d__x000a_Por lo cual el Plan de Mejoramiento quedaría de la siguiente manera: _x000d__x000a__x000d__x000a_Acciones correctivas: _x000d__x000a__x000d__x000a_1. Montar pliegos de licitación en SECOP de Accenorte II en el cuarto trimestre de 2019. (50%). 31-12-2020 _x000d__x000a__x000d__x000a_Acciones preventivas: _x000d__x000a__x000d_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_x000a__x000d__x000a_Adicionalmente, se acordó cambiar  la fecha de finalización en el PMP a 31 de diciembre de 2020. (Adriana Barrios Rodríguez)_x000a__x000a_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_x000a__x000a_1/12/2020 Se realiza seguimiento a través de correo electrónico solicitando avance de la primera acción de mejoramiento  (Adriana Barrios Rodríguez)_x000a__x000a_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_x000a__x000a_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
    <n v="1"/>
    <x v="0"/>
    <m/>
    <n v="3"/>
    <n v="2021"/>
    <m/>
    <m/>
    <s v="Auditoría Interna a Proyectos"/>
    <m/>
  </r>
  <r>
    <n v="3525"/>
    <n v="244"/>
    <n v="2017"/>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s v=""/>
    <m/>
    <m/>
    <s v="Técnico"/>
    <s v="GESTIÓN CONTRACTUAL Y SEGUIMIENTO DE PROYECTOS DE INFRAESTRUCTURA DE TRANSPORTE"/>
    <s v="Vicepresidencia de Gestión Contractual (VGC)"/>
    <s v=" IP Vías del Nus"/>
    <s v="Mary Alexandra Cuenca Noreña"/>
    <s v="NOVIEMBRE DE 2017"/>
    <s v="NOVIEMBRE"/>
    <n v="2017"/>
    <m/>
    <m/>
    <m/>
    <s v="1. Rehabilitación de 2 Km del tramo de obras por demanda._x000a_2. Realizar actividades de reforzamiento de señalización y dispositivos de seguridad._x000a_3. Continuar actividades de mantenimiento rutinario tales como rocería, remoción de derrumbes entre otros._x000a_4. Realizar el estudio de estabilidad del talud ubicado en el K23+480._x000a_5. Realizará la contratación de los diagnósticos estructurales de los puentes La Negra, La Selva y Santiago._x000a_6. Iniciar las actividades de reconstrucción del Puente La Conejera."/>
    <d v="2018-01-01T00:00:00"/>
    <x v="32"/>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_x000a_(28/02/2018) La OCI solicitó por correo electrónico evidencias de acciones para subsanar no conformidad._x000a_(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quot;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quot;._x000a_Adicionalmente, se reitera que mediante memorando con radicado ANI 20183000004863 se respondió a la OCI que la no conformidad no aplica._x000a_(26/03/2018) Se encuentra en revisión la respuesta de la OCI debido a que no se evidencian acciones preventivas que garanticen que no va a volver a ocurrir un siniestro similar al del puente vehicular de La Conejera._x000a_(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_x000a_(26/04/2018) La supervisión responde mediante memorando 20183000064823 acogiendo las recomendaciones de la OCI._x000a_(30/04/2018) Se envía correo electrónico a la supervisión el formato de PMP con el fin de que ajusten este plan con base en las nuevas acciones de mejoramiento. (avance: 0% - con base en la nueva formulación)._x000a_(07/05/2018) Luego de interlocución con la OCI, vía correo electrónico, la supervisión envía diligenciado el formato de plan de mejoramiento, basándose en el memorando  20183000064823. El plan es aprobado por la OCI con seguimiento periodico de avances. (Avance: 0%)_x000a__x000a_06/06/2018- Vía correo electrónico se solicitaron evidencias de seguimiento al cierre al plan de mejora para cerrar la no conformidad _x000a__x000a_19/06/2018 - En virtud de que las acciones del plan de mejora son a largo plazo, en el momento se encuentran gestionando el proceso para da inicio al plan, por lo cual se seguirá haciendo seguimiento. (Avance 0%)_x000a__x000a_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_x000a__x000a_(04/04/2019) Se revisó la evidencia aportada mediante correo electrónico por la supervisión, evidenciando un avance del 67%. Se reprogramó la finalización del plan para diciembre de 2019._x000a__x000a_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_x000a__x000a_08/07/2020 – Se remitió correo electrónico al equipo de supervisión solicitando evidencias del cumplimiento de los planes de mejora de las no conformidades 3525, 3810 y 3811 cuyo cumplimiento se venció el 30/06/2020._x000a__x000a_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
    <n v="1"/>
    <x v="0"/>
    <m/>
    <s v="agosto"/>
    <n v="2020"/>
    <m/>
    <m/>
    <s v="Auditoría Interna a Proyectos"/>
    <m/>
  </r>
  <r>
    <n v="3532"/>
    <n v="251"/>
    <n v="2017"/>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s v=""/>
    <m/>
    <m/>
    <s v="Técnico"/>
    <s v="GESTIÓN CONTRACTUAL Y SEGUIMIENTO DE PROYECTOS DE INFRAESTRUCTURA DE TRANSPORTE"/>
    <s v="Vicepresidencia de Gestión Contractual (VGC)"/>
    <s v="Sociedad Portuaria Regional de Buenaventura"/>
    <s v="Ivan Mauricio Mejia Alarcon"/>
    <s v="NOVIEMBRE DE 2017"/>
    <s v="NOVIEMBRE"/>
    <n v="2017"/>
    <m/>
    <m/>
    <s v="Acción correctiva"/>
    <s v="1. Presentar resolución de aprobación de plan bienal 2017-2018._x000a__x000a_2. Realizar mesas de trabajo en conjunto con Supervisión, Interventoría y Concesionario para imputar inversiones al plan maestro de inversión."/>
    <d v="2017-11-27T00:00:00"/>
    <x v="7"/>
    <s v="Abril 5 de 2018: _x000a_A través de correo electrónico se remite los respectivos soportes de la gestión adelantada por el equipo de apoyo a la supervisión a fin de subsanar la No conformidad. _x000a__x000a_Se anexa: _x000a_-Acta de reunión 16112018_x000a_-Acta de reunión 02112018_x000a_-Acta de reunión 19102018_x000a_-Resolución 2819 de 2018_x000a_"/>
    <s v="04/12/2017 Se definió plan de mejoramiento a partir de mesa de trabajo del 4 de diciembre de 2017._x000a__x000a_15/03/2018 Se recibe actualización de plan de mejoramiento indicando que la no conformidad se subsanará el 31-07-2018._x000a__x000a_21/03/2018 La OCI notifica por correo electrónico que continúa a la espera de acciones que evidencien gestión para subsanar la no conformidad._x000a__x000a_26/03/2018 Se recibe mediante comunicacion con radicado ANI No. 20183030052743 plan de mejoramiento actualizado._x000a__x000a_05/07/2018 - Se evidencia gestión por parte de la supervisión para darle cierre a la o conformidad. Pendiente instructivo de Buenas Prácticas para la Aprobación de Planes Bianuales. (Avance 50%)_x000a__x000a_26/09/2018 – Esta oficina (OCI) envía correo electrónico solicitando allegar y evidencia de la gestión de la no conformidad para dar cierre a la no conformidad, de no ser asi modificar fecha del cierre del plan._x000a__x000a_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_x000a__x000a_05/12/2018 Vía correo electrónico se solicitó a la Supervisión evidencias de cumplimiento de plan de mejoramiento en vista de próximo vencimiento de plazo._x000a__x000a_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
    <n v="1"/>
    <x v="0"/>
    <m/>
    <s v="Marzo "/>
    <n v="2019"/>
    <m/>
    <m/>
    <s v="Auditoría Interna a Proyectos"/>
    <m/>
  </r>
  <r>
    <n v="3538"/>
    <n v="257"/>
    <n v="2017"/>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
    <s v=""/>
    <m/>
    <m/>
    <s v="Administrativo"/>
    <s v="GESTIÓN ADMINISTRATIVA Y FINANCIERA"/>
    <s v="Vicepresidencia de Gestión Corporativa (VGCorp)"/>
    <s v="Grupo Interno de Trabajo Administrativo y Financiero"/>
    <s v="Yuly Andrea Ujueta Castillo "/>
    <s v="DICIEMBRE DE 2017"/>
    <s v="DICIEMBRE"/>
    <n v="2017"/>
    <m/>
    <m/>
    <s v="Acción correctiva"/>
    <s v="Plan de acción a través el memorando interno 2019-409-003113-3 _x000a__x000a_Comunicación a los vicepresidentes y coordinadores de grupo informando la obligatoriedad_x000a__x000a_En caso de incumplimiento atender de conformidad con el Decreto 2578 de 2012."/>
    <d v="2018-03-01T00:00:00"/>
    <x v="18"/>
    <s v="08/02/2019: Se remitieron 2 circulares informando a toda la entidad y correos electrónicos especificos a personal retirado.  No se presentó en el año 2018 denuncia por no entrega de archivos."/>
    <s v="27/02/2018: La acción de mejora es procedente. Se realizará el seguimiento de su ejecución y avance en el mes de abril. Se envia correo con las observaciones al a´rea involucrada._x000a__x000a_08/02/2019: Para el cierre de esta no conformidad, se debe enviar la comunicación enviada a las vicepresidencias._x000a__x000a_Reporte de los archivos entregados y/o los casos reportados a control interno disciplinario._x000a__x000a_13/02/2018: De acuerdo con la información remitida por el área involucrada,  se evidenció que la Entidad generó una circular donde Procuraduría General de la Nación y el Archivo General de la Nación establecen directrices para efectuar la entrega de archivo. _x000a_Este documento se encuentra radicado bajo el No. 20184090000234 del 8 de agosto de 2018._x000a_Consecuente con lo anterior, se observó el cumplimiento del plan de mejoramiento propuesto para generar el cierre de esta auditoría."/>
    <n v="1"/>
    <x v="0"/>
    <m/>
    <s v="FEBRERO"/>
    <n v="2019"/>
    <m/>
    <m/>
    <s v="Auditoría Interna"/>
    <m/>
  </r>
  <r>
    <n v="3539"/>
    <n v="258"/>
    <n v="2017"/>
    <s v="No se observó la realización de capacitaciones dirigida a los funcionarios de archivo durante el año 2017. Por lo anterior, se evidenció el incumplimiento del artículo 18 de la Ley 594 de 2000. - archivo-"/>
    <s v=""/>
    <m/>
    <m/>
    <s v="Administrativo"/>
    <s v="GESTIÓN ADMINISTRATIVA Y FINANCIERA"/>
    <s v="Vicepresidencia de Gestión Corporativa (VGCorp)"/>
    <s v="Grupo Interno de Trabajo Administrativo y Financiero"/>
    <s v="Yuly Andrea Ujueta Castillo "/>
    <s v="DICIEMBRE DE 2017"/>
    <s v="DICIEMBRE"/>
    <n v="2017"/>
    <m/>
    <m/>
    <s v="Acción correctiva"/>
    <s v="_x000a_Plan de acción a través el memorando interno 2019-409-003113-3 _x000a__x000a_En el 2018 los funcionarios de archivo se inscribirán en capacitaciones sin costo para la entidad."/>
    <d v="2018-06-01T00:00:00"/>
    <x v="33"/>
    <s v="08/02/2019: El personal del archivo asistió a capacitación programada por Talento Humano pero no les dieron certificación de asistencia, se tenía progamado asistir a la de prevención de desastre en el Archivo General de la Nación pero ellos finalmente no la realizaron. "/>
    <s v="27/02/2018: La acción de mejora es procedente. Se realizará el seguimiento de su ejecución y avance en el mes de abril._x000a__x000a_Revisar si estas capacitaciones se encuentran en el PIC de la entidad._x000a__x000a_08/02/2019: Para el cierre de esta auditoría se debe enviar registro de asistencia a las capacitaciones._x000a__x000a_En el año 2019, la Entidad cuenta con estas capacitaciones? - Se envia correo con las observaciones al a´rea involucrada._x000a__x000a_13/02/2019: De acuerdo con el correo electrónico suministrado por el área de archivo, el 8 de febrero de 2019, se evidenció que el personal de archivo asistió a las siguientes capacitaciones:_x000a_1. Bienes de interés cultural con carácter patrimonial con carácter patrimonial archivístico_x000a_2. Aseguramiento de la gestión – Historias_x000a_3. Ruta de inspección, seguimiento y control de la función archivística._x000a_Estas capacitaciones se realizaron a través de video conferencia los días 26 de abril de 2018, 2 de mayo de 2018 y 21 de mayo de 2018 con el SENA._x000a_Consecuente con lo anterior, se realiza el cierre de esta no conformidad."/>
    <n v="1"/>
    <x v="0"/>
    <m/>
    <s v="FEBRERO"/>
    <n v="2019"/>
    <m/>
    <m/>
    <s v="Auditoría Interna"/>
    <m/>
  </r>
  <r>
    <n v="3540"/>
    <n v="1"/>
    <n v="2018"/>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_x000a__x000a_Al respecto, la Oficina de Control Interno evidenció, en los documentos anexos a esa comunicación (Rad ANI No. 20193060072783):_x000a_ _x000a_1. Archivos en excel con los resultados de comparaciones por categoría vehicular, entre el tráfico y recaudo reportados por el sistema del Concesionario y lo evidenciado por la Interventoría, para para diferentes periodos en las estaciones de peaje Rió Bogotá y Corzo. _x000a_2. Ejemplos de porcentajes de confiabilidad a partir de las diferencias entre los conteos del Concesionario y de la Interventoría._x000a_3. Cruce de comunicaciones en la ejecución del proyecto con relación a los resultados de las auditorías de tráfico y recaudo._x000a_4. Registro fílmico de la interventoría al paso de vehículos en las estaciones de peaje Río Bogotá y Corzo.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_x000a_ (Carlos Felipe Sánchez Pinzón)"/>
    <n v="1"/>
    <x v="0"/>
    <m/>
    <s v="mayo"/>
    <n v="2019"/>
    <m/>
    <m/>
    <s v="Auditoría Interna a Proyectos"/>
    <m/>
  </r>
  <r>
    <n v="3541"/>
    <n v="2"/>
    <n v="2018"/>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s v=""/>
    <m/>
    <m/>
    <s v="Técnico"/>
    <s v="GESTIÓN CONTRACTUAL Y SEGUIMIENTO DE PROYECTOS DE INFRAESTRUCTURA DE TRANSPORTE"/>
    <s v="Vicepresidencia  Ejecutiva (VEJ)"/>
    <s v="Fontibón Facatativá los Alpes"/>
    <s v="Carlos Felipe Sánchez Pinzón"/>
    <s v="FEBRERO DE 2018"/>
    <s v="FEBRERO"/>
    <n v="2018"/>
    <m/>
    <m/>
    <s v="Acción correctiva"/>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_x000a__x000a_Al respecto, la Oficina de Control Interno evidenció, en los documentos anexos a esa comunicación (Rad ANI No. 20193060072783): _x000a_1. Archivos en excel con los resultados de comparaciones por categoría vehicular, entre el tráfico y recaudo reportados por el sistema del Concesionario y lo evidenciado por la Interventoría en febrero de 2018 para las estaciones de peaje Rió Bogotá y Corzo. _x000a_2. Copia de formato GCSP-F-009 (informe mensual de recaudo de peajes) correspondiente a febrero de 2018 presentado a la ANI y certificación de evasores correspondiente a ese mismo periodo._x000a_3. Informe mensual de interventoría correspondiente a marzo de 2018, en el cual se le hizo seguimiento al aforo y recaudo correspondiente a febrero de 2018. 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2"/>
    <n v="3"/>
    <n v="2018"/>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_x000a__x000a_Al respecto, la Oficina de Control Interno evidenció, en los documentos anexos a esa comunicación, adicional a lo reportado en la verificación del cierre de las no conformidades No. 3540 y No. 3541 (Rad ANI No. 20193060072783):_x000a_1. Copia de acta de aforo correspondiente al periodo comprendido entre el 1ro de enero y el 31 de diciembre de 2015 (Rad ANI No. 20164090042162) en la que se evidencia seguimiento a la valoración de evasores._x000a_2. Ejemplo de alerta de la Interventoría con relación a la ausencia de reporte de evasores por parte del concesionario en 2016 (Rad ANI No. 20164090427032) y atención por parte del Concesionario (Rad GG-1182-16)._x000a_3. Informe mensual No. 32 de interventoría, correspondiente al periodo de junio de 2015, en el que se evidencia seguimiento al registro de vehículos evasores.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3"/>
    <n v="4"/>
    <n v="2018"/>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d__x000a__x000d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_x000a__x000d__x000a_La Oficina de Control Interno señaló cumplimiento de la acción de mejoramiento mediante comunicación ANI No. 20181020116183 del 2 de agosto de 2018. 100%_x000d__x000a__x000d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_x000a__x000d__x000a_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_x000a__x000d__x000a_Al respecto, la Oficina de Control Interno evidenció, en los documentos anexos a esa comunicación, (Rad ANI No. 20193060072783): _x000d__x000a__x000d__x000a_1. Notificaciones de la Interventoría al Concesionario sobre las auditorías de peaje con, en promedio, 4 días de antelación._x000d__x000a_2. Resultados de las auditorías con los soportes correspondientes, tales como boletas de arqueo._x000d__x000a_En este sentido, el pronunciamiento de la Supervisión, soportado con las evidencias listadas, permite dar por cumplida la acción de mejoramiento. 100%_x000d__x000a__x000d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_x000a__x000d__x000a_La Oficina de Control Interno señaló cumplimiento de la acción de mejoramiento mediante comunicación ANI No. 20181020116183 del 2 de agosto de 2018. 100%_x000d__x000a__x000d__x000a_En vista de que se ha cumplido el plan de mejoramiento, se da cierre a la no conformidad. 100%. Se notifica mediante comunicación con radicado ANI No. 20191020077723 (Carlos Felipe Sánchez Pinzón)"/>
    <n v="1"/>
    <x v="0"/>
    <m/>
    <s v="mayo"/>
    <n v="2019"/>
    <m/>
    <m/>
    <s v="Auditoría Interna a Proyectos"/>
    <m/>
  </r>
  <r>
    <n v="3544"/>
    <n v="5"/>
    <n v="2018"/>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_x000a__x000a_No obstante lo anterior, la Supervisión indica que ha evidenciado la disponibilidad de acceso remoto y en tiempo real, por parte de la nueva interventoría, a las cámaras instaladas en las estaciones de peaje Corzo y Río Bogotá._x000a__x000a_Al respecto, la Oficina de Control Interno evidenció, en los documentos anexos a esa comunicación, (Rad ANI No. 20193060072783): _x000a_1. Videos de cámaras 24 horas en las estaciones de peaje Corzo y Río Bogotá._x000a_2. Certificado de parte de CONTELEC sobre mantenimiento a las cámaras del contrato de interventoría No. 087 de 2012._x000a_3. Registro fotográfico de los monitores que se habían instalado en las estaciones de peaje Corzo y Río Bogotá.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 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5"/>
    <n v="6"/>
    <n v="2018"/>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s v=""/>
    <m/>
    <m/>
    <s v="Técnico"/>
    <s v="GESTIÓN CONTRACTUAL Y SEGUIMIENTO DE PROYECTOS DE INFRAESTRUCTURA DE TRANSPORTE"/>
    <s v="Vicepresidencia  Ejecutiva (VEJ)"/>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n cumplido 2/3  del plan de mejoramiento se reporta un avance del 66%. Se solicita actualizar fecha de terminación debido a que el plan de mejoramiento se encuentra vencido.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d__x000a__x000d__x000a_1. 12/03/2020: Realización de una audiencia de conciliación extrajudicial ante la Procuraduría 11 en donde se presentó una propuesta conciliatoria que no fue aceptada por el Consorcio R&amp;Q SEVINC _x000d__x000a__x000d__x000a_2. 17/03/2020: la Supervisión remitió un oficio (Rad ANI N. 2020-306-0009206-1) con la trazabilidad de las comunicaciones para continuar con el trámite de la liquidación y último pago, solicitando remisión de la factura. _x000d__x000a__x000d__x000a_3. 29/05/2020: la Supervisión remitió un oficio (Rad ANI N. 2020-306-015158-1) solicitando nuevamente la modificación de la factura 121 para proceder con el pago final _x000d__x000a__x000d__x000a_4. 20/06/2020: la Supervision remitió un oficio (RAd ANI N. 2020-306-017313-1) reiterando las modificaciones en la factura 121 _x000d__x000a__x000d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n v="1"/>
    <x v="0"/>
    <m/>
    <n v="9"/>
    <n v="2020"/>
    <m/>
    <m/>
    <s v="Auditoría Interna a Proyectos"/>
    <m/>
  </r>
  <r>
    <n v="3546"/>
    <n v="7"/>
    <n v="2018"/>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s v=""/>
    <m/>
    <m/>
    <s v="Técnico"/>
    <s v="GESTIÓN CONTRACTUAL Y SEGUIMIENTO DE PROYECTOS DE INFRAESTRUCTURA DE TRANSPORTE"/>
    <s v="Vicepresidencia  Ejecutiva (VEJ)"/>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_x000a__x000a_Al respecto, la Oficina de Control Interno evidenció, en los documentos anexos a esa comunicación, (Rad ANI No. 20193060072783): _x000a_1. Enlace en la página web de la interventoría con acceso a información compartida con la ANI (http://www.ryqservinc.net/concesiones/concesiones.html usuario onedrive: supervisor.ryqservinc@hotmail.com clave: Supervisorani)_x000a_2. Videos de seguimiento en obra como parte del programa “El residente soy yo”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7"/>
    <n v="8"/>
    <n v="2018"/>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s v=""/>
    <m/>
    <m/>
    <s v="Técnico"/>
    <s v="GESTIÓN CONTRACTUAL Y SEGUIMIENTO DE PROYECTOS DE INFRAESTRUCTURA DE TRANSPORTE"/>
    <s v="Vicepresidencia  Ejecutiva (VEJ)"/>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En vista de que se han cumplido 2/3 del plan de mejoramiento se reporta un avance del 66%._x000a_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a__x000a_1. 12/03/2020: Realización de una audiencia de conciliación extrajudicial ante la Procuraduría 11 en donde se presentó una propuesta conciliatoria que no fue aceptada por el Consorcio R&amp;Q SEVINC _x000a__x000a_2. 17/03/2020: la Supervisión remitió un oficio (Rad ANI N. 2020-306-0009206-1) con la trazabilidad de las comunicaciones para continuar con el trámite de la liquidación y último pago, solicitando remisión de la factura. _x000a__x000a_3. 29/05/2020: la Supervisión remitió un oficio (Rad ANI N. 2020-306-015158-1) solicitando nuevamente la modificación de la factura 121 para proceder con el pago final _x000a__x000a_4. 20/06/2020: la Supervision remitió un oficio (RAd ANI N. 2020-306-017313-1) reiterando las modificaciones en la factura 121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n v="1"/>
    <x v="0"/>
    <m/>
    <n v="9"/>
    <n v="2020"/>
    <m/>
    <m/>
    <s v="Auditoría Interna a Proyectos"/>
    <m/>
  </r>
  <r>
    <n v="3548"/>
    <n v="9"/>
    <n v="2018"/>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
    <m/>
    <m/>
    <s v="Técnico"/>
    <s v="GESTIÓN CONTRACTUAL Y SEGUIMIENTO DE PROYECTOS DE INFRAESTRUCTURA DE TRANSPORTE"/>
    <s v="Vicepresidencia  Ejecutiva (VEJ)"/>
    <s v="Fontibón Facatativá los Alpes"/>
    <s v="Adriana Barrios Rodríguez"/>
    <s v="FEBRERO DE 2018"/>
    <s v="FEBRERO"/>
    <n v="2018"/>
    <m/>
    <m/>
    <s v="Acción correctiva"/>
    <s v="Realizar la liquidación del Contrato de Interventoría, donde se evidencie el menor valor en el último pago de_x000a_interventoría, correspondiente a los descuentos de las actividades que no fueron realiz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Cumplir el plan de acción planteado para las No conformidades de la Interventoría (Envío de oficio y memorando)_x000a__x000a_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_x000a__x000a_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_x000a__x000a_Se evidenció el formato de aprobación de informe de interventoría correspondiente a mayo de 2018. 100%._x000a__x000a_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ia: _x000a__x000a_1. 17/03/2020: la Supervisión remitió un oficio (Rad ANI N. 2020-306-0009206-1) con la trazabilidad de las comunicaciones para continuar con el trámite de la liquidación y último pago. _x000a__x000a_2. 29/05/2020: la Supervisión remitió un oficio (Rad ANI N. 2020-306-015158-1) solicitando la renovación de la póliza de cumplimiento, dado que ésta debe estar vigente hasta la liquidación del contrato. _x000a__x000a_4. 20/06/2020: la Supervision remitió un oficio (RAd ANI N. 2020-306-017313-1) enviando borrador de acta de liquidación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n v="1"/>
    <x v="0"/>
    <m/>
    <n v="9"/>
    <n v="2020"/>
    <m/>
    <m/>
    <s v="Auditoría Interna a Proyectos"/>
    <m/>
  </r>
  <r>
    <n v="3550"/>
    <n v="11"/>
    <n v="2018"/>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s v=""/>
    <m/>
    <m/>
    <s v="Administrativo"/>
    <s v="GESTIÓN CONTRACTUAL Y SEGUIMIENTO DE PROYECTOS DE INFRAESTRUCTURA DE TRANSPORTE"/>
    <s v="Vicepresidencias"/>
    <s v="Fontibón Facatativá los Alpes"/>
    <s v="Carlos Felipe Sánchez Pinzón"/>
    <s v="FEBRERO DE 2018"/>
    <s v="FEBRERO"/>
    <n v="2018"/>
    <m/>
    <m/>
    <s v="Acción correctiva"/>
    <s v="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_x000a_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_x000a_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_x000a_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
    <d v="2018-06-29T00:00:00"/>
    <x v="7"/>
    <m/>
    <s v="(24/04/2018) Se envió correo electrónico a los vicepresidentes Ejecutivo y de Gestión Contractual informando el vencimiento del plazo para enviar el plan de mejoramiento._x000a__x000a_(08/05/2018) Se recibió correo electrónico de la lider del equipo de apoyo a la supervisión, adjuntando borradores de plan de mejoramiento para posterior envío formal._x000a__x000a_(28/05/2018) No se ha recibido plan de mejormaiento, se envía correo electrónico a la lider de equipo de apoyo a la supervisión, solicitando el envío del plan._x000a__x000a_06/06/2018 - Vía correo electrónico se solicitó plan de mejoramiento para subsanar la no conformidad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3/11/2018) Por medio de correo electrónico se solicitaron a la supervsión del proyecto los avances en la ejecución del plan de mejoramiento._x000a__x000a_04/02/2019 - Se envió correo electrónico a la supervisión del proyecto, solicitando evidencias de la culminación de los planes de mejormaiento de la no conformidad._x000a__x000a_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_x000a__x000a_08/04/2019: Se recibió el memorando con radicado No. 20193060055513 informando la ejecución de las acciones de mejoramiento y solicitando el cierre de la no conformidad. Este se encuentra actualmente en revisión por parte de la Oficina de Control Interno._x000a__x000a_29/05/2019 Se dio cierre mediante memorando con radicado ANI No. 20191020067493. (Carlos Felipe Sánchez Pinzón)"/>
    <n v="1"/>
    <x v="0"/>
    <m/>
    <s v="mayo"/>
    <n v="2019"/>
    <m/>
    <m/>
    <s v="Auditoría Interna a Proyectos"/>
    <m/>
  </r>
  <r>
    <n v="3552"/>
    <n v="13"/>
    <n v="2018"/>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JURÍDICA"/>
    <s v="Vicepresidencia Jurídica (VJ)"/>
    <s v="Grupo Interno de Trabajo Defensa Judicial"/>
    <s v="Yuber Alexander Peña Cárdenas"/>
    <s v="FEBRERO DE 2018"/>
    <s v="FEBRERO"/>
    <n v="2018"/>
    <m/>
    <m/>
    <s v="Acción preventiva"/>
    <s v="1. Procedimiento para el pago de sentencias y conciliaciones con cargo al rubro de funcionamiento._x000d__x000a_2. Instrumento de control del pago realizado por sentencias y conciliaciones._x000d__x000a_3. Reporte semestral de seguimiento al control de pago de sentencias y conciliaciones._x000d__x000a_"/>
    <s v="26/05/2020"/>
    <x v="0"/>
    <m/>
    <s v="26/05/2020 Mediante Memorando No. 20207010057823 del 21 de abril de 2020 el GIT Judicial suscribió Plan de Mejoramiento._x000a_El 7 de mayo de 2020 se realizó mesa de trabajo virtual de Seguimiento PMP Vicepresidencia Jurídica / Defensa Judicial, y se informaron el GIT Judicial las siguientes observaciones:_x000a_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_x000a_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_x000a_3. No se observaron acciones de mejora que corrijan el pago inoportuno de las Sentencias y Conciliaciones. por lo que es necesario tener en cuenta lo explicado en el numeral 2._x000a_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_x000a__x000a_28/07/2020 Mediante radicado 2020-701-009318-3 del 27/07/2020 la dependencia solicita prórroga hasta el 31 de octubre de 2020. (Andrés Fernando Huérfano)_x000a__x000a_14/09/2021 Mediante correo del 14/09/2021 se solicitó a la VJ, él envió de las evidencias del cumplimiento de las acciones de mejora. (Yuber Alexander Peña Cárdenas)_x000a__x000a_28/09/2021 Mediante correo del 14/09/2021 el GIT Defensa Judicial suministró las evidencias del cumplimiento de las acciones de mejora, así:_x000d__x000a_Acción 1: En el SIG se observa el procedimiento “GEJU-P-012 Gestión del cumplimiento de sentencias y conciliaciones y pago de gastos judiciales.”_x000d__x000a_Acción 2: Se eliminó el formato GEJU-F-037 y se creó el formato de control “GEJU-F-043 Formato control de pagos de Sentencias – Conciliaciones – Laudos y gestión de la acción ce repetición.” En versión 1 con fecha de vigencia del 26/06/2020._x000d__x000a_Acción 3: Se remitieron los reportes de control de pagos con cortes al 31/12/2020, 31/06/2020 y 31/12/2020, observando que los dos últimos se realizaron en el nuevo formato GEJU-F-043, en este formato se registra la fecha máxima de pago y la fecha efectiva del pago._x000d__x000a_Por lo anterior, se cierra la No Conformidad. (Yuber Alexander Peña Cárdenas)"/>
    <n v="1"/>
    <x v="0"/>
    <m/>
    <n v="9"/>
    <n v="2021"/>
    <m/>
    <m/>
    <s v="Auditoría Interna"/>
    <m/>
  </r>
  <r>
    <n v="3564"/>
    <n v="25"/>
    <n v="2018"/>
    <s v="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
    <s v="Deficiencias en gestión institucional y/o interinstitucional"/>
    <m/>
    <m/>
    <s v="Técnico"/>
    <s v="GESTIÓN CONTRACTUAL Y SEGUIMIENTO DE PROYECTOS DE INFRAESTRUCTURA DE TRANSPORTE"/>
    <s v="Vicepresidencia  Ejecutiva (VEJ)"/>
    <s v="Malla vial del valle del cauca y cauca"/>
    <s v="Daniel Felipe Sáenz Lozano"/>
    <s v="MARZO DE 2018"/>
    <s v="MARZO"/>
    <n v="2018"/>
    <n v="20221020116753"/>
    <s v="27/09/2022"/>
    <s v="Acción correctiva"/>
    <s v="1._x0009_Solicitar la subrogación de las Licencias Ambientales del Tramo 7 ante la ANLA, una vez la ANI tenga adjudicatario de la Concesión 5G Buga – Buenaventura (90%)_x000a_2._x0009_Reuniones de información semestrales a partir de junio de 2020 con la oficina de Control Interno para informar sobre el estado de avance del proceso de estructuración (10%)"/>
    <d v="2018-03-22T00:00:00"/>
    <x v="34"/>
    <s v="_x000a__x000a_27/09/2022 La No Conformidad se formuló a través del informe de auditoría con memorando ANI No. 20181020050893 del 22 de marzo de 2018, debido a que no se evidenció responsable de subsanar los pendientes de las licencias ambientales del tramo Loboguerrero – Mediacanoa._x000d__x000a__x000d__x000a_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_x000a__x000d__x000a_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_x000a__x000d__x000a_Lo anterior demuestra que se atacó y se eliminó la causa que dio origen a la No Conformidad; por ende, se declara la efectividad del plan de mejoramiento. (Daniel Felipe Sáenz Lozano)"/>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 Mediante correo electronico se solicita evidencias de la gestión que se ha venido ejecutando sobre la cesión de licencias ambientales por parte de la UTDVVCC._x000a__x000a_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_x000a__x000a_27/09/2018 – Esta oficina (OCI) envía correo electrónico solicitando allegar evidencia de la gestión para dar cierre a la no conformidad. _x000a__x000a_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_x000a_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_x000a__x000a_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_x000a__x000a_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_x000a__x000a_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_x000a__x000a_En este sentido, se modifica fecha de terminación de plan de mejoramiento para el 15 de diciembre de 2019. (Daniel Felipe Sáenz Lozano)_x000a__x000a_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_x000a__x000a_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_x000a__x000a_La OCI recomendó que, una INVIAS se pronuncie frente a la comunicación de la ANI, esto se informe a la Vicepresidencia de Estructuración, quien actualmente analiza la viabilidad de proyectos sobre el corredor Buga – Buenaventura._x000a__x000a_Con base en lo anterior, la Supervisión solicitó modificar fecha de terminación del plan de mejoramiento para el 30 de junio y se compromete a enviar a la OCI informe de gestiones adelantadas para cumplir con el plan de mejoramiento, a más tardar el 20 de diciembre de 2019._x000a__x000a_En este sentido, se modifica fecha de terminación de plan de mejoramiento para el 30 de junio de 2020._x000a_ (Daniel Felipe Sáenz Lozano)_x000a__x000a_18/12/2019 Se cumplió con el compromiso de la reunión del 13 de diciembre de 2019, ta que mediante memorando No. 2019-605-019536-3 se demostraron las acciones adelantadas frente a las licencias ambientales con pendientes del tramo Buga - Buenaventura (Daniel Felipe Sáenz Lozano)_x000a__x000a_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_x000a_ _x000a_•_x0009_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_x000a_•_x0009_En la medida en que se cuente con un nuevo concesionario la ANI dispondrá a quien se debe ceder las Licencias Ambientales, por lo que era necesario modificar la acción de mejoramiento._x000a_•_x0009_El Grupo de Defensa Judicial señaló que existe un fallo de una acción de cumplimiento que favorece a la ANI por lo que no existe un requerimiento judicial para solicitar la cesión/subrogación de las Licencias Ambientales._x000a_ _x000a_Con base en lo anterior, solicitó ajustar el plan de mejoramiento._x000a_(Daniel felipe Sáenz Lozano)_x000a__x000a_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_x000a__x000a_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_x000a__x000d__x000a_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_x000a_  (Daniel Felipe Sáenz Lozano)_x000a__x000a_01/12/2021 Teniendo en cuenta que el plan de mejoramiento vence el 31-12-2021, mediante correo electrónico se propuso reunión de seguimiento para el 07-12-2021.   (Daniel Felipe Sáenz Lozano)_x000a__x000a_07/12/2021  -Modificación de fecha- Dando cumplimiento a la segunda acción de mejora, en reunión del 07 de diciembre de 2021 el Equipo de Coordinación y Seguimiento expuso a la Oficina de Control Interno que:_x000d__x000a__x000d__x000a_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_x000a__x000d__x000a_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_x000a__x000d__x000a_Se programa reunión de seguimiento para junio de 2022 y se establece 31-12-2022 como nueva fecha de terminación del plan de mejoramiento._x000d__x000a_ (Daniel Felipe Sáenz Lozano)_x000a__x000a_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
    <n v="1"/>
    <x v="0"/>
    <s v="Efectiva"/>
    <n v="9"/>
    <n v="2022"/>
    <m/>
    <m/>
    <s v="Auditoría Interna a Proyectos"/>
    <s v="https://anionline.sharepoint.com/:f:/s/PMPMotor/EszkHE7Ys9BGkhYeK92SCSQBGFarGA3RoZxbSNcv5tqHrg?e=ssTFpJ"/>
  </r>
  <r>
    <n v="3572"/>
    <n v="33"/>
    <n v="2018"/>
    <s v="INTERVENTORIA: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
    <s v=""/>
    <m/>
    <m/>
    <s v="Técnico"/>
    <s v="GESTIÓN CONTRACTUAL Y SEGUIMIENTO DE PROYECTOS DE INFRAESTRUCTURA DE TRANSPORTE"/>
    <s v="Vicepresidencia de Gestión Contractual (VGC)"/>
    <s v="Pereira - La Victoria"/>
    <s v="Ivan Mauricio Mejia Alarcon"/>
    <s v="ABRIL DE 2018"/>
    <s v="ABRIL"/>
    <n v="2018"/>
    <m/>
    <m/>
    <s v="Acción correctiva"/>
    <s v="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
    <d v="2018-05-09T00:00:00"/>
    <x v="20"/>
    <s v="Abril 4 de 2019: Se recibe correo de la supervisión del proyecto y se relaciona lo siguiente:_x000a_Con relación a la No conformidad por la Entrega de los informes mensuales de Interventoría, se resalta que el Contrato de Interventoría No.641 de 2017, en la Cláusula 4.2. Informes, literal C Informes Mensuales, establece: _x000a_&quot;El Interventor deberá presentar informes mensuales de la gestión realizada, sin perjuicio de los demás informes que le solicite la ANI. _x000a_Preparar y presentar a la ANI dentro de los quince (15) primeros días calendario de cada mes, (...)&quot;_x000a__x000a_En virtud de lo anterior, la Interventoría del Proyecto Consorcio Desarrollo Vial, radicó los informes mensuales, como se relaciona a continuación:_x000a__x000a_- Informe No.13 correspondiente al mes de diciembre de 2018, mediante radicado ANI No.2019-409-003136-2 del 14 de enero de 2019. _x000a__x000a_- Informe No.14 correspondiente al mes de enero de 2019, mediante radicado ANI No.2019-409-014790-2 del 13 de febrero de 2019. _x000a__x000a_- Informe No.15 correspondiente al mes de febrero de 2019, mediante radicado ANI No.2019-409-026558-2 del 14 de Marzo de 2019. "/>
    <s v="29/05/2018 Se solicitó a la Supervisión plan de mejoramiento de interventoría._x000a__x000a_30/05/2018 Se recibió plan de mejoramiento. A la espera de evidencias de cumplimiento para cerrar no conformidad._x000a__x000a_27/09/2018 – Esta oficina (OCI) envía correo electrónico solicitando allegar evidencia de la gestión para dar cierre a la no conformidad.  _x000a__x000a_19/12/2018 Se recibe por parte del supervisor mediante radicado 20183000202523 del 19 de diciembre los avances en el cumplimiento del plan de mejoramiento del proyecto. _x000a_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_x000a__x000a_Se recomienda establecer parámetros que permitan cumplir lo dispuesto en el contrato, ya sea con alcances al informe de interventoría con la información que se presenta de manera posterior por la concesión para dar cumplimiento al contrato de interventoría._x000a__x000a_4/4/2019: Se evidencia que se han ajustado los tiempos de entrega atendiendo lo previsto en el contrato; se remiten los informes y radicados de enero, febrero y marzo 2019 cumpliendo lo dispuesto contractualmente por lo cual se puede dar cierre a la NC."/>
    <n v="1"/>
    <x v="0"/>
    <m/>
    <s v="abril"/>
    <n v="2019"/>
    <m/>
    <m/>
    <s v="Auditoría Interna a Proyectos"/>
    <m/>
  </r>
  <r>
    <n v="3576"/>
    <n v="37"/>
    <n v="2018"/>
    <s v="Vicepresidencia Jurídica: 1. No se evidencian resultados concretos respecto al siguiente incumplimiento: _x000a_a. Incumplimiento por la no ejecución de la obra definida como Glorieta La Victoria prevista en el Otrosí 23 de 2009."/>
    <s v=""/>
    <m/>
    <m/>
    <s v="Jurídico"/>
    <s v="GESTIÓN JURÍDICA"/>
    <s v="Vicepresidencia Jurídica (VJ)"/>
    <s v="Pereira - La Victoria"/>
    <s v="Daniel Felipe Sáenz Lozano"/>
    <s v="ABRIL DE 2018"/>
    <s v="ABRIL"/>
    <n v="2018"/>
    <m/>
    <m/>
    <s v="Acción correctiva"/>
    <s v="1._x0009_Solicitar inicio de proceso sancionatorio a GIT Sancionatorios._x000a_2._x0009_En caso de que la sanción no sea procedente, suscripción de contrato de transacción en el que se convenga ajustar tres retornos en compensación por la no construcción de la glorieta La Victoria."/>
    <d v="2018-05-02T00:00:00"/>
    <x v="3"/>
    <s v="Abril 4 de 2019: Se recibe correo de la supervisión del proyecto y se relaciona lo siguiente:_x000a_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911-2 del 21 de febrero de 2019, para su evaluación, la justificación técnica y jurídica de los retornos construidos en lugar de la Glorieta. _x000a__x000a_La Interventoría, en virtud del requerimiento previo de la Entidad, conceptuó mediante comunicado ANI No.2019-409-030342-2 del 22 de marzo de 2019, sobre la justificación Técnico - Jurídic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_x000a__x000a_19/12/2018: Se recibe por parte del supervisor mediante radicado 20183000202523 del 19 de diciembre los avances en el cumplimiento del plan de mejoramiento del proyecto. _x000a_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_x000a_De acuerdo a lo planteado se acoge la extensión del plazo para el cierre de la No Conformidad para Junio de 2019._x000a__x000a_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1. Solicitar inicio de proceso sancionatorio a GIT Sancionatorios._x000a_2. En caso de que la sanción no sea procedente, suscripción de contrato de transacción en el que se convenga ajustar tres retornos en compensación por la no construcción de la glorieta La Victoria._x000a__x000a_Se definió 31-10-2019 como fecha de terminación del plan. Se reajusta avance del plan a 0%. (Daniel Felipe Sáenz Lozano)_x000a__x000a_26/09/2019 Vía correo electrónico se solicitaron evidencias del cumplimiento del plan de mejoramiento dado que el vigente vence el 31-10-2019. (Daniel Felipe Sáenz Lozano)_x000a__x000a_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_x000a__x000a_24/10/2019 Mediante memorando con radicado ANI No. 20195000160663 del 22 de octubre de 2019 la Supervisión remitió copia del &quot;Contrato de Transacción entre la Agencia Nacional de Infraestructura - ANI y la Sociedad Concesionario de Occidente S.A.S - Contrato de Concesión No. GG-046 de 2004 - Proyecto Pereira - La Victoria&quot;. La cláusula primera de este documento indica que &quot;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quot;Glorieta La Victoria&quot;&quot;. El soporte suministrado por la Supervisión evidencia que se dio cumplimiento al plan de mejoramiento. Se da cierre a la no conformidad. (Daniel Felipe Sáenz Lozano)"/>
    <n v="1"/>
    <x v="0"/>
    <m/>
    <n v="10"/>
    <n v="2019"/>
    <m/>
    <m/>
    <s v="Auditoría Interna a Proyectos"/>
    <m/>
  </r>
  <r>
    <n v="3577"/>
    <n v="38"/>
    <n v="2018"/>
    <s v="supervisión y equipo de apoyo:_x000a_2. No se evidencian resultados concretos respecto a los siguientes incumplimientos:_x000a_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_x000a_b. No implementación de cabinas telefónicas en los paraderos a lo largo del corredor de acuerdo a lo previsto contractualmente."/>
    <s v=""/>
    <m/>
    <m/>
    <s v="Técnico"/>
    <s v="GESTIÓN CONTRACTUAL Y SEGUIMIENTO DE PROYECTOS DE INFRAESTRUCTURA DE TRANSPORTE"/>
    <s v="Vicepresidencia  Ejecutiva (VEJ)"/>
    <s v="Pereira - La Victoria"/>
    <s v="Daniel Felipe Sáenz Lozano"/>
    <s v="ABRIL DE 2018"/>
    <s v="ABRIL"/>
    <n v="2018"/>
    <m/>
    <m/>
    <s v="Acción correctiva"/>
    <s v="Sobre punto (a)_x000a_1._x0009_Evidenciar solicitudes de parte de Vicepresidencia Ejecutiva a Vicepresidencia Jurídica con relación a decisión de acciones procedentes (33%)_x000a_2._x0009_Evidenciar concepto por parte de la Vicepresidencia Jurídica con relación a decisión de acciones procedentes. (33%)_x000a__x000a_Sobre punto (b)_x000a_1._x0009_Evidenciar suscripción de documento contractual mediante el cual se apruebe sustitución de teléfonos públicos por otras instalaciones o, de ser procedente, solicitud formal de inicio de proceso sancionatorio a GIT Sancionatorios (33%)"/>
    <d v="2018-05-02T00:00:00"/>
    <x v="3"/>
    <s v="Abril 4 de 2019: la supervisión allega las gestiones realizadas para el cierre de la NC tal como se presentan a continuación:_x000a__x000a_Respecto a la parte a:_x000a_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_x000a__x000a_Respecto a la parte b:_x000a_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886-2 del 21 de febrero de 2019, la propuesta para compensar la instalación de las cabinas telefónicas. . _x000a__x000a_La Interventoría, en virtud del requerimiento previo de la Entidad, conceptuó mediante comunicado ANI No.2019-409-030954-2 del 26 de marzo de 2019, sobre la propuest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_x000a__x000a__x000a_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_x000a_Para la parte b) se recibio concepto de la interventoría y se inicia el proyecto de pliego de cargos para dar inicio al proceso sancionatorio., se encuentra en tramite la cuantificacion de la multa.(50%)_x000a__x000a_19/12/2018: Se recibe por parte del supervisor mediante radicado 20183000202523 del 19 de diciembre los avances en el cumplimiento del plan de mejoramiento del proyecto. _x000a_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_x000a_La supervisión solicita que se amplie el plazo para el cierre de la No Conformidad hasta el 30 de junio de 2019; entendiendo la complejidad del caso se acoge la ampliación del plazo para cumplir con el plan de acción de la No Conformidad._x000a_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_x000a_La supervisión solicita que se amplie el plazo para el cierre de la No Conformidad hasta el 30 de junio de 2019; se acoge la ampliación del plazo para cumplir con el plan de acción de la No Conformid._x000a__x000a_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_x000a__x000a_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_x000a__x000a_Se mantiene el  avance en 50%  en torno al cumplimiento de la NC.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Sobre punto (a)_x000a__x000a_1. Evidenciar solicitudes de parte de Vicepresidencia Ejecutiva a Vicepresidencia Jurídica con relación a decisión de acciones procedentes (33%)_x000a_2. Evidenciar decisión de acciones procedentes de parte de Vicepresidencia Jurídica (33%)_x000a__x000a_Sobre punto (b)_x000a__x000a_1. Evidenciar suscripción de documento contractual mediante el cual se apruebe sustitución de teléfonos públicos por otras instalaciones o, de ser procedente, solicitud formal de inicio de proceso sancionatorio a GIT Sancionatorios (33%)_x000a__x000a_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_x000a__x000a_08/07/2019 Se remitió correo electrónico a la Vicepresidencia Jurídica solicitando atención al requerimiento de la Vicepresidencia Ejecutiva con el fin de evidenciar gestión de acción de mejoramiento 2(a). (Daniel Felipe Sáenz Lozano)_x000a__x000a_26/09/2019 Vía correo electrónico se solicitaron evidencias del cumplimiento del plan de mejoramiento dado que el vigente vence el 31-10-2019. (Daniel Felipe Sáenz Lozano)_x000a__x000a_04/10/2019 A partir de información remitida vía correo electrónico del 27 de septiembre de 2019, se evidenció:_x000d__x000a__x000d__x000a_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_x000a__x000d__x000a_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_x000a__x000a_24/10/2019 En la comunicación con radicado ANI No. 20195000160663 del 22-10-2019 la Supervisión indica que mediante memorando ANI No. 20197050107633 del 23-07-2019 la Vicepresidencia Jurídica se pronunció en los siguientes términos: &quot;(...)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quot;. Con base en el pronunciamiento se solicitó modificar la segunda acción de mejoramiento del punto (a) de la siguiente manera:_x000d__x000a__x000d__x000a_&quot;Evidenciar concepto por parte de la Vicepresidencia Jurídica sobre la obligación o no de la cesión de participación accionaria.&quot;_x000d__x000a__x000d__x000a_Asimismo, en el memorando mencionado la Supervisión indicó que, con fundamento en el pronunciamiento de la Vicepresidencia Jurídica, no habría un incumplimiento por parte de la Sociedad Concesionaria de Occidente S.A.S y que &quot;(...)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quot;_x000d__x000a__x000d__x000a_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
    <n v="1"/>
    <x v="0"/>
    <m/>
    <n v="10"/>
    <n v="2019"/>
    <m/>
    <m/>
    <s v="Auditoría Interna a Proyectos"/>
    <m/>
  </r>
  <r>
    <n v="3578"/>
    <n v="39"/>
    <n v="2018"/>
    <s v="supervisión y equipo de apoyo:_x000a_3. Los convenios interadministrativos generados entre el INCO hoy ANI con el municipio de Pereira no se liquidaron, esto impacta la reversión del contrato de concesión."/>
    <s v=""/>
    <m/>
    <m/>
    <s v="Técnico"/>
    <s v="GESTIÓN CONTRACTUAL Y SEGUIMIENTO DE PROYECTOS DE INFRAESTRUCTURA DE TRANSPORTE"/>
    <s v="Vicepresidencia de Gestión Contractual (VGC)"/>
    <s v="Pereira - La Victoria"/>
    <s v="Ivan Mauricio Mejia Alarcon"/>
    <s v="ABRIL DE 2018"/>
    <s v="ABRIL"/>
    <n v="2018"/>
    <m/>
    <m/>
    <s v="Acción correctiva"/>
    <s v="a. Solicitud de concepto a la Vicepresidencia Jurídica sobre las alternativas juridicas para el cierre de los convenios interadminsitrativos suscitos por la ANI y la Alcaldía de Pereira._x000a_b. Desarrollar reuniones con la Alcaldía de Pereira y la ANI, para buscar las alternativas que permitan realizar el cierre de los convenios celebrados._x000a_C. Desarrollar reuniones con la Asociación de Avepiña para buscar alternativas que permitan el cierre del Contrato de Comodato entre ANI y Avepiña."/>
    <d v="2018-05-02T00:00:00"/>
    <x v="19"/>
    <s v="Abril 4 de 2019: Por parte de la Supervisión se planteó las siguientes gestiones realizadas:_x000a__x000a_La Vicepresidencia Ejecutiva suscribió el acta de cierre administrativo para los convenios suscritos en el marco del Contrato de Concesión No. GG-046 de 2014, que se relacionan a continuación:_x000a__x000a_1. Convenio Municipio Cartago - 2010_x000a_2. Convenio Municipio Obando - 2009_x000a_3. Convenio No. 107 DTO Risaralda y Municipio de Pereira. - 2007_x000a_4. AVEPIÑA - 2008_x000a_5. ACUAVALLE S.A. E.S.P. - 2007"/>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_x000a_a) Se generó concepto de la Vic. Juridica indicando que se perdió la competencia para liquidar el convenio por las partes._x000a_b) Se adelantó reuniones con la alcaldía de Pereira el día 23 de mayo donde se planteo la suscripción de un nuevo convenio para la administración y mantenimiento de las casetas de venta de piña._x000a_C) El 24 de mayo se adelantó reunion con la Asociación de piña Avepiña en la cual se acordo que se llevaría a cabo un censo de los propietarios y ocupantes para establecer el estado actual de las casetas. Esto como parte del nuevo convenio a suscribirse. (60%)_x000a__x000a__x000a_19/12/2018: Se recibe por parte del supervisor mediante radicado 20183000202523 del 19 de diciembre los avances en el cumplimiento del plan de mejoramiento del proyecto. _x000a_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_x000a_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_x000a_Se acoge la extensión del plazo para el cierre de la no conformidad hasta 31 de marzo de 2019, en virtud de las gestiones realizadas. (80%)_x000a__x000a_04/04/2019 De acuerdo a lo remitido por la supervisión se puede evidenciar que se supera la NC basados en los cierres administrativos gestionados para todos los convenios suscritos en el marco del contrato y que se tenían vencidos desde hace varios años."/>
    <n v="1"/>
    <x v="0"/>
    <m/>
    <s v="abril"/>
    <n v="2019"/>
    <m/>
    <m/>
    <s v="Auditoría Interna a Proyectos"/>
    <m/>
  </r>
  <r>
    <n v="3580"/>
    <n v="41"/>
    <n v="2018"/>
    <s v="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
    <s v=""/>
    <m/>
    <m/>
    <s v="Tecnológico"/>
    <s v="ALGUNOS PROCESOS"/>
    <s v="Vicepresidencias"/>
    <s v="VAF - Grupo Interno de Trabajo Administrativo y Financiero._x000a__x000a_VPRE- Equipo de Sistemas de información y tecnología"/>
    <s v="Juan Diego Toro Bautista"/>
    <s v="ABRIL DE 2018"/>
    <s v="ABRIL"/>
    <n v="2018"/>
    <m/>
    <m/>
    <s v="Acción correctiva"/>
    <s v="Incluir en el anteproyecto de presupuesto rubro infraestructura tecnologica"/>
    <d v="2016-04-01T00:00:00"/>
    <x v="8"/>
    <m/>
    <s v="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10/06/2020 seguimiento de prueba (Juan Diego Toro Bautista)_x000a__x000a_10/06/2020 seguimiento 2 de prueba (Juan Diego Toro Bautista)_x000a__x000a_10/06/2020 seguimiento 3 (Juan Diego Toro Bautista)_x000a__x000a_10/06/2020 seguimiento 4 (Juan Diego Toro Bautista)_x000a__x000a_10/06/2020 seguimiento 5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
    <n v="1"/>
    <x v="0"/>
    <m/>
    <n v="7"/>
    <n v="2021"/>
    <m/>
    <m/>
    <s v="Auditoría Interna"/>
    <m/>
  </r>
  <r>
    <n v="3585"/>
    <n v="46"/>
    <n v="2018"/>
    <s v="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
    <s v=""/>
    <m/>
    <m/>
    <s v="Administrativo"/>
    <s v="GESTIÓN ADMINISTRATIVA Y FINANCIERA"/>
    <s v="Vicepresidencia de Gestión Corporativa (VGCorp)"/>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
    <n v="1"/>
    <x v="0"/>
    <m/>
    <n v="10"/>
    <n v="2019"/>
    <m/>
    <m/>
    <s v="Auditoría Interna"/>
    <m/>
  </r>
  <r>
    <n v="3586"/>
    <n v="47"/>
    <n v="2018"/>
    <s v="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
    <s v=""/>
    <m/>
    <m/>
    <s v="Administrativo"/>
    <s v="GESTIÓN ADMINISTRATIVA Y FINANCIERA"/>
    <s v="Vicepresidencia de Gestión Corporativa (VGCorp)"/>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 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
    <n v="1"/>
    <x v="0"/>
    <m/>
    <n v="10"/>
    <n v="2019"/>
    <m/>
    <m/>
    <s v="Auditoría Interna"/>
    <m/>
  </r>
  <r>
    <n v="3587"/>
    <n v="48"/>
    <n v="2018"/>
    <s v="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s v="Vicepresidencia de Gestión Corporativa (VGCorp)"/>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e solicitara avances mensuales al GIT Administrativo y Financiero."/>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
    <n v="1"/>
    <x v="0"/>
    <m/>
    <n v="10"/>
    <n v="2019"/>
    <m/>
    <m/>
    <s v="Auditoría Interna"/>
    <m/>
  </r>
  <r>
    <n v="3588"/>
    <n v="49"/>
    <n v="2018"/>
    <s v="7.1. Se evidenció que los informes de atención al ciudadano que se laboran trimestralmente, no se remiten al Presidente de la Entidad conforme a lo señalado en el artículo 54 de la Ley 190 de 1995."/>
    <s v=""/>
    <m/>
    <m/>
    <s v="Administrativo"/>
    <s v="GESTIÓN ADMINISTRATIVA Y FINANCIERA"/>
    <s v="Vicepresidencia de Gestión Corporativa (VGCorp)"/>
    <s v="VAF"/>
    <s v="Luz Mary Hernández Villadiego"/>
    <s v="ABRIL DE 2018"/>
    <s v="ABRIL"/>
    <n v="2018"/>
    <m/>
    <m/>
    <s v="Corrección"/>
    <s v="A través de memorando interno radicado bajo el número 20184000079173, adjuntan la acción de mejora asociada a esta no conformidad. _x000a_Enviar el informe de atención al ciudadano al presidente de la Agencia mediante memorando suscrito por la Vicepresidencia Administrativa y Financiera."/>
    <d v="2018-05-24T00:00:00"/>
    <x v="35"/>
    <m/>
    <s v="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_x000a_Por lo anterior, se envía correo electrónico al responsable sobre las observaciones de este plan. _x000a_Por otra parte, se solicita el número de memorando que se envió a la presidencia con el informe._x000a__x000a_Se procede con el cierre de la presente no conformidad, toda vez que en el correo recibido el 27/09/2018, argumentan las acciones de mejora y asu vez envián el soporte correspondiente con la Remisión del memorando Rad. 2018400079573. "/>
    <n v="1"/>
    <x v="0"/>
    <m/>
    <s v="FEBRERO"/>
    <n v="2019"/>
    <m/>
    <m/>
    <s v="Auditoría Interna"/>
    <m/>
  </r>
  <r>
    <n v="3589"/>
    <n v="50"/>
    <n v="2018"/>
    <s v="7.2. En los informes de atención al ciudadano correspondientes al tercer y cuarto trimestre de 2017, no se especifica si la entidad en algún caso negó el acceso a la información, contraviniendo lo establecido en el artículo 4° del Decreto 1081 del 26 de mayo de 2015."/>
    <s v=""/>
    <m/>
    <m/>
    <s v="Administrativo"/>
    <s v="GESTIÓN ADMINISTRATIVA Y FINANCIERA"/>
    <s v="Vicepresidencia de Gestión Corporativa (VGCorp)"/>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n v="1"/>
    <x v="0"/>
    <m/>
    <s v="FEBRERO"/>
    <n v="2019"/>
    <m/>
    <m/>
    <s v="Auditoría Interna"/>
    <m/>
  </r>
  <r>
    <n v="3590"/>
    <n v="51"/>
    <n v="2018"/>
    <s v="7.3. A la fecha no existe una resolución actualizada por la cual se fijen los valores para los servicios de fotocopiado, toda vez que la existente hace referencia a los servicios prestados por el anterior Instituto Nacional de Concesiones -INCO. a Res. 424 de 2006. "/>
    <s v=""/>
    <m/>
    <m/>
    <s v="Administrativo"/>
    <s v="GESTIÓN ADMINISTRATIVA Y FINANCIERA"/>
    <s v="Vicepresidencia de Gestión Corporativa (VGCorp)"/>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n v="1"/>
    <x v="0"/>
    <m/>
    <s v="FEBRERO"/>
    <n v="2019"/>
    <m/>
    <m/>
    <s v="Auditoría Interna"/>
    <m/>
  </r>
  <r>
    <n v="3591"/>
    <n v="52"/>
    <n v="2018"/>
    <s v="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
    <s v=""/>
    <m/>
    <m/>
    <s v="Administrativo"/>
    <s v="GESTIÓN ADMINISTRATIVA Y FINANCIERA"/>
    <s v="Vicepresidencia de Gestión Corporativa (VGCorp)"/>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n v="1"/>
    <x v="0"/>
    <m/>
    <s v="FEBRERO"/>
    <n v="2019"/>
    <m/>
    <m/>
    <s v="Auditoría Interna"/>
    <m/>
  </r>
  <r>
    <n v="3596"/>
    <n v="57"/>
    <n v="2018"/>
    <s v="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
    <s v=""/>
    <m/>
    <m/>
    <s v="Administrativo"/>
    <s v="GESTIÓN DEL TALENTO HUMANO"/>
    <s v="Vicepresidencia de Gestión Corporativa (VGCorp)"/>
    <s v="Grupo Interno de Trabajo de Talento Humano"/>
    <s v="Aurora Andrea Reyes Saavedra"/>
    <s v="ABRIL DE 2018"/>
    <s v="ABRIL"/>
    <n v="2018"/>
    <m/>
    <m/>
    <s v="Acción correctiva y preventiva"/>
    <s v="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_x000a__x000a_ACCIÓN CORRECTIVA: Se realizará una jornada especial de revisión de carpetas documentales, a fin de corregir las deficiencias presentadas al momento de la auditoría.  "/>
    <d v="2018-05-01T00:00:00"/>
    <x v="7"/>
    <m/>
    <s v="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_x000a__x000a_07/06/2018: Fue remitido el  ajuste al Plan de Mejoramiento por procesos por la Coordinación del Grupo de Talento Humano mediante correo electronico, una vez analizado el ajuste se considera que las acciones planteadas buscan superar las causas generadoras de la no conformidad ._x000a_TIEMPO PARA REALIZAR EL SEGUIMIENTO: Se precisa que se realizara seguimiento al cumplimiento en los siguientes tiempos: _x000a_ACCION PREVENTIVA 1. JORNADAS TRIMESTRALES: Se realizara seguimiento por parte de la Oficina de Control Interno en el mes de septiembre de 2018 , en el mes de diciembre de 2018 y en el mes de enero de 2019( 3 seguimientos)_x000a_ACCION PREVENTIVA 2. CAPACITACIÓN : Se verificara su cumplimiento en el mes de agosto de 2018._x000a_ACCION CORRECTIVA 1 :Se verificara su cumplimiento en el mes de agosto de 2018._x000a__x000a_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_x000a__x000a_27/08/2018: _x000a_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_x000a_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_x000a_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_x000a__x000a_CONCLUSIONES: Del seguimiento adelantado en el mes de agosto se observa el cumplimiento del 40 % de las acciones planteadas con el fin de subsanar las causas del hallazgos. _x000a__x000a_18/10/2018_x000a_VERIFICACIÓN CUMPLIMIENTO DE LAS ACCIONES DE MEJORA:_x000a_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_x000a_Es así que una vez analizada por parte de la Oficina de Control Interno mencionada aclaración, hace una modificación del porcentaje de avance pasando del 40% al 60%, lo anterior se tendra en cuenta en los resultados reportados en el PMP del mes de octubre de 2018_x000a_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_x000a__x000a_CONCLUSIONES: Del seguimiento adelantado en el mes de octubre se observa el cumplimiento del 80 % de las acciones planteadas con el fin de subsanar las causas del hallazgos. _x000a__x000a_24/01/2019_x000a_VERIFICACIÓN CUMPLIMIENTO DE LAS ACCIONES DE MEJORA:_x000a_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_x000a__x000a_CONCLUSIONES: Del seguimiento adelantado en el mes de enero de 2019 se observa el cumplimiento del 100 % de las acciones planteadas con el fin de subsanar las causas del hallazgos. "/>
    <n v="1"/>
    <x v="0"/>
    <m/>
    <s v="ENERO"/>
    <n v="2019"/>
    <m/>
    <m/>
    <s v="Auditoría Interna"/>
    <m/>
  </r>
  <r>
    <n v="3598"/>
    <n v="59"/>
    <n v="2018"/>
    <s v="INTERVENTORÍA: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_x000a_“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_x000a_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_x000a_12. Realizar seguimiento a todas las actividades sociales establecidas en el contrato y Plan de Manejo Ambiental – PMA, establecidas por la Autoridad Ambiental._x000a_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
    <s v=""/>
    <m/>
    <m/>
    <s v="Técnico"/>
    <s v="GESTIÓN CONTRACTUAL Y SEGUIMIENTO DE PROYECTOS DE INFRAESTRUCTURA DE TRANSPORTE"/>
    <s v="Vicepresidencia de Gestión Contractual (VGC)"/>
    <s v="Aeropuerto Alfonso Bonilla - Cali"/>
    <s v="Carlos Felipe Sánchez Pinzón"/>
    <s v="MAYO DE 2018"/>
    <s v="MAYO"/>
    <n v="2018"/>
    <m/>
    <m/>
    <s v="Acción correctiva"/>
    <s v="Se precisan las acciones de mejoramiento con respecto,  al anexo 10 del contrato de la Interventoría: _x000a_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_x000a_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_x000a_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_x000a_•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_x000a_• INTERCOL SP, realizará visitas de verificación y seguimiento al cumplimiento de las actividades contractuales en la fase de Operación para el T1 y T2; usando como herramienta de control y seguimiento ambiental el Plan de Manejo Ambiental – PMA._x000a_• Se Verificará que las actividades de operación compatibles, con los requerimientos técnicos ambientales y sociales._x000a_• INTERCOL SP, continiará evidenciando los soportes documentales, donde AEROCALI da trámite a las PQR; además se verificará los indicadores de gestión de calidad con una frecuencia de cálculo mensual para verificar el cumplimiento y control en la fase operativa._x000a_• INTERCOL SP, realizará visitas de verificación a los servicios de los usuarios, los cuales estén conformes con lo requerido en el contrato de operación._x000a_• Se Verificará que la totalidad de las actividades ejecutadas por el Concesionario en la etapa de operación se realice el cumpliendo de las disposiciones de las Leyes, Decretos, Resoluciones, Normas, Manuales, Guías de Seguridad y Salud Ocupacional, vigentes._x000a_• Entre las partes (La ANI, AEROCALI, INTERCOL SP),  se acompañará en la supervisión, inspección, análisis y control de la ejecución que realiza el Concesionario._x000a_Punto 18,  Se realizarán revisiones exahustivas del Plan de Manejo Ambiental y de la normativa ambiental aplicable vigente de lo cual se continuarán solicitando soportes de cumplimiento en comunicados escritos y verificando de manera aleatoria en sitio.   _x000a_Fechas de inicio por ítem:_x000a_Punto 8, A partir de la presentación del informe de interventoria # 14 _x000a_Punto 10,  23 de julio de 2018 _x000a_Punto 12, Julio 03 de 2018_x000a_Punto 18, Julio 03 de 2018_x000a_Fechas de finalización por ítem:_x000a_Punto 8,  , Agosto 03 de 2019_x000a_Punto 10, Agosto 03 de 2019_x000a_Punto 12, Agosto 03 de 2019_x000a_Punto 18, Agosto 03 de 2019"/>
    <d v="2018-06-15T00:00:00"/>
    <x v="36"/>
    <m/>
    <s v="(09/07/2018) Recibida fuera de tiempo respuesta a posibles no conformidades, con algunos soportes faltantes. A la espera de la recepción de acciones de mejoramiento y nuevos soportes._x000a__x000a_(01/08/2018) Se hizo seguimiento a los soportes enviados por correo electrónico por parte de la Interventoría y se recomendó un ajuste al plan de mejoramiento pues se consideró que no condicía a superar las dificultades evidenciadas._x000a_(16/07/2018) Se recibió ajuste al plan de mejoramiento de la Interventoría y se programaron los seguimientos al cumplimiento de dicho plan._x000a__x000a_(12/10/2018) Se envió correo electrónico a la supervisión del proyecto para concer el avance en el plan de mejoramiento de la interventoría._x000a__x000a_(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_x000a_Avance: 50%._x000a__x000a_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_x000a__x000d__x000a_Mediante el informe mensual de Interventoría No. 21 (radicado ANI No. 20194090891802), se evidencia el seguimiento de la Interventoría frente a estos programas del Plan de Manejo Ambiental, en los numerales 12.1.1, 12.1.2, 12.1.3 y 12.1.4._x000d__x000a__x000d__x000a_En consecuencia, se da cierre a la no conformidad No. 3598, dando por terminado el plan de mejoramiento asociado al proyecto._x000d__x000a_ (Carlos Felipe Sánchez Pinzón)"/>
    <n v="1"/>
    <x v="0"/>
    <m/>
    <n v="9"/>
    <n v="2019"/>
    <m/>
    <m/>
    <s v="Auditoría Interna a Proyectos"/>
    <m/>
  </r>
  <r>
    <n v="3599"/>
    <n v="60"/>
    <n v="2018"/>
    <s v="SUPERVISIÓN: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_x000a_“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_x000a_En este sentido, la supervisión no cumplió con su responsabilidad de velar por que el contrato de Interventoría se desarrolle de acuerdo con lo establecido."/>
    <s v=""/>
    <m/>
    <m/>
    <s v="Técnico"/>
    <s v="GESTIÓN CONTRACTUAL Y SEGUIMIENTO DE PROYECTOS DE INFRAESTRUCTURA DE TRANSPORTE"/>
    <s v="Vicepresidencia de Gestión Contractual (VGC)"/>
    <s v="Aeropuerto Alfonso Bonilla - Cali"/>
    <s v="Carlos Felipe Sánchez Pinzón"/>
    <s v="MAYO DE 2018"/>
    <s v="MAYO"/>
    <n v="2018"/>
    <m/>
    <m/>
    <s v="Acción correctiva"/>
    <s v="1. Los informes correspondientes a los meses de enero, febrero y marzo de 2018, fueron reenviados a la firma auditora para la revisión y análisis de los estados financieros del patrimonio autónomo Aerocali, constituido en la Fiduciaria Popular S.A._x000a_2. Desde el mes de abril la Fiduciaria Popular S.A., administradora de los recursos del proyecto aeroportuario remitió directamente a la firma auditora a través de correos cifrados la información mensual del patrimonio autónomo, en el cual se incluye los estados financieros._x000a_3. La Gerencia Financiera 2 VGC, requerirá a la firma Esfinanzas S.A., que incluya a partir de la fecha en sus informes bimestrales, lo correspondiente al estado del patrimonio autónomo Aerocali._x000a_4. Para los próximos procesos de contratación; una vez suscrita el acta de inicio con la firma auditora, se informará a la Fiduciaria de forma inmediata para concertar el trabajo conjunto entre la ANI, Fiduaciaria y Firma Auditora."/>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Se envió correo de seguimiento de avances en el plan de mejoramiento formulado por la Supervisión del proyecto._x000a__x000a_(21/08/2018) Se hizo seguimiento al cumplimiento del plan de mejoramiento. A la fecha aún se presentan dificultades para dar cabal cumplimiento a la obligación contractual de la Interventoría, por lo que se recomienda seguir trabajando en el plan de mejoramiento._x000a__x000a_(13/09/2018) La supervsión comparte un alcance al tercer informe bimestral elaborado por la firma auditora financiera en donde se eviencia su seguimiento a los estados financieros, cuentas y subcuentas del patrimonio autónomo. Avance: 75%._x000a__x000a_05/02/2019 - Una vez revisada la adición y prórroga del contrato de la firma auditora financiera, se recomendó a la supervisión mediante correo electrónico reformular y/o reprogramar el plazo del plan de mejoramiento con el fin de dar cumplimiento al mismo. 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Se aclaró a la supervisión (según su solicitud) sobre la solicitud de evidencias sobre la culminación del plan de mejoramiento._x000a__x000a_29/04/2019: Una vez revisada la evidencia aportada por la supervsión mediante correo electrónico, se evidenció la culminación de las acciones de mejormaiento y se dio cierre a la no conformidad."/>
    <n v="1"/>
    <x v="0"/>
    <m/>
    <s v="abril"/>
    <n v="2019"/>
    <m/>
    <m/>
    <s v="Auditoría Interna a Proyectos"/>
    <m/>
  </r>
  <r>
    <n v="3600"/>
    <n v="61"/>
    <n v="2018"/>
    <s v="SUPERVISIÓN: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
    <s v=""/>
    <m/>
    <m/>
    <s v="Técnico"/>
    <s v="GESTIÓN CONTRACTUAL Y SEGUIMIENTO DE PROYECTOS DE INFRAESTRUCTURA DE TRANSPORTE"/>
    <s v="Vicepresidencia de Gestión Contractual (VGC)"/>
    <s v="Aeropuerto Alfonso Bonilla - Cali"/>
    <s v="Carlos Felipe Sánchez Pinzón"/>
    <s v="MAYO DE 2018"/>
    <s v="MAYO"/>
    <n v="2018"/>
    <m/>
    <m/>
    <s v="Acción correctiva"/>
    <s v="1. Se iniciará con suficiente antelación la estructuración del nuevo proyecto a contratar la interventoría financiera para el año 2019._x000a_2.  Sin perjuicio que el fondeo de los recursos para contratar la firma auditora lo realiza el Concesionario de forma anual; se realizará la gestión correspondiente para lograr ampliar el periodo de contratación y así evitar el desgaste administrativo."/>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 El actual contrato de interventoría termina el 19 de enero de 2019, por lo que se hará seguimiento a la contratación de la nueva Interventoría a partir del 12 de noviembre de 2018._x000a__x000a_13/11/2018 Se revisaron los avances del plan de mejoramiento compartidos por la supervisión mediante correo electrónico, donde se evidenció el inicio del proceso de contratación de la Interventoría del proyecto. Se emitió la respuesta al correo evidenciando el avance._x000a__x000a_05/02/2019 - Una vez revisada la adición y prórroga del contrato de la firma auditora financiera, se recomendó a la supervisión mediante correo electrónico reformular y/o reprogramar el plazo del plan de mejoramiento con el fin de dar cumplimiento al mismo. _x000a_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
    <n v="1"/>
    <x v="0"/>
    <m/>
    <s v="mayo"/>
    <n v="2019"/>
    <m/>
    <m/>
    <s v="Auditoría Interna a Proyectos"/>
    <m/>
  </r>
  <r>
    <n v="3602"/>
    <n v="63"/>
    <n v="2018"/>
    <s v="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_x000a__x000a_AUDITORÍA AGOSTO 2018: Se mantiene la no conformidad debido a lo evidenciado_x000a__x000a_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CONCEPTOS CAMILO JARAMILLO_x000a_Fecha Salida  20/05/2018 _x000a_Fecha Regreso  23/05/2018 LEGALIZO EL 05/06/2018 SEGÚN  MEMORANDO 2018-200-008446-3_x000a__x000a_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_x000a_En el transcurso de este seguimiento se evidenció que la recomendación realizada en el informe del trimestre anterior, respecto del ajuste a la Resolución 206 de febrero 19 de 2013, se encuentra en proceso en la Vicepresidencia Administrativa y Financiera._x000a_"/>
    <s v=""/>
    <m/>
    <m/>
    <s v="Administrativo"/>
    <s v="GESTIÓN ADMINISTRATIVA Y FINANCIERA"/>
    <s v="Vicepresidencia de Gestión Corporativa (VGCorp)"/>
    <s v="Grupo Interno de Trabajo Administrativo y Financiero"/>
    <s v="Yuber Alexander Peña Cárdenas"/>
    <s v="MAYO DE 2018"/>
    <s v="MAYO"/>
    <n v="2018"/>
    <m/>
    <m/>
    <s v="Acción correctiva"/>
    <s v="Acciones de mejoramiento:_x000a_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_x000a_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
    <d v="2018-01-01T00:00:00"/>
    <x v="7"/>
    <m/>
    <s v="Junio 30 de 2018: No se ha recibido el plan de mejoramiento_x000a__x000a_Agosto 22 de 2018: Se recibe plan con acciones de mejoramiento. No se acepta la objeción respecto de la legalizacion de los viaticos por cuanto la auditoria se realiza al proceso y no a los funcionarios y este proceso es de la VAF._x000a__x000a_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_x000a__x000a_En el Parágrafo del Artículo Décimo Octavo de la Resolución No. 079 dice &quot;De no mediar justificación razonable para que el funcionario/contratista no haya legalizado la Comisión de Servicios/Desplazamiento en el plazo previsto contemplado para ello, se aplicaran las medidas correspondientes, sin perjuicio de las disciplinarias a que haya lugar&quot;._x000a__x000a_Por lo anterior, la No Conformidad se da como subsanada."/>
    <n v="1"/>
    <x v="0"/>
    <m/>
    <s v="Marzo "/>
    <n v="2019"/>
    <m/>
    <m/>
    <s v="Auditoría Interna"/>
    <m/>
  </r>
  <r>
    <n v="3603"/>
    <n v="64"/>
    <n v="2018"/>
    <s v="PAGO POR CONCEPTO DE ADMINISTRACION Y EXPENSAS: _x000a_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_x000a__x000a_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_x000a_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_x000a_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_x000a_Como se puede evidenciar la norma no incluye el concepto de administración y expensas. "/>
    <s v=""/>
    <m/>
    <m/>
    <s v="Administrativo"/>
    <s v="GESTIÓN ADMINISTRATIVA Y FINANCIERA"/>
    <s v="Vicepresidencia de Gestión Corporativa (VGCorp)"/>
    <s v="Grupo Interno de Trabajo Administrativo y Financiero"/>
    <s v="Yuber Alexander Peña Cárdenas"/>
    <s v="MAYO DE 2018"/>
    <s v="MAYO"/>
    <n v="2018"/>
    <m/>
    <m/>
    <m/>
    <m/>
    <m/>
    <x v="19"/>
    <m/>
    <s v="Junio 30 de 2018: No se ha recibido el plan de mejoramiento._x000a__x000a_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quot;... considerando el escaso tiempo dispuesto en la vigencia para la ejecución de los recursos que se acreditan, especialmente los destinados al arrendamiento de la sede de esa entidad&quot; lo que llevó a la ANI a pagar en el 2018 amparados en el Art. 40 de la Ley 1873 de diciembre de 2017._x000a__x000a_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_x000a__x000a_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
    <n v="1"/>
    <x v="0"/>
    <m/>
    <s v="Marzo "/>
    <n v="2019"/>
    <m/>
    <m/>
    <s v="Auditoría Interna"/>
    <m/>
  </r>
  <r>
    <n v="3615"/>
    <n v="76"/>
    <n v="2018"/>
    <s v="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_x000a_“Mantener actualizado el inventario de los bienes de uso público entregados en concesión.”"/>
    <s v=""/>
    <m/>
    <m/>
    <s v="Técnico"/>
    <s v="GESTIÓN CONTRACTUAL Y SEGUIMIENTO DE PROYECTOS DE INFRAESTRUCTURA DE TRANSPORTE"/>
    <s v="Vicepresidencia de Gestión Contractual (VGC)"/>
    <s v="CONTECAR"/>
    <s v="Carlos Felipe Sánchez Pinzón"/>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el oficio con radicado ANI No. 2019-409-012534-2, se evidenció la actualización del registro fotográfico que soporta la actualización del inventario de los bienes de uso público, por lo que se dió cierre a la no conformidad"/>
    <n v="1"/>
    <x v="0"/>
    <m/>
    <s v="FEBRERO"/>
    <n v="2019"/>
    <m/>
    <m/>
    <s v="Auditoría Interna a Proyectos"/>
    <m/>
  </r>
  <r>
    <n v="3616"/>
    <n v="77"/>
    <n v="2018"/>
    <s v="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_x000a_“Verificar que el concesionario cumpla con el código de buen gobierno”"/>
    <s v=""/>
    <m/>
    <m/>
    <s v="Técnico"/>
    <s v="GESTIÓN CONTRACTUAL Y SEGUIMIENTO DE PROYECTOS DE INFRAESTRUCTURA DE TRANSPORTE"/>
    <s v="Vicepresidencia de Gestión Contractual (VGC)"/>
    <s v="CONTECAR"/>
    <s v="Carlos Felipe Sánchez Pinzón"/>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
    <n v="1"/>
    <x v="0"/>
    <m/>
    <s v="FEBRERO"/>
    <n v="2019"/>
    <m/>
    <m/>
    <s v="Auditoría Interna a Proyectos"/>
    <m/>
  </r>
  <r>
    <n v="3618"/>
    <n v="79"/>
    <n v="2018"/>
    <s v="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
    <s v=""/>
    <m/>
    <m/>
    <s v="Técnico"/>
    <s v="GESTIÓN CONTRACTUAL Y SEGUIMIENTO DE PROYECTOS DE INFRAESTRUCTURA DE TRANSPORTE"/>
    <s v="Vicepresidencia de Gestión Contractual (VGC)"/>
    <s v="IP- CAMBAO-MANIZALES"/>
    <s v="Daniel Felipe Sáenz Lozano"/>
    <s v="JULIO DE 2018"/>
    <s v="JULIO"/>
    <n v="2018"/>
    <m/>
    <m/>
    <s v="Acción correctiva"/>
    <s v="Se realizó la medición de retroreflectividad a la señalización vertical y horizontal de las unidades funcionales 1, 2 y 3, entre los días 8 de agosto de 2018 y el 18 de agosto de 2018. Se programa nueva medición para el mes de febrero de 2019"/>
    <d v="2018-08-08T00:00:00"/>
    <x v="19"/>
    <m/>
    <s v="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_x000a__x000a_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_x000a__x000a_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_x000a__x000a_10/05/2019  (Daniel Felipe Sáenz Lozano)"/>
    <n v="1"/>
    <x v="0"/>
    <m/>
    <s v="mayo"/>
    <n v="2019"/>
    <m/>
    <m/>
    <s v="Auditoría Interna a Proyectos"/>
    <m/>
  </r>
  <r>
    <n v="3620"/>
    <n v="81"/>
    <n v="2018"/>
    <s v="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s v="Vicepresidencia  Ejecutiva (VEJ)"/>
    <s v="Red Férrea del Atlántico"/>
    <s v="Daniel Felipe Sáenz Lozano"/>
    <s v="JULIO DE 2018"/>
    <s v="JULIO"/>
    <n v="2018"/>
    <m/>
    <m/>
    <m/>
    <s v="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_x000a__x000a_Informe de inventario fisico de la via actualizado. "/>
    <d v="2018-08-01T00:00:00"/>
    <x v="37"/>
    <m/>
    <s v="13/09/2018 – Mediante memorando con Rad. 20183070138353 del 13/09/2018, la supervisión allega a esta oficina el plan de mejoramiento propuesto para gestionar el cierre de la no conformidad. _x000a__x000a_25/09/2018 – La OCI revisa la el inventario físico de la vía que la supervisión allego por medio de correo electrónico. Se solicita nos alleguen el documento con el cual fueron radicadas estas memorias del inventario y su aprobación, para dar cierre a la no conformidad. (80%)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0 de septiembre de 2018._x000a__x000a_29/05/2019 Vía correo electrónico del 20/05/2019, se solicitó a la Supervisión evidencias de avances para dar cierre a la no conformidad teniendo en cuenta que el plazo para cumplir con el plan de mejoramiento venció el 30/09/2018. (Daniel Felipe Sáenz Lozano)_x000a__x000a_02/07/2019 Vía correo electrónico, se solicitó a la Supervisión evidencias que permitan dar cierre a la no conformidad debido a que el plan de mejoramiento vigente se encuentra vencido. (Daniel Felipe Sáenz Lozano)_x000a__x000a_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
    <n v="1"/>
    <x v="0"/>
    <m/>
    <n v="7"/>
    <n v="2019"/>
    <m/>
    <m/>
    <s v="Auditoría Interna a Proyectos"/>
    <m/>
  </r>
  <r>
    <n v="3622"/>
    <n v="83"/>
    <n v="2018"/>
    <s v="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
    <s v="Retrasos en la ejecución de proyectos"/>
    <m/>
    <m/>
    <s v="Técnico"/>
    <s v="GESTIÓN CONTRACTUAL Y SEGUIMIENTO DE PROYECTOS DE INFRAESTRUCTURA DE TRANSPORTE"/>
    <s v="Vicepresidencia de Gestión Contractual (VGC)"/>
    <s v="Red Férrea del Atlántico"/>
    <s v="Ricardo Mauricio Hernández Gómez"/>
    <s v="JULIO DE 2018"/>
    <s v="JULIO"/>
    <n v="2018"/>
    <m/>
    <m/>
    <m/>
    <s v="1._x0009_Adelantar la gestión correspondiente para que se defina el alcance contractual respecto a la construcción de la segunda línea férrea en los centros poblados (Fundación, Zona Bananera, Aracataca y Bosconia) 50% 2._x0009_Conminar al Concesionario a realizar la gestión ambiental previa a la construcción de la segunda línea férrea en los centros poblados, de acuerdo con lo establecido en el contrato de concesión (solicitud de un plan de restablecimiento) 25% 3._x0009_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
    <d v="2018-08-01T00:00:00"/>
    <x v="38"/>
    <m/>
    <s v="13/09/2018 – Mediante memorando con Rad. 20183070138353 del 13/09/2018, la supervisión allega a esta oficina el plan de mejoramiento propuesto para gestionar el cierre de la no conformidad.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1 de agosto de 2018._x000a__x000a_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_x000a__x000a_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_x000a__x000a_Se indicó que desde la Oficina de Control Interno se seguirá haciendo seguimiento al avance en la gestión de licenciamiento ambiental y en agosto de 2019 se definirá la pertinencia del cierre de la no conformidad. (Daniel Felipe Sáenz Lozano)_x000a__x000a_02/07/2019 Vía correo electrónico, se solicitó a la Supervisión evidencias que permitan dar cierre a la no conformidad. (Daniel Felipe Sáenz Lozano)_x000a__x000a_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_x000a__x000a_17/09/2019 A partir de documentación suministrada por la Supervisión vía correo electrónico del 9 de septiembre de 2019 se evidenció gestión de parte de la Entidad para la construcción de las variantes. Documentación que se resume a continuación:_x000a__x000a_1. Rad ANI No. 20193070151941 del 17-05-2019: La ANI solicitó a la ANLA acciones procedentes para lograr ejecutar la variante Aracataca._x000a_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_x000a_3. Rad ANI No. 20196040228021 del 16-07-2019: La ANI solicitó al Concesionario estado de los EIAs de las variantes y fechas para presentar dichos estudios a la ANLA._x000a_4. Rad ANI 20194090836482 del 13-08-2019: El Concesionario indicó a la ANI que se han presentado situaciones ajenas a su voluntad que impiden continuar con la elaboración de los EIAs y que , por ende, se requieren acciones de parte de la Entidad._x000a_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_x000a_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_x000a__x000a_Asimismo, la Supervisión informó a la OCI que se han adelantado mesas de trabajo internas en los meses de julio y agosto de 2019 con el objetivo de definir estrategias para que se logren construir las variantes._x000a__x000a_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_x000a__x000a_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_x000a__x000a_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_x000a__x000a_1. Identificar los permisos requeridos para el desarrollo de las obras y de los tiempos aproximados para su obtención. 25%._x000a_2. Requerir al Concesionario que efectúe la solicitud de licencias y permisos, teniendo en cuenta los tiempos aproximados requeridos para la obtención de licencias y permisos. 25%._x000a_3. Realizar acompañamiento para la gestión y trámite de los permisos y licencias. 25%._x000a_4. De ser procedente, revisar estudios ambientales con el fin de verificar que incluyan la información requerida por la Autoridad Ambiental. 25%.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01/06/2020 Vía team se adelantó reunión con el Líder del Equipo de Supervisión y con el Apoyo Ambiental, modificando el plan de mejoramiento de la siguiente manera:_x000a__x000a_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_x000a_2. Una vez definida la responsabilidad de la obligación de construcción de segunda línea, iniciar y/o modificar los procesos de licenciamiento ambiental correspondientes, sea por parte de FENOCO o por parte de la ANI. 17%_x000a_3. En caso de que la obligación sea de FENOCO y no se cumpla con la acción de mejoramiento No. 2, adelantar la gestión correspondiente para  iniciar los procedimientos administrativos sancionatorios. 17%_x000a_4. Realizar acompañamiento para la gestión y trámite de los permisos y licencias ambientales.  16%_x000a__x000a_Fecha de terminación: 28/02/2021_x000a__x000a_Asimismo, se acordó realizar reuniones de seguimiento en septiembre y noviembre de 2020. (Daniel Felipe Sáenz Lozano)_x000a__x000a_08/09/2020 El 4 de septiembre de 2020 se adelantó reunión de seguimiento al avance del plan de mejoramiento con la participación del apoyo ambiental y líder del Equipo de Supervisión. Según lo reportado por la Supervisión y respecto a la sección de mejoramiento No. 1:_x000a__x000a_1._x0009_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_x000a_2._x0009_A través de radicado ANI No. 20203070110043 del 7 de septiembre de 2020 se solicitó al GIT de Asesoría a la Gestión Contractual 2 concepto respecto a la construcción faltante de la segunda línea férrea._x000a_3._x0009_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_x000a__x000a_Lo anterior permite incluir un avance para la acción de mejoramiento No. 1 del 25%. El 25% faltante depende del inicio, o no, de mecanismos alternativos de solución de controversias._x000a__x000a_Respecto a las acciones de mejoramiento No. 2 y 3, su avance se encuentra condicionado a la evolución de la acción de mejoramiento No. 1._x000a__x000a_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_x000a__x000a_Se programa reunión de seguimiento al cumplimiento del plan de mejoramiento para noviembre de 2020. (Daniel Felipe Sáenz Lozano)_x000a__x000a_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_x000a__x000a_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_x000a__x000a_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_x000a__x000a_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_x000a_ (Daniel Felipe Sáenz Lozano)_x000a__x000a_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_x000a__x000d__x000a_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_x000a__x000a_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_x000a__x000d__x000a_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_x000a__x000d__x000a_Se programa reunión de seguimiento para el 2 de noviembre de 2021, con el fin de revisar los avances del plan de mejoramiento. (Daniel Felipe Sáenz Lozano)_x000a__x000a_04/11/2021  -Modificación plan- Se acuerda ajuste al plan de mejoramiento en reunión del 04-11-2021 con la participación del Equipo de Coordinación y Seguimiento y de la Oficina de Control Interno. (Daniel Felipe Sáenz Lozano)_x000a__x000a_04/11/2021  -Modificación de fecha- Se modifica fecha de terminación a partir de lo acordado en reunión del 04-11-2021, con la participación del Equipo de Coordinación y Seguimiento y de la Oficina de Control Interno. (Daniel Felipe Sáenz Lozano)_x000a__x000a_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_x000a__x000d__x000a_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_x000a__x000d__x000a_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_x000a__x000d__x000a_La gestión y evidencias recibidas a la fecha, tal como el oficio citado (PAA-111-2021), demuestran cumplimiento de la primera acción de mejoramiento, lo que permite establecer un avance del 50%. (Daniel Felipe Sáenz Lozano)_x000a__x000a_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_x000a__x000d__x000a_Se programa reunión de seguimiento para el jueves 26 de mayo de 2022, con el fin de revisar los avances del plan de mejoramiento._x000d__x000a__x000d__x000a_El porcentaje de avance del plan de mejoramiento se establece en 75%._x000d__x000a_ (Daniel Felipe Sáenz Lozano)_x000a__x000a_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_x000a__x000d__x000a_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_x000a__x000d__x000a_Se informa, el 21 de abril de 2022 se llevó a cabo reunión con el área de Defensa Judicial, con el fin de revisar el procedimiento y condiciones para iniciar con un Tribunal de Arbitramento._x000d__x000a__x000d__x000a_En virtud de lo anterior, se establece 31 de diciembre de 2022 como fecha de terminación del plan de mejoramiento._x000d__x000a__x000d__x000a_Se programa reunión de seguimiento para el jueves 15 de septiembre de 2022, con el fin de revisar los avances del plan de mejoramiento. (Daniel Felipe Sáenz Lozano)_x000a__x000a_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_x000a__x000d__x000a_El porcentaje de avance del plan de mejoramiento se mantiene en 75%._x000d__x000a__x000d__x000a_Se programa reunión de seguimiento para el 1ro de diciembre de 2022. (Daniel Felipe Sáenz Lozano)_x000a__x000a_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_x000a__x000a_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_x000a__x000d__x000a_El porcentaje de avance del plan de mejoramiento se mantiene en 75%._x000d__x000a__x000d__x000a_En la reunión se acuerda establecer 30 de junio de 2023 como fecha terminación del plan de mejoramiento._x000d__x000a__x000d__x000a_Se programa reunión de seguimiento para la primera semana de abril de 2023._x000d__x000a_ (Daniel Felipe Sáenz Lozano)_x000a__x000a_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_x000a_ (Daniel Felipe Sáenz Lozano)_x000a__x000a_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_x000a__x000a_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_x000a_En la primera mesa de trabajo, del 25 de julio de 2023, el Concesionario expuso su posición frente a la construcción de la segunda línea,_x000d__x000a_En la segunda mesa de trabajo, del 8 de agosto de 2023, la ANI expuso su posición frente a la construcción de la segunda línea,_x000d__x000a_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_x000a__x000d__x000a_En la reunión se aclara que el trámite de licenciamiento ambiental para la terminación de la segunda línea férrea, objeto de la no conformidad, depende de las decisiones que resulten de las mesas de trabajo en curso, enmarcadas en el memorando de entendimiento._x000d__x000a__x000d__x000a_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_x000a__x000a_20/12/2023  -Modificación de fecha- Mediante correo electrónico del 18-12-2023, el Líder del Equipo de Coordinación y Seguimiento, ante solicitud de remisión de evidencias de cumplimiento del plan de mejoramiento, informó:_x000d__x000a__x000d__x000a_&quot;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_x000a__x000d__x000a_De acuerdo con lo anterior, solicitamos la ampliación de plazo hasta el 30 de junio de 2024.&quot; (Ricardo Mauricio Hernández Gómez)_x000a__x000a_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_x000a_En las reuniones se han tratado los temas establecidos en el cronograma contenido memorando de entendimiento, así:_x000d__x000a_En la primera mesa de trabajo, del 25 de julio de 2023, el Concesionario expuso su posición frente a la construcción de la segunda línea, desde los componentes técnico, jurídico, financiero, ambiental y demás áreas._x000d__x000a_En la segunda mesa de trabajo, del 8 de agosto de 2023, la ANI expuso su posición frente a la construcción de la segunda línea, desde los componentes técnico, jurídico, financiero, ambiental y demás áreas._x000d__x000a_En la tercera mesa de trabajo y de acuerdo con lo propuesto por Fenoco, el Concesionario realizó una exposición sobre la capacidad que tiene la vía actualmente y su importancia para garantizar una_x000d__x000a_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_x000a_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_x000a_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_x000a_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_x000a_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_x000a_Se convocará reunión de seguimiento por parte de la OCI de acuerdo con el ajuste en la fecha de terminación. _x000d__x000a_ (Ricardo Mauricio Hernández Gómez)"/>
    <n v="0.8"/>
    <x v="1"/>
    <m/>
    <m/>
    <m/>
    <m/>
    <m/>
    <s v="Auditoría Interna a Proyectos"/>
    <s v="https://anionline.sharepoint.com/:f:/s/PMPMotor/EnTeR1IfjAtPjJAdaNFmzIUB968j82BNH9vpN4Mfoay2Rg?e=wQOeKW"/>
  </r>
  <r>
    <n v="3624"/>
    <n v="85"/>
    <n v="2018"/>
    <s v="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
    <s v=""/>
    <m/>
    <m/>
    <s v="Jurídico"/>
    <s v="GESTIÓN JURÍDICA"/>
    <s v="Vicepresidencia Jurídica (VJ)"/>
    <s v="Grupo Interno de Trabajo Contratación."/>
    <s v="Andrés Fernando Huérfano Huérfano"/>
    <s v="AGOSTO DE 2018"/>
    <s v="AGOSTO"/>
    <n v="2018"/>
    <m/>
    <m/>
    <s v="Acción correctiva"/>
    <s v="Modificación de la Resolución No. 738 de 2018, en el sentido de ampliar el lapso del trámite de elaboración, revisión y suscripción de las Actas del Comité de Contratación a dos (2) meses calendario."/>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_x000a_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6/12/2019 Mediante correo electrónico de 19/11/2019, el GIT Contratación, remitió la Resolución No. 366 de 2019, mediante la cual se modifica la Res. 738/18.  (Andrés Fernando Huérfano Huérfano)"/>
    <n v="1"/>
    <x v="0"/>
    <m/>
    <n v="12"/>
    <n v="2019"/>
    <m/>
    <m/>
    <s v="Auditoría Interna"/>
    <m/>
  </r>
  <r>
    <n v="3625"/>
    <n v="86"/>
    <n v="2018"/>
    <s v="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
    <s v=""/>
    <m/>
    <m/>
    <s v="Jurídico"/>
    <s v="GESTIÓN JURÍDICA"/>
    <s v="Vicepresidencia Jurídica (VJ)"/>
    <s v="Grupo Interno de Trabajo Contratación."/>
    <s v="Andrés Fernando Huérfano Huérfano"/>
    <s v="AGOSTO DE 2018"/>
    <s v="AGOSTO"/>
    <n v="2018"/>
    <m/>
    <m/>
    <s v="Acción correctiva"/>
    <s v="Modificación de la Resolución No. 738 de 2018, en el sentido de ajustar cómo se debe diligenciar la presentación."/>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9/11/2019 El artículo 5, numeral II, parágrafo primero de la Resolución 738 de 2018, fue modificado por el art. 5 de la Res. 366 de 2019. Se aportó mediante correo electrónico de 19/11/2019, por la delegada del GIT Contratación.  (Andrés Fernando Huérfano Huérfano)"/>
    <n v="1"/>
    <x v="0"/>
    <m/>
    <n v="11"/>
    <n v="2019"/>
    <m/>
    <m/>
    <s v="Auditoría Interna"/>
    <m/>
  </r>
  <r>
    <n v="3627"/>
    <n v="88"/>
    <n v="2018"/>
    <s v="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_x000a_“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_x000a_1. Se presentará un cronograma general donde se evidencie que todas las funciones de interventoría se ejecutan durante todo el proyecto conforme al contrato No. 388 de 2017 y el anexo 3 del mismo Plan de Cargas. _x000a_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_x000a_ 3. La acción de mejoramiento se evidenciará a la entrega del informe mensual de avance No. 13 por parte de Interventorí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28"/>
    <n v="89"/>
    <n v="2018"/>
    <s v="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la obligación contractual del Concesionario, consignada en el contrato de concesión, cláusula décima primera, numeral 11.12:_x000a_“Mantener en buen estado de operación y mantenimiento las construcciones e inmuebles por destinación que habitualmente se encuentren instalados en la zona de uso público (…)”."/>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29"/>
    <n v="90"/>
    <n v="2018"/>
    <s v="INTERVENTORÍA: 3. No se evidenció que la Interventoría haga seguimiento al cumplimiento de los reglamentos técnicos de operación; esta es su obligación contractual consignada en el Anexo 3 del contrato de Interventoría, numeral 1.1.1:_x000a_“Constatar el estado y cumplimiento de los Reglamentos Técnicos de Operación.”"/>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_x000a_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_x000a_1. En la fecha de plazo que se resulta la interventoría solicitara por medio de oficio la actualización del RCTO, verificando el cumplimiento del mismo y se informara a la Agencia Nacional de Infraestructura mediante el informe de interventoría de avanza mensual."/>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30"/>
    <n v="91"/>
    <n v="2018"/>
    <s v="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dos obligaciones contractuales del Concesionario, consignadas en el contrato de concesión, cláusula décima primera:_x000a_Numeral 11.5: “Permitir el control y vigilancia de LA SUPERINTENDENCIA de conformidad con los términos legales y contractuales”_x000a_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_x000a_Al respecto, es importante aclarar que el contrato fue cedido por parte de la Superintendencia General de Puertos al Instituto Nacional de Concesiones (hoy Agencia Nacional de Infraestructura - ANI) en el Otrosí No. 3 al contrato de concesión."/>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_x000a_ _x000a_1. Se reportará su ejecución en el informe de avance mensual una vez inicie la etapa de construcción de capacidad de almacenamiento del concesionario. "/>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observaciones de la Oficina de Control Interno a las acciones de mejoramiento, recomendando la reformulación del plan._x000a__x000a_(13/11/2018) Se revisó el ajuste al plan de mejoramiento allegado por la Interventoría mediante radicado ANI No. 20184091151302 y se envío de correo electrónico avalando las acciones formuladas.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31"/>
    <n v="92"/>
    <n v="2018"/>
    <s v="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d v="2018-09-03T00:00:00"/>
    <x v="4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_x000a__x000a_Se da prorroga para cumplir con plan de mejoramiento hasta el 07/07/2019._x000a_ (Carlos Felipe Sánchez Pinzón)_x000a__x000a_5/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_x000a_-_x0009_CAMBIAR FECHA PARA 16/07/2019 (Carlos Felipe Sánchez Pinzón)_x000a__x000a_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_x000a__x000a_En consecuencia, se evidencia la ejecución de las acciones de mejoramiento y se cierra la no conformidad No. 3631._x000a_ (Carlos Felipe Sánchez Pinzón)"/>
    <n v="1"/>
    <x v="0"/>
    <m/>
    <n v="10"/>
    <n v="2019"/>
    <m/>
    <m/>
    <s v="Auditoría Interna a Proyectos"/>
    <m/>
  </r>
  <r>
    <n v="3632"/>
    <n v="93"/>
    <n v="2018"/>
    <s v="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Sociedad Portuaria Algranel S.A. "/>
    <s v="Adriana Barrios Rodríguez"/>
    <s v="AGOSTO DE 2018"/>
    <s v="AGOSTO"/>
    <n v="2018"/>
    <m/>
    <m/>
    <s v="Acción correctiva"/>
    <s v="Requerir al concesionario el cumplimiento de la Resolución 1219 de 2015 del Ministerio de Transporte en lo que tiene que ver con la valla informativa del proyecto"/>
    <d v="2018-09-03T00:00:00"/>
    <x v="4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_x000a__x000a_5/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_x000a_-_x0009_CAMBIAR FECHA DEL PLAN el 02/09/2019 (Carlos Felipe Sánchez Pinzón)_x000a__x000a_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_x000a_La OCI recomienda presentar la respuesta del Ministerio de Transporte, pues en caso de que no exima al Concesionario de la instalación de la valla, se requeriría evidenciar su instalación para dar cierre a la no conformidad.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24/01/2021 Se recibe memorando 20213030007253 del 9 de enero de 2021 solicitando el cierre de la No Conformidad, la OCI responde con memorando 20211020017673 del 20 de enero de 2021, dando cierre a la No Conformidad (Adriana Barrios Rodríguez)"/>
    <n v="1"/>
    <x v="0"/>
    <m/>
    <n v="1"/>
    <n v="2021"/>
    <m/>
    <m/>
    <s v="Auditoría Interna a Proyectos"/>
    <m/>
  </r>
  <r>
    <n v="3633"/>
    <n v="94"/>
    <n v="2018"/>
    <s v="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
    <m/>
    <m/>
    <s v="Técnico"/>
    <s v="GESTIÓN CONTRACTUAL Y SEGUIMIENTO DE PROYECTOS DE INFRAESTRUCTURA DE TRANSPORTE"/>
    <s v="Vicepresidencia de Gestión Contractual (VGC)"/>
    <s v="Sociedad Portuaria Algranel S.A. "/>
    <s v="Adriana Barrios Rodríguez"/>
    <s v="AGOSTO DE 2018"/>
    <s v="AGOSTO"/>
    <n v="2018"/>
    <m/>
    <m/>
    <s v="Acción correctiva"/>
    <s v="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
    <d v="2018-09-03T00:00:00"/>
    <x v="3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_x000a__x000a_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_x000a__x000a_04/07/2019 En reunión del 02/07/2019, se evidencia que esta no conformidad continúa pendiente y dentro del término previsto de ejecución de acciones de mejoramiento, el cual finaliza el 01/12/2019. (CArlos Felipe Sánchez Pinzón)_x000a__x000a_29/10/2019 Esta no conformidad continúa abierta hasta tanto no se de cierre a la no conformidad No. 3632.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d_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_x000a__x000a_25/03/2021  -Modificación plan- Se realiza ajuste al plan de mejoramiento con base en solicitud hecha por la Supervisión mediante correo electrónico del 25 de marzo de 2021. (Adriana Barrios Rodríguez)_x000a__x000a_26/03/2021 Se recibió el acta de liquidación al contrato de interventoría 388 de 2017, con lo cual se evidenció que cesó la causa que dio lugar a la No Conformidad, por lo cual se dio cierre.  (Adriana Barrios Rodríguez)"/>
    <n v="1"/>
    <x v="0"/>
    <m/>
    <n v="3"/>
    <n v="2021"/>
    <m/>
    <m/>
    <s v="Auditoría Interna a Proyectos"/>
    <m/>
  </r>
  <r>
    <n v="3634"/>
    <n v="95"/>
    <n v="2018"/>
    <s v="VGC: 1. Se evidenció que en la estructuración del contrato de la Interventoría vigente se incluyeron obligaciones no exigibles a la Interventoría, puesto que no obedecen al contrato de concesión. Las mencionadas obligaciones evidenciadas se citan a continuación:_x000a_o Anexo 3 del contrato de Interventoría, numeral 1.1.2.1, literal c: “Verificar que el concesionario cumpla con el código de buen gobierno.”_x000a_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s v="Vicepresidencia de Gestión Contractual (VGC)"/>
    <s v="Sociedad Portuaria Algranel S.A. "/>
    <s v="Carlos Felipe Sánchez Pinzón"/>
    <s v="AGOSTO DE 2018"/>
    <s v="AGOSTO"/>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4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29/05/2019 Mediante reunión de seguimiento del 29/04/2019, se revisaron las acciones de mejoramiento formulados por la Supervisión. Se hicieron recomendaciones al respecto y se recibieron los planes ajustados por parte de la Supervisión del proyecto. (Carlos Felipe Sánchez Pinzón)_x000a__x000a_07/04/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_x000a__x000d__x000a_En consecuencia, se evidencia la ejecución de las acciones de mejoramiento y se da cierre la no conformidad No. 3634._x000d__x000a_ (Carlos Felipe Sánchez Pinzón)"/>
    <n v="1"/>
    <x v="0"/>
    <m/>
    <n v="10"/>
    <n v="2019"/>
    <m/>
    <m/>
    <s v="Auditoría Interna a Proyectos"/>
    <m/>
  </r>
  <r>
    <n v="3636"/>
    <n v="97"/>
    <n v="2018"/>
    <s v="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
    <s v=""/>
    <m/>
    <m/>
    <s v="Jurídico"/>
    <s v="GESTIÓN JURÍDICA"/>
    <s v="Vicepresidencia Jurídica (VJ)"/>
    <s v="Grupo Interno de Trabajo Defensa Judicial"/>
    <s v="Andrés Fernando Huérfano Huérfano"/>
    <s v="AGOSTO DE 2018"/>
    <s v="AGOSTO"/>
    <n v="2018"/>
    <m/>
    <m/>
    <s v="Acción correctiva"/>
    <s v="1. Solicitud a la ANDJE para que el usuario designado por ellos para la migración de la información proceda a realizar la corrección correspondiente, en tanto que el cargue de la información de procesos terminados en el sistema Ekogui será realizado por la Agencia."/>
    <d v="2018-10-01T00:00:00"/>
    <x v="25"/>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_x000a__x000a_26/10/2021 Mediante memorando de 20207010134623, se acredita cumplimiento del plan. AFHH.  (Andrés Fernando Huérfano Huérfano)"/>
    <n v="1"/>
    <x v="0"/>
    <m/>
    <n v="7"/>
    <n v="2021"/>
    <m/>
    <m/>
    <s v="Auditoría Interna"/>
    <m/>
  </r>
  <r>
    <n v="3637"/>
    <n v="98"/>
    <n v="2018"/>
    <s v="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_x000a__x000a_Auditoría febrero de 2019: 6.2.4. Se evidenció infracción al contenido del artículo 2.2.3.4.1.1. del Decreto 1069 de 2015, en consideración a que solo el 58% de los procesos judiciales y el 91 % de los procesos arbitrales, tienen registro de provisión contable.  "/>
    <s v=""/>
    <m/>
    <m/>
    <s v="Jurídico"/>
    <s v="GESTIÓN JURÍDICA"/>
    <s v="Vicepresidencia Jurídica (VJ)"/>
    <s v="Grupo Interno de Trabajo Defensa Judicial"/>
    <s v="Andrés Fernando Huérfano Huérfano"/>
    <s v="AGOSTO DE 2018"/>
    <s v="AGOSTO"/>
    <n v="2018"/>
    <m/>
    <m/>
    <s v="Acción correc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n v="1"/>
    <x v="0"/>
    <m/>
    <n v="7"/>
    <n v="2021"/>
    <m/>
    <m/>
    <s v="Auditoría Interna"/>
    <m/>
  </r>
  <r>
    <n v="3638"/>
    <n v="99"/>
    <n v="2018"/>
    <s v="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_x000a__x000a_Auditoría febrero 2019: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s v="Vicepresidencia Jurídica (VJ)"/>
    <s v="Grupo Interno de Trabajo Defensa Judicial"/>
    <s v="Andrés Fernando Huérfano Huérfano"/>
    <s v="AGOSTO DE 2018"/>
    <s v="AGOSTO"/>
    <n v="2018"/>
    <m/>
    <m/>
    <s v="Acción correctiva"/>
    <s v="Validación de usuarios activos y desactivación de aquellos que no están vinculados a la Entidad."/>
    <d v="2019-09-02T00:00:00"/>
    <x v="25"/>
    <m/>
    <s v="El auditor considera que las acciones de mejoramiento planteadas  por el área auditada son adecuadas y necesarias. Se hará seguimiento en el mes de enero  de 2019 para determinar la efectividad de dicha acción. 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n v="1"/>
    <x v="0"/>
    <m/>
    <n v="7"/>
    <n v="2021"/>
    <m/>
    <m/>
    <s v="Auditoría Interna"/>
    <m/>
  </r>
  <r>
    <n v="3640"/>
    <n v="101"/>
    <n v="2018"/>
    <s v="INTERVENTORÍA: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
    <s v=""/>
    <m/>
    <m/>
    <s v="Técnico"/>
    <s v="GESTIÓN CONTRACTUAL Y SEGUIMIENTO DE PROYECTOS DE INFRAESTRUCTURA DE TRANSPORTE"/>
    <s v="Vicepresidencia de Gestión Contractual (VGC)"/>
    <s v="Autopista Río Magdalena 2"/>
    <s v="Mary Alexandra Cuenca Noreña"/>
    <s v="SEPTIEMBRE DE 2018"/>
    <s v="SEPTIEMBRE"/>
    <n v="2018"/>
    <m/>
    <m/>
    <s v="Acción correctiva y preventiva"/>
    <s v="CORRECTIVA:_x000a__x000a_Presentar a la Entidad un nuevo residente de puentes, inspector SISOMA y un nuevo abogado especialista en gestión predial. _x000a__x000a_PREVENTIVAS:_x000a__x000a_1. Buscar un acuerdo mutuo con los trabajdores, que notifiquen el retiro por lo menos con un mes de anticipación, para evitar que quede el vacio mientras se consigue el personal, la entidad lo aprueba y se procede al contrato._x000a__x000a_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_x000a__x000a_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
    <d v="2018-10-11T00:00:00"/>
    <x v="21"/>
    <m/>
    <s v="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_x000a__x000a_Con relación a las acciones preventivas planteadas en el plan de mejoramiento, la Oficina de Control Interno recomienda aplicarlas y mantenerlas para evitar que las circunstancias que dieron lugar a la no conformidad vuelvan a suceder._x000a__x000a_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_x000a__x000a_05/12/2018 Vía correo electrónico se solicitó copia de la factura del pago a Interventoría correspondiente al mes de octubre de 2018 para evidenciar que no se generaron descuentos y dar cierre a la no conformidad._x000a__x000a_07/03/2019 Esta oficina mediante correo electronico reitero la solicitud de la copia de la factura del pago a Interventoría correspondiente al mes de octubre de 2018 para evidenciar que no se generaron descuentos y dar cierre a la no conformidad._x000a__x000a_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
    <n v="1"/>
    <x v="0"/>
    <m/>
    <s v="Marzo "/>
    <n v="2019"/>
    <m/>
    <m/>
    <s v="Auditoría Interna a Proyectos"/>
    <m/>
  </r>
  <r>
    <n v="3641"/>
    <n v="102"/>
    <n v="2018"/>
    <s v="INTERVENTORÍA: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_x000a_“Actualizar cada año el inventario de los bienes de uso público realizado en la etapa de seguimiento y planeación de la interventoría de conformidad con el Plan de inversiones ejecutado.”_x000a_“Realizar un inventario de los bienes de uso público entregados en concesión y de las inversiones ejecutadas por los concesionarios de acuerdo a la normatividad vigente, reportando su estado al inicio de la interventoría.”"/>
    <s v=""/>
    <m/>
    <m/>
    <s v="Técnico"/>
    <s v="GESTIÓN CONTRACTUAL Y SEGUIMIENTO DE PROYECTOS DE INFRAESTRUCTURA DE TRANSPORTE"/>
    <s v="Vicepresidencia de Gestión Contractual (VGC)"/>
    <s v="Sociedad Portuaria Bavaria S.A."/>
    <s v="Carlos Felipe Sánchez Pinzón"/>
    <s v="SEPTIEMBRE DE 2018"/>
    <s v="SEPTIEMBRE"/>
    <n v="2018"/>
    <m/>
    <m/>
    <m/>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d v="2018-10-01T00:00:00"/>
    <x v="39"/>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 no conformidad No. 3641, mediante la inclusión de las bitas y piñas de amarre en el inventario reportado por la Interventoría, se dio cierre a la no conformidad."/>
    <n v="1"/>
    <x v="0"/>
    <m/>
    <s v="abril"/>
    <n v="2019"/>
    <m/>
    <m/>
    <s v="Auditoría Interna a Proyectos"/>
    <m/>
  </r>
  <r>
    <n v="3642"/>
    <n v="103"/>
    <n v="2018"/>
    <s v="INTERVENTORÍA: 2.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s v="Vicepresidencia de Gestión Contractual (VGC)"/>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08-29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n v="1"/>
    <x v="0"/>
    <m/>
    <n v="10"/>
    <n v="2019"/>
    <m/>
    <m/>
    <s v="Auditoría Interna a Proyectos"/>
    <m/>
  </r>
  <r>
    <n v="3643"/>
    <n v="10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s v="Vicepresidencia de Gestión Contractual (VGC)"/>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10-01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Se da prorroga hasta el 01/07/2019 para cumplir con plan de mejoramiento.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n v="1"/>
    <x v="0"/>
    <m/>
    <n v="10"/>
    <n v="2019"/>
    <m/>
    <m/>
    <s v="Auditoría Interna a Proyectos"/>
    <m/>
  </r>
  <r>
    <n v="3644"/>
    <n v="105"/>
    <n v="2018"/>
    <s v="INTERVENTORÍA: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_x000a_“Denunciar ante las autoridades competentes cualquier actividad que pueda constituir delito o que atente contra la ecología medio ambiente o la salud de las personas o animales”_x000a_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
    <s v=""/>
    <m/>
    <m/>
    <s v="Técnico"/>
    <s v="GESTIÓN CONTRACTUAL Y SEGUIMIENTO DE PROYECTOS DE INFRAESTRUCTURA DE TRANSPORTE"/>
    <s v="Vicepresidencia de Gestión Contractual (VGC)"/>
    <s v="Sociedad Portuaria Bavaria S.A."/>
    <s v="Carlos Felipe Sánchez Pinzón"/>
    <s v="SEPTIEMBRE DE 2018"/>
    <s v="SEPTIEMBRE"/>
    <n v="2018"/>
    <m/>
    <m/>
    <s v="Acción correctiva"/>
    <s v="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_x000a_2. Solicitar apoyo jurídico predial al interior de la ANI para determinar el alcance de las competencias de la ANI en la gestión predial que adelanta el Concesionario._x000a_3. Solicitar al nuevo interventor hacer revisión sobre la gestión predial que el Concesionario viene realizando."/>
    <d v="2018-10-01T00:00:00"/>
    <x v="42"/>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_x000a__x000a_29/05/2019 Se dio prórroga de cumplimiento del plan hasta el 23/05/2019 sin evidenciar cumplimiento. (Carlos Felipe Sánchez Pinzón)_x000a__x000a_04/07/2019 -_x0009_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_x000a__x000a_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_x000a_Así mismo, se evidencia la solicitud y el apoyo del equipo predial de la ANI mediante correo electrónico y planes de regularización._x000d__x000a_En consecuencia, se evidencia la ejecución de las acciones de mejoramiento y se da cierre a la no conformidad. (Carlos Felipe Sánchez Pinzón)"/>
    <n v="1"/>
    <x v="0"/>
    <m/>
    <n v="10"/>
    <n v="2019"/>
    <m/>
    <m/>
    <s v="Auditoría Interna a Proyectos"/>
    <m/>
  </r>
  <r>
    <n v="3645"/>
    <n v="106"/>
    <n v="2018"/>
    <s v="SUPERVISIÓN Y EQUIPO DE APOYO: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Sociedad Portuaria Bavaria S.A."/>
    <s v="Adriana Barrios Rodríguez"/>
    <s v="SEPTIEMBRE DE 2018"/>
    <s v="SEPTIEMBRE"/>
    <n v="2018"/>
    <m/>
    <m/>
    <s v="Acción correctiva"/>
    <s v="Requerir al concesionario el cumplimiento de la Resolución 1219 de 2015 del Ministerio de Transporte en lo que tiene que ver con la valla informativa del proyecto"/>
    <d v="2018-10-25T00:00:00"/>
    <x v="31"/>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6/02/2019 - Se solicitó mediante correo electrónico a la supervisión, el soporte de la culminación de las acciones de mejoramiento, de acuerdo con la fecha de terminaci+on estabelcida.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Se modifica fecha de finalización de plan hasta el 07/07/2019. (Carlos Felipe Sánchez Pinzón)_x000a__x000a_04/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_x000a__x000a_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_x000a__x000a_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_x000a__x000a_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_x000a__x000a_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
    <n v="1"/>
    <x v="0"/>
    <m/>
    <n v="2"/>
    <n v="2021"/>
    <m/>
    <m/>
    <s v="Auditoría Interna a Proyectos"/>
    <m/>
  </r>
  <r>
    <n v="3646"/>
    <n v="107"/>
    <n v="2018"/>
    <s v="SUPERVISIÓN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Deficiencias en gestión institucional y/o interinstitucional"/>
    <m/>
    <m/>
    <s v="Técnico"/>
    <s v="GESTIÓN CONTRACTUAL Y SEGUIMIENTO DE PROYECTOS DE INFRAESTRUCTURA DE TRANSPORTE"/>
    <s v="Vicepresidencia de Gestión Contractual (VGC)"/>
    <s v="Sociedad Portuaria Bavaria S.A."/>
    <s v="Daniel Felipe Sáenz Lozano"/>
    <s v="SEPTIEMBRE DE 2018"/>
    <s v="SEPTIEMBRE"/>
    <n v="2018"/>
    <m/>
    <m/>
    <s v="Acción correctiva"/>
    <s v="1._x0009_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_x000a__x000a_2._x0009_Demostrar a través de informes, oficios, o requerimientos en el ejercicio de la supervisión, en virtud del MANUAL DE SEGUIMIENTO A PROYECTOS E INTERVENTORÍA Y SUPERVISIÓN CONTRACTUAL - GCSP-M-002. (50%)"/>
    <d v="2018-10-25T00:00:00"/>
    <x v="43"/>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_x000a__x000a_29/05/2019 Se modifica fecha de finalización de plan hasta el 07/07/2019. (Carlos Felipe Sánchez Pinzón)_x000a__x000a_04/07/2019 -_x0009_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_x000a__x000a_29/10/2019 Esta no conformidad continúa abierta hasta tanto no se de cierre a la no conformidad No. 3645 y 3647.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 (Carlos Felipe Sánchez Pinzón)_x000a__x000a_4/02/2020 Mediante correo electrónico del 4 de febrero de 2020 se reiteró la solicitud. (Carlos Felipe Sánchez Pinzón)_x000a__x000a_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12/2020 Se realiza seguimiento a través de correo electrónico solicitando avance de las acciones de mejoramiento (Adriana Barrios Rodríguez)_x000a__x000a_10/12/2020  -Modificación de fecha- Se prorroga fecha de terminación del plan hasta el 30/06/2021 debido a solicitud recibida mediante correo electrónico del 07/12/2020, fundamentada en que actualmente se liquida el contrato de interventoría. (Adriana Barrios Rodríguez)_x000a__x000a_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_x000a__x000a_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_x000a__x000a_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_x000a__x000a_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_x000a__x000a_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_x000a__x000a_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_x000a__x000a_12/05/2022  -Modificación de fecha- Mediante correo electrónico del 12/05/2022 el Líder del Equipo de Supervisión informó:_x000a__x000a_&quot;(...) el acta de liquidación de la interventoría se encuentra en trámite de vobo del vicepresidente de Gestión Contractual, posterior firma del Vicepresidente Jurídico y así remitir a la firma interventora para su firma._x000a_ _x000a_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quot;_x000a__x000a_Por lo tanto, se establece 30 de junio de 2022 como fecha de terminación del plan de mejoramiento._x000a_ (Adriana Barrios Rodríguez)_x000a__x000a_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_x000a__x000a_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_x000a__x000a_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
    <n v="0"/>
    <x v="1"/>
    <m/>
    <n v="6"/>
    <n v="2022"/>
    <m/>
    <m/>
    <s v="Auditoría Interna a Proyectos"/>
    <s v="https://anionline.sharepoint.com/:f:/s/PMPMotor/EgL4Qts5U75BpyCu69bnWGcB1st1lXgF0LG3ga_RTSVJOw?e=8LkmNK"/>
  </r>
  <r>
    <n v="3647"/>
    <n v="108"/>
    <n v="2018"/>
    <s v="VICEPRESIDENCIA DE GESTIÓN CONTRACTUAL: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Constatar el estado y cumplimiento de los Reglamentos Técnicos de Operación.”_x000a_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_x000a_d. “Verificar que el concesionario cumpla con el código de buen gobierno.”_x000a_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
    <s v=""/>
    <m/>
    <m/>
    <s v="Técnico"/>
    <s v="GESTIÓN CONTRACTUAL Y SEGUIMIENTO DE PROYECTOS DE INFRAESTRUCTURA DE TRANSPORTE"/>
    <s v="Vicepresidencia de Gestión Contractual (VGC)"/>
    <s v="Sociedad Portuaria Bavaria S.A."/>
    <s v="Adriana Barrios Rodríguez"/>
    <s v="SEPTIEMBRE DE 2018"/>
    <s v="SEPT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_x000a_3. Presentar a la OCI una aclaración sobre el alcance de la obligación relacionada con el cumplimiento del reglamento técnico de operación, de manera que, se evidencie su cumplimiento por parte de la interventoría._x000a_4. La interventoría actual incluirá en los informes mensuales la matriz de riesgos del Contrato de Concesión."/>
    <d v="2018-09-03T00:00:00"/>
    <x v="44"/>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t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04/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ón des seguimiento del 20/09/2019, se precisó: en cuanto a los literales b, c y e de la no conformidad No. 3647, se tiene el siguiente seguimiento:_x000a_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a_C:  La Interventoría actual incuirá en los informes mensuales la matriz de riesgos del contrato de concesión._x000a_E: se evidencia la corrección de la minuta del contrato de Interventoría, para establecer que el plazo de entrega de informes mensuales es el indicado en el plan de cargas, anexo 4 del contrato._x000a__x000a_En consecuencia, la supervisión solicita modificar la fecha de finalización para el 30 de diciembre de 2019 queda pendiente la ejecución de las acciones de mejoramiento asociadas con los literales b y c de la no conformidad No. 3647.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18/04/2020 En reunión de seguimiento del 07/02/2020, se precisó:_x000d__x000a__x000d__x000a_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_x000a_C: La Interventoría actual incluirá en los informes en los informes mensuales la matriz de riesgos del Contrato de Concesión. _x000d__x000a__x000d__x000a_Al respecto, se presenta mediante correo electrónico la aclaración respectiva al literal B y continúa pendiente la matriz de riesgos asociada al literal C._x000d__x000a__x000d__x000a_En consecuencia, se actualiza el porcentaje de avance a 90% y según solicitud de la Supervisión, se actualiza la fecha de finalización para el 01/05/2020._x000d__x000a_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_x000a__x000a_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_x000a__x000a_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_x000a__x000a_26/08/2021 La supervisión remitió el contrato de inverventoría N. VGC-521 de 2021, con lo que se evidenció el cumplimiento del plan de mejoramiento, así como las acciones de mejoramiento 3 y 4, por lo cual se da cierre a la No Conformidad. (Adriana Barrios Rodríguez)"/>
    <n v="1"/>
    <x v="0"/>
    <m/>
    <n v="8"/>
    <n v="2021"/>
    <m/>
    <m/>
    <s v="Auditoría Interna a Proyectos"/>
    <m/>
  </r>
  <r>
    <n v="3648"/>
    <n v="109"/>
    <n v="2018"/>
    <s v="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
    <s v=""/>
    <m/>
    <m/>
    <s v="Administrativo"/>
    <s v="GESTIÓN JURÍDICA"/>
    <s v="Vicepresidencia Jurídica (VJ)"/>
    <s v="Grupo Interno de Trabajo Contratación."/>
    <s v="Andrés Fernando Huérfano Huérfano"/>
    <s v="SEPTIEMBRE DE 2018"/>
    <s v="SEPTIEMBRE"/>
    <n v="2018"/>
    <m/>
    <m/>
    <s v="Acción correctiva"/>
    <s v="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_x000a__x000a_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
    <d v="2018-11-16T00:00:00"/>
    <x v="7"/>
    <s v="La auditora considera que las acciones de mejoramiento planteadas  por el área auditada son adecuadas y necesarias para superar la no conformidad advertida. "/>
    <s v="26/11/2018: Se hará seguimiento en el mes de febrero de 2019 para determinar la efectividad de dichas acciones._x000a__x000a_12/11/2019 OCI 98. Mediante correo electrónico se remitió a la OCI copia de los radicados Nos. 20187030202183 y 20187030196353. (Andrés Fernando Huérfano Huérfano)"/>
    <n v="1"/>
    <x v="0"/>
    <m/>
    <n v="11"/>
    <n v="2019"/>
    <m/>
    <m/>
    <s v="Auditoría Interna"/>
    <m/>
  </r>
  <r>
    <n v="3649"/>
    <n v="110"/>
    <n v="2018"/>
    <s v="INTERVENTORÍA: 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_x000a_“Monitorear la corrección por parte del Concesionario de los deterioros o deficiencias detectadas, en especial aquellos que pudieran afectar a la transitabilidad del Sector.”"/>
    <s v=""/>
    <m/>
    <m/>
    <s v="Técnico"/>
    <s v="GESTIÓN CONTRACTUAL Y SEGUIMIENTO DE PROYECTOS DE INFRAESTRUCTURA DE TRANSPORTE"/>
    <s v="Vicepresidencia  Ejecutiva (VEJ)"/>
    <s v="Bogota - Villavicencio"/>
    <s v="Daniel Felipe Sáenz Lozano"/>
    <s v="OCTUBRE DE 2018"/>
    <s v="OCTUBRE"/>
    <n v="2018"/>
    <m/>
    <m/>
    <s v="Acción correctiva"/>
    <s v="1.  Requerir al Concesionario cronograma de implementación de acciones correctivas. 50% (Término: 10-05-2019)_x000a_ _x000a_2. Informe de interventoría sobre obligación del Concesionario de adoptar medidas preventivas y/o correctivas necesarias para mitigar las fallas en el sistema de detección de incendios en el túnel de Quebaradablanca. 50% (Término: 28-02-2020)"/>
    <d v="2018-12-03T00:00:00"/>
    <x v="45"/>
    <m/>
    <s v="05/12/2018 Vía corrreo electrónico se recibió copia de comunicación con radicado ANI No. 20184091266352, mediante la cual la Interventoría propone acciones de mejoramiento. A la espera de evidencias de cumplimiento. Avance a la fecha: 0%_x000a__x000a_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_x000a__x000a_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_x000a__x000a_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_x000a__x000a_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_x000a_(Daniel Felipe Sáenz Lozano)_x000a__x000a_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_x000a__x000a_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_x000a__x000a_28/01/2020 El 27/01/2020, vía correo electrónico se solicitó a la Supervisión documentación que soporte los avances que se han tenido para subsanar la no conformidad cuyo plan, acorde al PMP vigente venció el pasado 28 de octubre de 2019. (Daniel Felipe Sáenz Lozano)_x000a__x000a_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_x000a__x000a_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_x000a__x000a_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_x000a__x000d__x000a_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
    <n v="1"/>
    <x v="0"/>
    <m/>
    <n v="4"/>
    <n v="2020"/>
    <m/>
    <m/>
    <s v="Auditoría Interna a Proyectos"/>
    <m/>
  </r>
  <r>
    <n v="3651"/>
    <n v="112"/>
    <n v="2018"/>
    <s v="INTERVENTORÍA: 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
    <s v=""/>
    <m/>
    <m/>
    <s v="Técnico"/>
    <s v="GESTIÓN CONTRACTUAL Y SEGUIMIENTO DE PROYECTOS DE INFRAESTRUCTURA DE TRANSPORTE"/>
    <s v="Vicepresidencia  Ejecutiva (VEJ)"/>
    <s v="Bogota - Villavicencio"/>
    <s v="Mary Alexandra Cuenca Noreña"/>
    <s v="OCTUBRE DE 2018"/>
    <s v="OCTUBRE"/>
    <n v="2018"/>
    <m/>
    <m/>
    <s v="Acción correctiva"/>
    <s v="1. Apremiar a Coviandes por la implementación de un plan de acción para prevenir el incumplimiento en el porcentaje mínimo de pesaje de vehículos de carga al año 50%, establecido en el Reglamento de Operación. 50%_x000a__x000a_2. Efectuar seguimiento al plan de acción establecido por el Concesionario. 50%"/>
    <d v="2018-11-02T00:00:00"/>
    <x v="46"/>
    <m/>
    <s v="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_x000a__x000a_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_x000a__x000a_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
    <n v="1"/>
    <x v="0"/>
    <m/>
    <s v="Marzo "/>
    <n v="2019"/>
    <m/>
    <m/>
    <s v="Auditoría Interna a Proyectos"/>
    <m/>
  </r>
  <r>
    <n v="3652"/>
    <n v="113"/>
    <n v="2018"/>
    <s v="SUPERVISIÓN: 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
    <s v=""/>
    <m/>
    <m/>
    <s v="Técnico"/>
    <s v="GESTIÓN CONTRACTUAL Y SEGUIMIENTO DE PROYECTOS DE INFRAESTRUCTURA DE TRANSPORTE"/>
    <s v="Vicepresidencia  Ejecutiva (VEJ)"/>
    <s v="Bogota - Villavicencio"/>
    <s v="Daniel Felipe Sáenz Lozano"/>
    <s v="OCTUBRE DE 2018"/>
    <s v="OCTUBRE"/>
    <n v="2018"/>
    <m/>
    <m/>
    <s v="Acción correctiva"/>
    <s v="1._x0009_Actualización de informe de interventoría respecto del estado actual de la etapa 2 (adquisición de predios) del Adicional No.1 al contrato de concesión No. 444 de 1994. (50%). Fecha de entrega: 28-02-2020._x000a_2._x0009_Informe integral por parte de la Supervisión sobre el estado actual de la etapa 2 (adquisición de predios), indicando la procedencia de algún tipo de acción jurídica. (50%) . Fecha de entrega: 28-02-2020."/>
    <d v="2018-10-31T00:00:00"/>
    <x v="45"/>
    <m/>
    <s v="16/11/2018 Vía correo electrónico la Supervisión remitió plan de mejoramiento. A la espera de evidencias de la solicitud formal del proceso sancionatorio para dar cierre a la no conformidad._x000a__x000a_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_x000a__x000a_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_x000a__x000a_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_x000a__x000a_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_x000a__x000a__x000a_29/05/2019 El 03/05/2019 se llevó a cabo reunión con la interventoría y con la supervisión, en la cual se estableció nueva fecha de terminación del plan de mejoramiento: 31-05-2019. (Daniel Felipe Sáenz Lozano)_x000a__x000a_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03/10/2019 Vía correo electrónico se solicitó a los profesionales prediales del Equipo de Apoyo a la Supervisión evidencias del cumplimiento del plan de mejoramiento (Memorando de Solicitud Formal de Procedimiento Administrativo Sancionatorio) (Daniel Felipe Sáenz Lozano)_x000a__x000a_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_x000a__x000a_1. Se actualizara la tasación de la multa a la fecha._x000a_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_x000a_3. Se efectuara por parte de la interventoría el análisis sobre las circunstancias de modo tiempo y lugar que permiten concluir negligencia o culpa del concesionario respecto de la gestión predial de los inmuebles sobre los que aún no se ha perfeccionado la tradición._x000a__x000a_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_x000a__x000a_22/10/2019 Se adelantó reunión entre Interventoría, Supervisión y Oficina de Control Interno, la cual tuvo como resultado modificación del plan de mejoramiento así:_x000a__x000a_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_x000a__x000a_2. En caso de ser procedente, la Supervisión evidenciará la solicitud formal al Equipo de Procesos Sancionatorios de la Vicepresidencia Jurídica. Fecha de entrega: 15-11-2019._x000a_ (Daniel Felipe Sáenz Lozano)_x000a__x000a_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_x000a__x000a_Vía correo electrónico, se informó estado de la no conformidad, indicando que se tendría pendiente el cumplimiento de la acción de mejoramiento No. 2, referente a acciones procedentes de parte de la Supervisión. Avance a la fecha: 50%. (Daniel Felipe Sáenz Lozano)_x000a__x000a_28/01/2020 El 27/01/2020, vía correo electrónico se solicitó a la Supervisión documentación que soporte los avances que se han tenido para subsanar la no conformidad cuyo plan, acorde al PMP vigente venció el pasado 15 de noviembre de 2019. (Daniel Felipe Sáenz Lozano)_x000a__x000a_11/02/2020 Tras reunión con el Líder de Equipo de Supervisión, Ingeniera de Apoyo y Director de Interventoría se acordó modificación del plan de mejoramiento, así:_x000a_ _x000a_1. Actualización de informe de interventoría respecto del estado actual de la etapa 2 (adquisición de predios) del Adicional No.1 al contrato de concesión No. 444 de 1994. Fecha de entrega: 28-02-2020_x000a_2. Informe integral por parte de la Supervisión sobre el estado actual de la etapa 2 (adquisición de predios), indicando la procedencia de algún tipo de acción jurídica. Fecha de entrega: 28-02-2020._x000a_ (Daniel Felipe Sáenz Lozano)_x000a__x000a_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_x000a__x000d__x000a_En el correo electrónico mencionado, la Supervisión indicó que se encuentra trabajando en la acción correctiva No. 2, sobre lo cual la Oficina de Control Interno generó las alertas del caso debido al vencimiento del término del plan de mejoramiento. (Daniel Felipe Sáenz Lozano)_x000a__x000a_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_x000a__x000d__x000a_En dicha comunicación la Supervisión concluyó que: _x000d__x000a__x000d__x000a_“(…)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_x000a__x000d__x000a_(…) _x000d__x000a__x000d__x000a_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_x000a__x000d__x000a_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
    <n v="1"/>
    <x v="0"/>
    <m/>
    <n v="5"/>
    <n v="2020"/>
    <m/>
    <m/>
    <s v="Auditoría Interna a Proyectos"/>
    <m/>
  </r>
  <r>
    <n v="3653"/>
    <n v="114"/>
    <n v="2018"/>
    <s v="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
    <s v=""/>
    <m/>
    <m/>
    <s v="Financiero"/>
    <s v="GESTIÓN CONTRACTUAL Y SEGUIMIENTO DE PROYECTOS DE INFRAESTRUCTURA DE TRANSPORTE"/>
    <s v="Vicepresidencia de Gestión Contractual (VGC)"/>
    <s v="Cartagena - Barranquilla - Circunvalar 4G."/>
    <s v="Luz Jeni Fung Muñoz"/>
    <s v="OCTUBRE DE 2018"/>
    <s v="OCTUBRE"/>
    <n v="2018"/>
    <m/>
    <m/>
    <s v="Acción correctiva y preventiva"/>
    <s v="1. Solicitar a la fiduciaria los ajustes de los valores en los estados financieros del fideicomiso_x000a_2. Ajustes realizados por la fiducia"/>
    <d v="2019-07-19T00:00:00"/>
    <x v="4"/>
    <m/>
    <s v="30/04/2019 La supervisión con el radicado No. 2019-308-012896-1, le solicita a la interventoría corregir el error._x000a__x000a_25/07/2019 Mediante radicado No. 2019-409-070842-2 del 11 de julio de 2019, la interventoría le solicitó realizar a la fiduciaria los ajustes._x000a__x000a_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
    <n v="1"/>
    <x v="0"/>
    <m/>
    <n v="8"/>
    <n v="2019"/>
    <m/>
    <m/>
    <s v="Auditoría Interna"/>
    <m/>
  </r>
  <r>
    <n v="3654"/>
    <n v="115"/>
    <n v="2018"/>
    <s v="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
    <s v=""/>
    <m/>
    <m/>
    <s v="Planeación"/>
    <s v="SISTEMA ESTRATÉGICO DE PLANEACIÓN Y GESTIÓN"/>
    <s v="Vicepresidencia de Planeación, Riesgos y Entorno (VPRE)"/>
    <s v="Equipo Sistemas de Información y Tecnología"/>
    <s v="Juan Diego Toro Bautista"/>
    <s v="OCTUBRE DE 2018"/>
    <s v="OCTUBRE"/>
    <n v="2018"/>
    <m/>
    <m/>
    <s v="Acción correctiva y preventiva"/>
    <s v="Presentar para aprobación a la alta dirección de la ANI la política de seguridad de la información revisada y actualizada"/>
    <d v="2018-11-01T00:00:00"/>
    <x v="36"/>
    <s v="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
    <s v="30/11/2018 Se aprueba el plan de acción propuesto_x000a__x000a_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
    <n v="1"/>
    <x v="0"/>
    <m/>
    <n v="10"/>
    <n v="2019"/>
    <m/>
    <m/>
    <s v="Auditoría Interna"/>
    <m/>
  </r>
  <r>
    <n v="3655"/>
    <n v="116"/>
    <n v="2018"/>
    <s v="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
    <m/>
    <m/>
    <s v="Planeación"/>
    <s v="SISTEMA ESTRATÉGICO DE PLANEACIÓN Y GESTIÓN"/>
    <s v="Vicepresidencia de Planeación, Riesgos y Entorno (VPRE)"/>
    <s v="Equipo Sistemas de Información y Tecnología"/>
    <s v="Juan Diego Toro Bautista"/>
    <s v="OCTUBRE DE 2018"/>
    <s v="OCTUBRE"/>
    <n v="2018"/>
    <m/>
    <m/>
    <s v="Acción correctiva y preventiva"/>
    <s v="• Presentar a la Alta Dirección de la ANI la propuesta de la política de seguridad de la información para su aprobación._x000a__x000a_• Documentar y presentar para aprobación por la Alta Dirección el manual de políticas y lineamientos de seguridad de la información, en el cual incluya la definición de:_x000a__x000a_o Frecuencia para la revisión / actualización de la política de seguridad de la información._x000a_o Roles y responsabilidades para la gestión de la seguridad de la información.  _x000a_"/>
    <d v="2018-11-01T00:00:00"/>
    <x v="19"/>
    <s v="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30/11/2018 Se aprueba el plan de acción propuesto_x000a__x000a_07/06/2019 En el mes de mayo de 2019 se aprobó por parte del comité MIPG la política de seguridad. Esta política incluyó la responsabilidad de los servidores frente a la política. En virtud de lo anterior se cierra la no conformidad. (Juan Diego Toro Bautista)"/>
    <n v="1"/>
    <x v="0"/>
    <m/>
    <n v="6"/>
    <n v="2019"/>
    <m/>
    <m/>
    <s v="Auditoría Interna"/>
    <m/>
  </r>
  <r>
    <n v="3656"/>
    <n v="117"/>
    <n v="2018"/>
    <s v="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
    <m/>
    <m/>
    <s v="Planeación"/>
    <s v="SISTEMA ESTRATÉGICO DE PLANEACIÓN Y GESTIÓN"/>
    <s v="Vicepresidencia de Planeación, Riesgos y Entorno (VPRE)"/>
    <s v="Equipo Sistemas de Información y Tecnología"/>
    <s v="Juan Diego Toro Bautista"/>
    <s v="OCTUBRE DE 2018"/>
    <s v="OCTUBRE"/>
    <n v="2018"/>
    <m/>
    <m/>
    <s v="Acción correctiva y preventiva"/>
    <s v="• Estandarizar y vincular el esquema de registro de los riesgos de seguridad de la información (matriz de riesgos) en la metodología de administración de riesgos definida en la Entidad._x000a__x000a_• Realizar jornadas de identificación de riesgos de seguridad de la información por procesos de la Entidad_x000a__x000a_• Definir y aplicar estrategias de evaluación del desempeño del SGSI entre ellas:_x000a__x000a_o Definir y ejecutar un esquema de seguimiento a planes de acción para el tratamiento de riesgos _x000a_o Definir esquema de indicadores y métricas de gestión del SGSI; realizar la recolección de información de acuerdo a frecuencia establecida._x000a_o Realizar análisis de resultados de seguimientos e indicadores con propósitos de toma de decisiones con visión de fortalecimiento del SGSI_x000a_"/>
    <d v="2018-11-01T00:00:00"/>
    <x v="19"/>
    <s v="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30/11/2018 Se aprueba el plan de acción propuesto_x000a__x000a_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
    <n v="1"/>
    <x v="0"/>
    <m/>
    <n v="6"/>
    <n v="2019"/>
    <m/>
    <m/>
    <s v="Auditoría Interna"/>
    <m/>
  </r>
  <r>
    <n v="3657"/>
    <n v="118"/>
    <n v="2018"/>
    <s v="La Entidad no asignó el presupuesto para los planes y programas de capacitación, dando lugar al incumplimiento del art. 11 literal d de la Ley 1567 de 1998."/>
    <s v=""/>
    <m/>
    <m/>
    <s v="Financiero"/>
    <s v="GESTIÓN ADMINISTRATIVA Y FINANCIERA"/>
    <s v="Vicepresidencia de Gestión Corporativa (VGCorp)"/>
    <s v="Grupo Interno de Trabajo Administrativo y Financiero"/>
    <s v="Yuly Andrea Ujueta Castillo "/>
    <s v="OCTUBRE DE 2018"/>
    <s v="OCTUBRE"/>
    <n v="2018"/>
    <m/>
    <m/>
    <s v="Acción correctiva"/>
    <s v="En la vigencia 2019, se apropiaron recursos para el plan y programas de capacitación de la Entidad."/>
    <d v="2019-01-01T00:00:00"/>
    <x v="4"/>
    <m/>
    <s v="26/02/2019: No se ha recibido acción de mejora para tratar esta no conformidad._x000a__x000a_El auditado informa mediante correo electrónico, que se tomó una corrección para este año asignando presupuesto para el PIC. Durante el año, se hará seguimiento a la ejecución del presupuesto asignado y de esta manera se realizará el cierre de la no conformidad._x000a__x000a_31/05/2019 Se estipula en el Plan Institucional de Capacitación, publicado en la página web de la Entidad _x000d__x000a_(https://www.ani.gov.co/sites/default/files/u502/plan_insitucional_de_capacitacion_2019_def_0.docx), que se asignó recursos para el plan bajo el CDP 30619._x000d__x000a_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_x000a_De acuerdo con la información anterior, se observó que se encuentra en trámite la ejecución del presupuesto asociado al plan institucional de capacitación. Se realizará en el mes de agosto el seguimiento a la ejecución presupuestal de este rubro._x000d__x000a_Se registra un avance del 50% en la acción de mejora propuesta._x000d__x000a_ (Yuly Andrea Ujueta Castillo )_x000a__x000a_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_x000a_Se mantiene el 50% de avance. (Yuly Andrea Ujueta Castillo )_x000a__x000a_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_x000a__x000a_10/02/2020 De acuerdo con el ultimo seguimiento realizado a través del informe pormenorizado del Sistema de Control Interno, se evidenció la ejecución del presupuesto asignado al PIC, en un 100%._x000d__x000a__x000d__x000a_De acuerdo con el plan de acción formulado por la Entidad, se determina que se cumplió y en consecuencia se realiza el cierre de esta no conformidad. (Yuly Andrea Ujueta Castillo )"/>
    <n v="1"/>
    <x v="0"/>
    <m/>
    <n v="2"/>
    <n v="2020"/>
    <m/>
    <m/>
    <s v="Auditoría Interna"/>
    <m/>
  </r>
  <r>
    <n v="3658"/>
    <n v="119"/>
    <n v="2018"/>
    <s v="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_x000a__x000a_a) No se incluyen en la Bitácora del proyecto los requisitos generales que se relacionan a continuación:_x000a__x000a_• Designación de responsables de garantizar la conformación de la Bitácora_x000a_• Solicitud de asignación del código de bitácora_x000a_• Soporte de asignación del código de bitácora_x000a_• Soporte de radicación para custodia en el área de archivo y correspondencia_x000a__x000a_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_x000a__x000a_c) Se incumple con la obligación de conformar la Bitácora del proyecto como instrumento de trazabilidad independiente y complementario, tanto al SECOP, como a la carpeta contractual."/>
    <s v=""/>
    <m/>
    <m/>
    <s v="Jurídico"/>
    <s v="GESTIÓN JURÍDICA"/>
    <s v="Vicepresidencia Jurídica (VJ)"/>
    <s v="Grupo Interno de Trabajo Contratación."/>
    <s v="Luis Miguel Sabogal Camargo"/>
    <s v="OCTUBRE DE 2018"/>
    <s v="OCTUBRE"/>
    <n v="2018"/>
    <m/>
    <m/>
    <m/>
    <s v="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quot;Certificado de Debida Diligencia Bitácora de Proyecto - Gestión Jurídica&quo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
    <m/>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n v="1"/>
    <x v="0"/>
    <m/>
    <s v="marzo"/>
    <n v="2019"/>
    <m/>
    <m/>
    <s v="Auditoría Interna"/>
    <m/>
  </r>
  <r>
    <n v="3659"/>
    <n v="120"/>
    <n v="2018"/>
    <s v="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_x000a__x000a_Auditoría febrero 2019: _x000a_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
    <s v=""/>
    <m/>
    <m/>
    <s v="Jurídico"/>
    <s v="GESTIÓN JURÍDICA"/>
    <s v="Vicepresidencia Jurídica (VJ)"/>
    <s v="Grupo Interno de Trabajo Defensa Judicial"/>
    <s v="Andrés Fernando Huérfano Huérfano"/>
    <s v="AGOSTO DE 2018"/>
    <s v="AGOSTO"/>
    <n v="2018"/>
    <m/>
    <m/>
    <s v="Acción correctiva"/>
    <s v="Acciones de mejoramiento Auditoría agosto 2018:_x000a__x000a_1. Identificación de los procesos judiciales que conforme a los criterios definidos por la metodología deben ser objeto de calificación del riesgo y la provisión contable y a la fecha no cuentan con dicha calificación._x000a_2. Registrar en los procesos identificados la respectiva calificación y provisión._x000a_3. Registrar la nueva calificación del riesgo y provisión contable con corte al 31 de diciembre de 2018 de la totalidad de los procesos judiciales registrados en el sistema conforme a la metodología."/>
    <d v="2018-10-01T00:00:00"/>
    <x v="25"/>
    <m/>
    <s v="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 los Planes asociados a E-Kogui, sin embargo, no solsolicitó modificación para esta No Conformidad.  (Andrés Fernando Huérfano Huérfano)_x000a__x000a_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n v="1"/>
    <x v="0"/>
    <m/>
    <n v="7"/>
    <n v="2021"/>
    <m/>
    <m/>
    <s v="Auditoría Interna"/>
    <m/>
  </r>
  <r>
    <n v="3660"/>
    <n v="121"/>
    <n v="2018"/>
    <s v="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
    <s v=""/>
    <m/>
    <m/>
    <s v="Jurídico"/>
    <s v="GESTIÓN JURÍDICA"/>
    <s v="Vicepresidencia Jurídica (VJ)"/>
    <s v="Grupo Interno de Trabajo Defensa Judicial"/>
    <s v="Andrés Fernando Huérfano Huérfano"/>
    <s v="AGOSTO DE 2018"/>
    <s v="AGOSTO"/>
    <n v="2018"/>
    <m/>
    <m/>
    <s v="Acción correctiva"/>
    <s v="Acciones de mejoramiento Auditoría agosto 2018:_x000a__x000a_1. Solicitar a la OCI la identificación de los 27 procesos objeto de la no conformidad._x000a_2. Verificación en el sistema de la fecha real del registro de terminación del proceso en el sistema._x000a_3.Reporte de eventual inconsistencia en el sistema al soporte Ekogui de la ANDJE."/>
    <d v="2018-10-01T00:00:00"/>
    <x v="7"/>
    <m/>
    <s v="_x000a_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27/08/2019 Mediante informe radicado No. 20191020039153, se encontró que el 100% de los procesos (560) terminados, registran sentido del fallo (acta de 27/08/2019). AH.     (Andrés Fernando Huérfano Huérfano)"/>
    <n v="1"/>
    <x v="0"/>
    <m/>
    <n v="8"/>
    <n v="2019"/>
    <m/>
    <m/>
    <s v="Auditoría Interna"/>
    <m/>
  </r>
  <r>
    <n v="3661"/>
    <n v="122"/>
    <n v="2018"/>
    <s v="INTERVENTORÍA: 1. No se evidenció el análisis de la Interventoría frente a los riesgos del contrato de concesión, como se exige en una de sus obligaciones contractuales, la cual se cita a continuación: _x000a_Cláusula 4.2., numeral i, literal b:_x000a_“(…)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s v=""/>
    <m/>
    <m/>
    <s v="Técnico"/>
    <s v="GESTIÓN CONTRACTUAL Y SEGUIMIENTO DE PROYECTOS DE INFRAESTRUCTURA DE TRANSPORTE"/>
    <s v="Vicepresidencia de Gestión Contractual (VGC)"/>
    <s v="Sociedad portuaria Coremar Shore Base"/>
    <s v="Carlos Felipe Sánchez Pinzón"/>
    <s v="NOVIEMBRE DE 2018"/>
    <s v="NOVIEMBRE"/>
    <n v="2018"/>
    <m/>
    <m/>
    <m/>
    <s v="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
    <d v="2018-11-30T00:00:00"/>
    <x v="47"/>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a la evidencia de la elaboración de la matriz de riesgos, allegada por la Supervisión, se procede a cerrar la no conformidad. (Carlos Felipe Sánchez Pinzón)"/>
    <n v="1"/>
    <x v="0"/>
    <m/>
    <n v="2"/>
    <n v="2019"/>
    <m/>
    <m/>
    <s v="Auditoría Interna a Proyectos"/>
    <m/>
  </r>
  <r>
    <n v="3662"/>
    <n v="123"/>
    <n v="2018"/>
    <s v="INTERVENTORÍA: 2. No se evidenció que la Interventoría haya hecho entrega de los informes mensuales ni del informe diagnóstico dentro de las fechas establecidas para tal fin; sin embargo, esto hace parte de sus obligaciones contractuales, específicamente de las siguientes:_x000a_Contrato de Interventoría, cláusula 2.1., literal i:_x000a_“Cumplir con los plazos previstos en este contrato y en el Contrato de Concesión para las actuaciones del Interventor”_x000a_Contrato de Interventoría, cláusula 4.2., numeral i:_x000a_“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_x000a_Contrato de Interventoría, cláusula 4.2., numeral iii:_x000a_“Preparar y presentar a la ANI dentro de los cinco (5) primeros días hábiles de cada mes, un informe mensual (…)”"/>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sugiere reprogramar la fecha de finalización, la cual se encuentra vencida._x000a__x000a_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d__x000a_Se allega evidencia de la entrega de los informes correspondientes a los meses de junio a septiembre. No se evidencia que se estén entregando dentro de los primeros 5 días hábiles de cada mes, según lo requiere el contrato de Interventoría._x000d__x000a_En consecuencia, la no conformidad continúa abierta y la fecha de finalización continúa sin modificación para el 31/12/2019._x000d__x000a_Pendiente evidenciar la entrega de los informes de Interventoría dentro de los plazos contractuales.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De acuerdo con la información suministrada según los correos del 7 de febrero de 2020, 16 y 17 de abril de 2020, se evidencia la ejecución de acciones de mejoramiento y se da cierre a la no conformidad. (Carlos Felipe Sánchez Pinzón)"/>
    <n v="1"/>
    <x v="0"/>
    <m/>
    <n v="4"/>
    <n v="2020"/>
    <m/>
    <m/>
    <s v="Auditoría Interna a Proyectos"/>
    <m/>
  </r>
  <r>
    <n v="3663"/>
    <n v="12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programa la fecha de finalización para el 01/06/2019 y se solicita a la Supervisión allegar los avances de esta acción de mejoramiento. (CArlos Felipe Sánchez Pinzón)_x000a__x000a_8/10/2019 En reunión de seguimiento del 20/09/2019 no se evidencia la creación de la base de datos de ingresos y costos de la actividad portuaria por parte de la Interventoría, la no conformidad continúa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a_Se evidencia la gestión de la Interventoría, sin que ésta a la fecha evidencie el cumplimiento de la obligación contractual. Se evidencian solicitudes a la Supervisión de programación de mesas de trabajo sin que estas se hayan realizado._x000a_En consecuencia, la no conformidad continúa abierta y la fecha de finalización continúa sin modificación para el 31/12/2019._x000a_Pendiente Evidenciar la realización de mesas de trabajo con la Supervisión y de las acciones de mejoramiento que demuestren el cumplimiento de la obligación o que la Interventoría ha sido eximida de la misma. (Carlos Felipe Sánchez Pinzón)_x000a__x000a_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
    <n v="1"/>
    <x v="0"/>
    <m/>
    <n v="4"/>
    <n v="2020"/>
    <m/>
    <m/>
    <s v="Auditoría Interna a Proyectos"/>
    <m/>
  </r>
  <r>
    <n v="3664"/>
    <n v="125"/>
    <n v="2018"/>
    <s v="INTERVENTORÍA: 4. No se evidenció que la Interventoría verifique el cumplimiento del código de buen gobierno del concesionario, según una de sus obligaciones contractuales descritas en el Anexo 3 del contrato de Interventoría, numeral 1.1.2.1., literal c:_x000a_“Verificar que el concesionario cumpla con el código de buen gobierno”"/>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
    <d v="2018-11-30T00:00:00"/>
    <x v="2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programa la fecha de finalización para el 30/06/2019 y se solicita a la Supervisión allegar los avances de esta acción de mejoramiento. (Carlos Felipe Sánchez Pinzón)_x000a__x000a_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_x000a_La fecha de finalización continúa vencida desde el 30/06/2019._x000a_ (Carlos Felipe Sánchez Pinzón)_x000a__x000a_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_x000a_Por lo anterior, se recomienda reformular las acciones de mejoramiento._x000d__x000a_ (Carlos Felipe Sánchez Pinzón)_x000a__x000a_14/11/2019 Una vez revisado el memorando con número de radicado ANI 20194091149792 del 31 de octubre de 20189, se tiene el siguiente seguimiento de las no conformidades para la Interventoría:_x000d__x000a_Se evidencia la gestión de la Interventoría, sin que ésta a la fecha evidencie el cumplimiento de la obligación contractual. Se evidencian solicitudes a la Supervisión de programación de mesas de trabajo sin que estas se hayan realizado._x000d__x000a_En consecuencia, la no conformidad continúa abierta y con fecha de finalización vencida desde el 30/06/2019._x000d__x000a_Pendiente Reprogramar la fecha de finalización para las acciones de mejoramiento._x000d__x000a_Evidenciar la realización de mesas de trabajo con la Supervisión y de las acciones de mejoramiento que demuestren el cumplimiento de la obligación o que la Interventoría ha sido eximida de la misma.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
    <n v="1"/>
    <x v="0"/>
    <m/>
    <n v="4"/>
    <n v="2020"/>
    <m/>
    <m/>
    <s v="Auditoría Interna a Proyectos"/>
    <m/>
  </r>
  <r>
    <n v="3665"/>
    <n v="126"/>
    <n v="2018"/>
    <s v="INTERVENTORÍA: 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_x000a_“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s v="Vicepresidencia de Gestión Contractual (VGC)"/>
    <s v="Sociedad portuaria Coremar Shore Base"/>
    <s v="Carlos Felipe Sánchez Pinzón"/>
    <s v="NOVIEMBRE DE 2018"/>
    <s v="NOVIEMBRE"/>
    <n v="2018"/>
    <m/>
    <m/>
    <m/>
    <s v="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
    <n v="1"/>
    <x v="0"/>
    <m/>
    <n v="12"/>
    <n v="2019"/>
    <m/>
    <m/>
    <s v="Auditoría Interna a Proyectos"/>
    <m/>
  </r>
  <r>
    <n v="3666"/>
    <n v="127"/>
    <n v="2018"/>
    <s v="INTERVENTORÍA: 6.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s v="Vicepresidencia de Gestión Contractual (VGC)"/>
    <s v="Sociedad portuaria Coremar Shore Base"/>
    <s v="Carlos Felipe Sánchez Pinzón"/>
    <s v="NOVIEMBRE DE 2018"/>
    <s v="NOVIEMBRE"/>
    <n v="2018"/>
    <m/>
    <m/>
    <m/>
    <s v="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_x000a__x000a_8/10/2019 Como acción de mejoramiento la Supervisión propone allegar a la Oficina de Control Interno el contrato base de la ANI para las Interventorías portuarias, evidenciando que no se incluye esta obligación por ser una competencia de la Superintendencia de Transporte._x000a_Se recomienda a la Supervisión e Interventoría realizar la mesa de trabajo propuesta en el plan de mejoramiento para acordar el alcance y la forma de dar cumplimiento a la obligación o reformular el plan de mejoramiento en caso de que esto ya no sea procedente._x000a_La fecha de finalización continúa sin modificación para el 31/12/2019. Se modifica el plan de mejoramiento incluyendo las acciones de mejoramiento solicitadas por la Supervisión._x000a_ (Carlos Felipe Sánchez Pinzón)_x000a__x000a_14/11/2019 Una vez revisado el memorando con número de radicado ANI 20194091149792 del 31 de octubre de 20189, se tiene el siguiente seguimiento de las no conformidades para la Interventoría:_x000d__x000a_La interventoría manifiesta que no esta no conformidad no está dentro de los resultados de auditoría; sin embargo, esta está incluida en el numeral 6 de la sección No. 8.1.1 del informe de auditoría._x000d__x000a_En consecuencia, la no conformidad continúa abierta y la fecha de finalización continúa sin modificación para el 31/12/2019._x000d__x000a_Cumplir con el plan de mejoramiento formulado por la Interventoría:_x000d__x000a_“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_x000a_En el seguimiento de esta no conformidad, ya se había evidenciado que la Interventoría solicita y obtiene la información de operaciones portuarias y logísticas, por lo que queda pendiente evidenciar que se reporta a la ANI.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
    <n v="1"/>
    <x v="0"/>
    <m/>
    <n v="4"/>
    <n v="2020"/>
    <m/>
    <m/>
    <s v="Auditoría Interna a Proyectos"/>
    <m/>
  </r>
  <r>
    <n v="3667"/>
    <n v="128"/>
    <n v="2018"/>
    <s v="supervisión y equipo de apoyo: 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
    <s v=""/>
    <m/>
    <m/>
    <s v="Técnico"/>
    <s v="GESTIÓN CONTRACTUAL Y SEGUIMIENTO DE PROYECTOS DE INFRAESTRUCTURA DE TRANSPORTE"/>
    <s v="Vicepresidencia de Gestión Contractual (VGC)"/>
    <s v="Sociedad portuaria Coremar Shore Base"/>
    <s v="Carlos Felipe Sánchez Pinzón"/>
    <s v="NOVIEMBRE DE 2018"/>
    <s v="NOVIEMBRE"/>
    <n v="2018"/>
    <m/>
    <m/>
    <m/>
    <s v="Se solicitara al area de sistemas la actualización de la pagina web en la cual incluya el enlace al SECOP."/>
    <d v="2019-02-06T00:00:00"/>
    <x v="29"/>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_x000a_De lo contrario, solicitar reprogramación de las acciones de mejoramiento, pues el plazo se encuentra vencido desde el 30/03/2019. (Carlos Felipe Sánchez Pinzón)_x000a__x000a_8/10/2019 La Supervisión solicita modificar el plazo para ejecutar las acciones de mejoramiento hasta el 30/11/2019. (Carlos Felipe Sánchez Pinzón)_x000a__x000a_19/12/2019 Se informa mediente correo electrónico que se encuentra vencida la fecha de finalización.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
    <n v="1"/>
    <x v="0"/>
    <m/>
    <n v="4"/>
    <n v="2020"/>
    <m/>
    <m/>
    <s v="Auditoría Interna a Proyectos"/>
    <m/>
  </r>
  <r>
    <n v="3668"/>
    <n v="129"/>
    <n v="2018"/>
    <s v="supervisión y equipo de apoyo: 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Sociedad portuaria Coremar Shore Base"/>
    <s v="Adriana Barrios Rodríguez"/>
    <s v="NOVIEMBRE DE 2018"/>
    <s v="NOVIEMBRE"/>
    <n v="2018"/>
    <m/>
    <m/>
    <m/>
    <s v="Se solicitara al Concesionario la valla informativa como lo indica la Resolución 1219 de 2015 del Ministerio de Transporte en su Artículo 5°, literal b"/>
    <d v="2019-02-11T00:00:00"/>
    <x v="15"/>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presencia de la valla informativa, con el fin de demostrar que se ha superado la dificultad que dio origen a la no conformidad._x000a_De lo contrario solicitar reprogramación de las acciones de mejoramiento, pues el plazo se encuentra vencido desde el 30/03/2019. (CArlos Felipe Sánchez Pinzón)_x000a__x000a_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_x000a__x000a_8/10/2019 La fecha de finalización se modifica para el 30/12/2019.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Mediante correo electrónico del 17 de abril de 2020 se solcitó a la Supervisión el reporte de la ejecución de acciones de mejoramiento y se enfatizó en que la fecha de finalización se encuentra vencida. (Carlos Felipe Sánchez Pinzón)_x000a__x000a_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_x000a__x000a_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
    <n v="1"/>
    <x v="0"/>
    <m/>
    <n v="12"/>
    <n v="2020"/>
    <m/>
    <m/>
    <s v="Auditoría Interna a Proyectos"/>
    <m/>
  </r>
  <r>
    <n v="3669"/>
    <n v="130"/>
    <n v="2018"/>
    <s v="supervisión y equipo de apoyo: 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
    <s v=""/>
    <m/>
    <m/>
    <s v="Técnico"/>
    <s v="GESTIÓN CONTRACTUAL Y SEGUIMIENTO DE PROYECTOS DE INFRAESTRUCTURA DE TRANSPORTE"/>
    <s v="Vicepresidencia de Gestión Contractual (VGC)"/>
    <s v="Sociedad portuaria Coremar Shore Base"/>
    <s v="Carlos Felipe Sánchez Pinzón"/>
    <s v="NOVIEMBRE DE 2018"/>
    <s v="NOVIEMBRE"/>
    <n v="2018"/>
    <m/>
    <m/>
    <m/>
    <s v="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
    <d v="2019-02-11T00:00:00"/>
    <x v="4"/>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_x000a__x000a_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_x000a_La fecha de finalización se modifica para el 30/12/2019.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
    <n v="1"/>
    <x v="0"/>
    <m/>
    <n v="4"/>
    <n v="2020"/>
    <m/>
    <m/>
    <s v="Auditoría Interna a Proyectos"/>
    <m/>
  </r>
  <r>
    <n v="3670"/>
    <n v="131"/>
    <n v="2018"/>
    <s v="Vicepresidencia Jurídica: 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
    <s v=""/>
    <m/>
    <m/>
    <s v="Jurídico"/>
    <s v="GESTIÓN CONTRACTUAL Y SEGUIMIENTO DE PROYECTOS DE INFRAESTRUCTURA DE TRANSPORTE"/>
    <s v="Vicepresidencia de Gestión Contractual (VGC)"/>
    <s v="Sociedad portuaria Coremar Shore Base"/>
    <s v="Carlos Felipe Sánchez Pinzón"/>
    <s v="NOVIEMBRE DE 2018"/>
    <s v="NOVIEMBRE"/>
    <n v="2018"/>
    <m/>
    <m/>
    <m/>
    <s v="Continuar la audiencia de que trata el art 86 de la L. 1474 DE 2011, realizando pronunciamiento de fondo frente a los presuntos incumplimientos de  las obligaciones 12 y 20 (num 4 y 40) del contrato de Concesiòn Portuaria 002 de 2015. "/>
    <d v="2018-11-01T00:00:00"/>
    <x v="48"/>
    <m/>
    <s v="6/02/2019 - Mediante correo elecrtonico se solicitaron al GIT de procesos sancionatorios las acciones de mejoramiento formuladas por la Interventoría._x000a__x000a_06/02/2019 - Se recibió el plan de mejoramiento allegado mediante correo electrónico._x000a__x000a_07/02/2019 - Se revisó el plan de mejoramiento allegado por el GIT de procesos sancionatorios, así como sus soportes correspondientes, evidenciando la implementación y culminación del plan, por lo que se procedió a dar cierre a la no conformidad mediante correo electrónico."/>
    <n v="1"/>
    <x v="0"/>
    <m/>
    <s v="FEBRERO"/>
    <n v="2019"/>
    <m/>
    <m/>
    <s v="Auditoría Interna a Proyectos"/>
    <m/>
  </r>
  <r>
    <n v="3671"/>
    <n v="132"/>
    <n v="2018"/>
    <s v="Vicepresidencia de Gestión Contractual: 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a_c. “Verificar que el concesionario cumpla con el código de buen gobierno” (en este caso el Concesionario no está obligado a adoptar un código de buen gobierno)._x000a_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
    <s v=""/>
    <m/>
    <m/>
    <s v="Planeación"/>
    <s v="GESTIÓN CONTRACTUAL Y SEGUIMIENTO DE PROYECTOS DE INFRAESTRUCTURA DE TRANSPORTE"/>
    <s v="Vicepresidencia de Gestión Contractual (VGC)"/>
    <s v="Sociedad portuaria Coremar Shore Base"/>
    <s v="Carlos Felipe Sánchez Pinzón"/>
    <s v="NOVIEMBRE DE 2018"/>
    <s v="NOV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10"/>
    <m/>
    <s v="(21/12/2018) Se llevó a cabo reunión de asesoría con la supervisión del proyecto, se ajustó y reprogramó el plan de mejoramiento.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_x000a__x000a_8/10/2019 En reunión de seguimiento del 30/09/2019, la Supervisión compartirá evidencia un nuevo contrato de Interventoría en el cual se orientaron las obligaciones exigibles al interventor de acuerdo con sus competencias._x000d__x000a_La fecha de finalización continúa vencida desde el 31/07/2019._x000d__x000a_ (Carlos Felipe Sánchez Pinzón)_x000a__x000a_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_x000a__x000d__x000a__x0009_ b.  “(…) Así mismo, para cada uno de los aspectos del Diagnóstico Estratégico, el Interventor hará un análisis especial en la matriz de riesgos existente en el _x0009_contrato de concesión. De no existir dicha matriz, deberá elaborar una con estricta sujeción al contrato de concesión correspondiente, en la cual se logren _x0009_enmarcar cada uno de los aspectos tratados en el Diagnóstico Estratégico que se presente” (en este caso, es la ANI quien está haciendo análisis y actualización de _x0009_la matriz de riesgos)._x000d__x000a__x000d__x000a_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_x000a_ (Carlos Felipe Sánchez Pinzón)_x000a__x000a_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_x000a__x000d__x000a_Por lo anterior, se evidencia la ejecución de las acciones de mejoramiento y se da cierre a la no conformidad. (Carlos Felipe Sánchez Pinzón)"/>
    <n v="1"/>
    <x v="0"/>
    <m/>
    <n v="11"/>
    <n v="2019"/>
    <m/>
    <m/>
    <s v="Auditoría Interna a Proyectos"/>
    <m/>
  </r>
  <r>
    <n v="3673"/>
    <n v="134"/>
    <n v="2018"/>
    <s v="Interventoría: 1. No se evidencia que la interventoría haya hecho seguimiento al plan de calidad del concesionario, lo cual no atiende lo establecido en el plan de cargas, numeral 5.3.2 (a) Área Administrativa: _x000a_“Recibir, verificar y efectuar seguimiento al Plan de Aseguramiento de Calidad del Contrato de Concesión.”"/>
    <s v=""/>
    <m/>
    <m/>
    <s v="Técnico"/>
    <s v="GESTIÓN CONTRACTUAL Y SEGUIMIENTO DE PROYECTOS DE INFRAESTRUCTURA DE TRANSPORTE"/>
    <s v="Vicepresidencia de Gestión Contractual (VGC)"/>
    <s v="Santamarta - Riohacha - Paraguachon"/>
    <s v="Ivan Mauricio Mejia Alarcon"/>
    <s v="NOVIEMBRE DE 2018"/>
    <s v="NOVIEMBRE"/>
    <n v="2018"/>
    <m/>
    <m/>
    <s v="Acción correctiva"/>
    <s v="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_x000a__x000a_1. Con el Comunicado No. 2-3B-412-1-603 de fecha 29 de noviembre de 2018, la Interventoría solicitó al Concesionario la remisión de un Plan de Aseguramiento de Calidad. _x000a__x000a_2. Con el radicado No. GCONS-1335-18 de fecha 30 de noviembre de 2018, el Concesionario responde: &quot;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quot;._x000a__x000a_En este sentido, la Interventoría considera que no resulta aplicable la exigencia de la obligación del Plan de cargas, Numeral 5.3.2. literal (a) Área Administrativa &quot;Recibir, verificar y efectuar seguimiento al Plan de Aseguramiento de Calidad del Contrato de Concesión&quot;._x000a__x000a_No obstante lo anterior, con el propósito de propender por la implementación de &quot;Buenas Prácticas Empresariales&quot;,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_x000a__x000a_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
    <d v="2018-11-29T00:00:00"/>
    <x v="14"/>
    <m/>
    <s v="07/12/2018 se recibe plan de mejoramiento el 7 de diciembre en el cual se plantean las acciones a realizar._x000a__x000a_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_x000a_La interventoría en comunicación del 06 de diciembre recomienda a la concesión implementar un plan de calidad para mejorar y controlar los procesos que se adelantan._x000a__x000a_En virtud de lo anterior, se evidencia que la interventoría ha gestionado el cumplimiento de la obligación, sin emabrgo, no puede atenderla totalmente debido a que el concesionario no tiene la obligacion de realizar esto._x000a_Se da por cerrada la No conformidad, se recomienda a la nueva interventoria hacer seguimiento de este aspecto mediante el Reglamento de Operación."/>
    <n v="1"/>
    <x v="0"/>
    <m/>
    <s v="ENERO"/>
    <n v="2019"/>
    <m/>
    <m/>
    <s v="Auditoría Interna a Proyectos"/>
    <m/>
  </r>
  <r>
    <n v="3674"/>
    <n v="135"/>
    <n v="2018"/>
    <s v="Interventoría: 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_x000a_“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_x000a_-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
    <s v=""/>
    <m/>
    <m/>
    <s v="Técnico"/>
    <s v="GESTIÓN CONTRACTUAL Y SEGUIMIENTO DE PROYECTOS DE INFRAESTRUCTURA DE TRANSPORTE"/>
    <s v="Vicepresidencia de Gestión Contractual (VGC)"/>
    <s v="Santamarta - Riohacha - Paraguachon"/>
    <s v="Ivan Mauricio Mejia Alarcon"/>
    <s v="NOVIEMBRE DE 2018"/>
    <s v="NOVIEMBRE"/>
    <n v="2018"/>
    <m/>
    <m/>
    <m/>
    <s v="1. Cumplimiento Parámetros de Retroreflectividad Horizontal y Vertical._x000a_A.) Adelantar recorrido conjunto Interventoría - Concesionario, con el porpósito de verificar el posible incumplimiento frente a esta obligación (20/11/2018)._x000a_B.) Análisis de la información levantada en campo por parte de la Interventoría (10/12/2018 al 12/12/2018)._x000a_C.) Comunicado Interventoría al Concesionario con las conslusiones, recomendaciones y acciones a seguir (13/12/2018)._x000a_NOTA: Vale la pena mencionar que este evento de posible incumplimiento de conformidad con los registros en poder de la Interventoría, se tiene indicios para afirmar que se encuentra superado._x000a__x000a_2. Servicio y Funcionamiento Contínuo de Postes S.O.S._x000a_A.) Adelantar recorrido conjunto Interventoría - Concesionario, con el propósito de verificar el posible incumplimiento frente a esya obligación (19/11/2018)._x000a_B.) Análisis de la información levantada en campo por parte de la Interventoría (10/12/2018 al 13/12/2018)._x000a_C.) Comunicado Interventoría al Concesionario con las conclusiones, recomendaciones y acciones a seguir (14/12/2018)."/>
    <d v="2018-11-29T00:00:00"/>
    <x v="14"/>
    <m/>
    <s v="07/12/2018 se recibe plan de mejoramiento el 7 de diciembre en el cual se plantean las acciones a realizar._x000a__x000a_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_x000a__x000a_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_x000a__x000a_De esta manera se evidenca la superación de la no conformidad señalada."/>
    <n v="1"/>
    <x v="0"/>
    <m/>
    <s v="ENERO"/>
    <n v="2019"/>
    <m/>
    <m/>
    <s v="Auditoría Interna a Proyectos"/>
    <m/>
  </r>
  <r>
    <n v="3675"/>
    <n v="136"/>
    <n v="2018"/>
    <s v="Interventoría: 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s v=""/>
    <m/>
    <m/>
    <s v="Técnico"/>
    <s v="GESTIÓN CONTRACTUAL Y SEGUIMIENTO DE PROYECTOS DE INFRAESTRUCTURA DE TRANSPORTE"/>
    <s v="Vicepresidencia de Gestión Contractual (VGC)"/>
    <s v="Santamarta - Riohacha - Paraguachon"/>
    <s v="Ivan Mauricio Mejia Alarcon"/>
    <s v="NOVIEMBRE DE 2018"/>
    <s v="NOVIEMBRE"/>
    <n v="2018"/>
    <m/>
    <m/>
    <m/>
    <s v="1. Diagnóstico e Identificación de Anomalías._x000a__x000a_La Interventoría procederá a la contratación de un ingeniero que revise, compruebe y diagnostique las anomalías presentes en la página web de la Interventoría, identificadas por la ANI a través de la Oficina de Control Interno. _x000a_Fecha: (06/12/2018 al 14/12/2018)._x000a_Entregable: Informe diagnóstico y plan de acción._x000a__x000a_2. Implementación y Prueba Acciones Correctivas._x000a__x000a_a.- Videos: Entre el 12 y el 19 de diciembre de 2018._x000a_b.- Mapa digital: Entre el 12 y el 19 de diciembre de 2018._x000a_c.- Disposición Contrato: Entre el 12 y el 19 de diciembre de 2018._x000a_d. Revisión y ajuste tweets: Entre el 12 y el 19 de diciembre de 2018._x000a_e. Disposición información servicios de la Concesión: Entre el 12 y el 19 de diciembre de 2018._x000a_f. Ajustes dirección correo electrónico: Entre el 12 y el 19 de diciembre de 2018."/>
    <d v="2018-11-29T00:00:00"/>
    <x v="14"/>
    <m/>
    <s v="07/12/2018 se recibe plan de mejoramiento el 7 de diciembre en el cual se plantean las acciones a realizar._x000a__x000a_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_x000a__x000a_De esta manera se da cierre a la No Conformidad"/>
    <n v="1"/>
    <x v="0"/>
    <m/>
    <s v="ENERO"/>
    <n v="2019"/>
    <m/>
    <m/>
    <s v="Auditoría Interna a Proyectos"/>
    <m/>
  </r>
  <r>
    <n v="3676"/>
    <n v="137"/>
    <n v="2018"/>
    <s v="supervisión y equipo de apoyo: 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_x000a_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
    <s v=""/>
    <m/>
    <m/>
    <s v="Técnico"/>
    <s v="GESTIÓN CONTRACTUAL Y SEGUIMIENTO DE PROYECTOS DE INFRAESTRUCTURA DE TRANSPORTE"/>
    <s v="Vicepresidencia  Ejecutiva (VEJ)"/>
    <s v="Santamarta - Riohacha - Paraguachon"/>
    <s v="Daniel Felipe Sáenz Lozano"/>
    <s v="NOVIEMBRE DE 2018"/>
    <s v="NOVIEMBRE"/>
    <n v="2018"/>
    <m/>
    <m/>
    <m/>
    <s v="Acciones Preventivas:_x000a_1. Continuar con reporte de querellas por parte de la interventoría._x000a_Acciones Correctivas:_x000a_1. Informe que describa la imposibilidad de revertir la glorieta al Municipio, así como la imposibilidad de suscribir una modificación contractual con el concesionario, así como el análisis del cumplimiento contractual._x000a_2. Evidenciar que el adecuado seguimiento a las invasiones ha permitido que no se vuelvan a ejecutar obras de infraestructura vial no autorizadas."/>
    <d v="2018-11-23T00:00:00"/>
    <x v="32"/>
    <m/>
    <s v="El 6 de febrero de 2019 Se reciben soportes que detallan la gestión que viene realizando el supervisor; los mismos hacen parte del cumplimiento del plan de mejoramiento propuesto._x000a__x000a_El 2 de Abril de 2019 se reciben soportes de la gestión realizada por la supervisión y que hacen parte del plan de mejoramiento._x000a__x000a_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se garantizan medidas de seguridad vial adecuadas en la glorieta de Maicao._x000a_3. Resolución de querellas por parte de la Policía Municipal._x000a__x000a_Se define nueva de terminación 31/12/2019. Debido a que se replanteó el plan de mejoramiento, el avance porcentual de se modifica a 0%. (Daniel Felipe Sáenz Lozano)_x000a__x000a_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_x000a__x000a_Se describe lo evidenciado para cada uno de los componentes del informe acorde al plan de mejoramiento vigente:_x000a__x000a_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_x000a__x000a_2. Imposibilidad de suscribir una modificación contractual: Con base en los argumentos citados en el punto anterior, la Supervisión reporta que &quot;(...) al no existir la viabilidad de entregar el sector PR102+000 al PR100+950 de la ruta 8801 a la Alcaldía de Maicao, no es procedente la modificación del Contrato de Concesión No. 445 de 1994, para desafectar dicho sector del corredor vial concesionado&quot;._x000a__x000a_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quot;(...)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quot;._x000a__x000a_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_x000a__x000a_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_x000a__x000a_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_x000a__x000a_En vista de que se evidenció cumplimiento de la acción de mejoramiento preventiva, se modifica avance del plan a 50%. Con relación a la acción correctiva No. 3, su cumplimiento depende de la resolución de querellas por parte de la Policía Municipal._x000a__x000a_El estado del plan de mejoramiento se informa a la Supervisión vía correo electrónico, indicando que en el presente mes vence el plazo para cumplir con el mismo. (Daniel Felipe Sáenz Lozano)_x000a__x000a_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_x000a_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_x000a_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_x000a_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_x000a__x000a_28/01/2020 El 27/01/2020, vía correo electrónico se solicitó a la Supervisión adelantar mesa de trabajo para validar el cumplimiento del plan de mejoramiento, el cual venció el pasado 31 de diciembre de 2019. (Daniel Felipe Sáenz Lozano)_x000a__x000a_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_x000a__x000a_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el adecuado seguimiento a las invasiones ha permitido que no se vuelvan a ejecutar obras de infraestructura vial no autorizadas._x000a__x000a_Se tendría pendiente unidad correctiva No. 2._x000a__x000a_Se mantiene fecha de terminación: 30-06-2020._x000a_ (Daniel Felipe Sáenz Lozano)_x000a__x000a_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_x000a_ (Daniel Felipe Sáenz Lozano)_x000a__x000a_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_x000a__x000d__x000a_Lo anterior demuestra cumplimiento de la segunda acción correctiva del plan de mejoramiento. Por lo tanto, se procedió a cerrar la No Conformidad, lo cual se notificó a la Supervisión mediante comunicación con radicado ANI No. 20201020074363 de junio de 2020._x000d__x000a_ (Daniel Felipe Sáenz Lozano)"/>
    <n v="1"/>
    <x v="0"/>
    <m/>
    <n v="6"/>
    <n v="2020"/>
    <m/>
    <m/>
    <s v="Auditoría Interna a Proyectos"/>
    <m/>
  </r>
  <r>
    <n v="3677"/>
    <n v="138"/>
    <n v="2018"/>
    <s v="1. IMPUTACIÓN PRESUPUESTAL CONTRATO DE PRESTACIÓN DE SERVICIOS APOYO  PARA LA EJECUCIÓN DEL PLAN INSTITUCIONAL  DE BIENESTAR SOCIAL  Y ESTÍMULOS._x000a_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_x000a_Valor total del Contrato: $ 120.000.000.00 (ver cuadro informe)_x000a__x000a_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_x000a_El rubro de HONORARIOS se encuentra clasificado dentro de los GASTOS DE PERSONAL y su  definición es la siguiente:_x000a_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_x000a_El rubro de CAPACITACIÓN, BIENESTAR SOCIAL Y ESTÍMULOS, se encuentra clasificado dentro de los GASTOS GENERALES  y se define como: Erogaciones que tengan por objeto atender las necesidades de capacitación, bienestar social y estímulos que autoricen las normas legales vigentes._x000a_Igualmente el citado decreto en el artículo 14 del CAPÍTULO II, establece:_x000a_ _x000a_Las afectaciones al presupuesto se harán teniendo en cuenta la prestación principal originada en los compromisos que se adquieran y con cargo a este rubro se cubrirán los demás costos inherentes o accesorios._x000a__x000a_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_x000a_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_x000a__x000a_Se reitera en auditoría de marzo de 2019_x000a_5.1.1 INCUMPLIMIENTO DEL PRINCIPIO DE ESPECIALIZACIÓN DEL ESTATUTO ORGANICO DEL PRESUPUESTO._x000a__x000a_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_x000a__x000a_Es decir que se incumplió con el principio presupuestal de especialización establecido en el artículo 18 del Decreto 111 de 1996 “Por el cual se compilan la Ley 38 de 1989, la Ley 179 de 1994 la Ley 225 de 1995 que conforman el Estatuto Orgánico del Presupuesto” que dice:_x000a_“ARTICULO 18. ESPECIALIZACION. Las operaciones deben referirse en cada órgano de la administración a su objeto y funciones, y se ejecutarán estrictamente conforme al fin para el cual fueron programadas”_x000a__x000a_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
    <s v=""/>
    <m/>
    <m/>
    <s v="Financiero"/>
    <s v="GESTIÓN ADMINISTRATIVA Y FINANCIERA"/>
    <s v="Vicepresidencia de Gestión Corporativa (VGCorp)"/>
    <s v="Grupo Interno de Trabajo Administrativo y Financiero"/>
    <s v="Yuber Alexander Peña Cárdenas"/>
    <s v="NOVIEMBRE DE 2018"/>
    <s v="NOVIEMBRE"/>
    <n v="2018"/>
    <m/>
    <m/>
    <m/>
    <m/>
    <m/>
    <x v="49"/>
    <m/>
    <s v="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_x000a__x000a_Por lo anterior, la No Conformidad se da como subsanada."/>
    <n v="1"/>
    <x v="0"/>
    <m/>
    <s v="abril"/>
    <n v="2019"/>
    <m/>
    <m/>
    <s v="Auditoría Interna"/>
    <m/>
  </r>
  <r>
    <n v="3678"/>
    <n v="139"/>
    <n v="2018"/>
    <s v="2. PAGO DE SENTENCIAS JUDICIALES:_x000a__x000a_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ADMINISTRATIVA Y FINANCIERA"/>
    <s v="Vicepresidencia de Gestión Corporativa (VGCorp)"/>
    <s v="Grupo Interno de Trabajo Administrativo y Financiero"/>
    <s v="Yuber Alexander Peña Cárdenas"/>
    <s v="NOVIEMBRE DE 2018"/>
    <s v="NOVIEMBRE"/>
    <n v="2018"/>
    <m/>
    <m/>
    <m/>
    <m/>
    <m/>
    <x v="36"/>
    <m/>
    <s v="_x000a__x000a_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
    <n v="1"/>
    <x v="0"/>
    <m/>
    <n v="8"/>
    <n v="2019"/>
    <m/>
    <m/>
    <s v="Auditoría Interna"/>
    <m/>
  </r>
  <r>
    <n v="3679"/>
    <n v="140"/>
    <n v="2018"/>
    <s v="1._x0009_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s v="Vicepresidencia de Gestión Corporativa (VGCorp)"/>
    <s v="Grupo Interno de Trabajo Administrativo y Financiero"/>
    <s v="Yuber Alexander Peña Cárdenas"/>
    <s v="DICIEMBRE DE 2018"/>
    <s v="DICIEMBRE"/>
    <n v="2018"/>
    <m/>
    <m/>
    <s v="Acción correctiva"/>
    <s v="A la fecha no se ha suscrito plan, no obstante se realiza revisión de la legalización definitiva de la caja menor a diciembre de 2018."/>
    <d v="2019-02-10T00:00:00"/>
    <x v="50"/>
    <m/>
    <s v="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
    <n v="1"/>
    <x v="0"/>
    <m/>
    <n v="10"/>
    <n v="2019"/>
    <m/>
    <m/>
    <s v="Auditoría Interna"/>
    <m/>
  </r>
  <r>
    <n v="3680"/>
    <n v="1"/>
    <n v="2019"/>
    <s v="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_x000a_"/>
    <s v=""/>
    <m/>
    <m/>
    <s v="Técnico"/>
    <s v="GESTIÓN CONTRACTUAL Y SEGUIMIENTO DE PROYECTOS DE INFRAESTRUCTURA DE TRANSPORTE"/>
    <s v="Vicepresidencia de Gestión Contractual (VGC)"/>
    <s v="Aeropuertos de Nororiente"/>
    <s v="Daniel Felipe Sáenz Lozano"/>
    <s v="FEBRERO DE 2019"/>
    <s v="FEBRERO"/>
    <n v="2019"/>
    <m/>
    <m/>
    <m/>
    <s v="Actualizar la página web de la interventoría http://www.consorciojet.co/ de manera mensual igualando el periodo de presentación del informe"/>
    <d v="2019-03-01T00:00:00"/>
    <x v="51"/>
    <m/>
    <s v="03/04/2019 Mediante comunicación con radicado ANI No. 20193090037893 se recibe plan de mejoramiento. Pendiente de evidencias._x000a__x000a_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_x000a__x000a_Se recibe comunicación con plan de acción hacia la no conformidad; si bien se plantea un tiempo muy largo para su cumplimiento; se revisara si con las remisiones mensuales se puede validar y cerrar de manera anticipada la NC."/>
    <n v="1"/>
    <x v="0"/>
    <m/>
    <n v="7"/>
    <n v="2019"/>
    <m/>
    <m/>
    <s v="Auditoría Interna a Proyectos"/>
    <m/>
  </r>
  <r>
    <n v="3681"/>
    <n v="2"/>
    <n v="2019"/>
    <s v="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_x000a_FECHA RADICADO ANI ASUNTO UBICACIÓN_x000a_08/11/2017 20174091193402 Incumplimiento obras centro de acopio, terminal pasajeros fase 1 Jurídica_x000a_26/05/2017 20174090561722 incumplimiento muelle sur ampliación terminal 1 Jurídica_x000a_15/05/2017 20174090507752 incumplimiento muelle norte ampliación terminal 1 Jurídica_x000a_28/02/2017 20174090212552 Incumplimiento plataforma Hangar Avianca Jurídica_x000a_23/09/2015 20154090612372 Entrega extemporánea del informe de monitoreos trimestrales de aguas en el aeropuerto en virtud de obligaciones ambientales Jurídica_x000a_09/09/2015 20154090570512 Operación del Área Concesionada falla de energía durante 4 horas en muelle nacional T1 Jurídica_x000a_18/08/2015 20154090503622 Plan de acción encuestas de satisfacción año 2014  Jurídica_x000a_10/04/2015 20154090200762 Indicadores otrosí No. 7 semestre II del año 2014 Jurídica_x000a_06/03/2015 20154090132122 Informe de incumplimiento por atraso en la entrega de informes Jurídica_x000a_12/12/2014 20144090064142 Incumplimiento al plan de manejo de obra y PMT No tramitado_x000a_23/05/2014 20144090241652 Informe de incumplimiento por atraso en hitos 7 y 7B No tramitado_x000a_11/03/2014 20144090114142 Incumplimiento aspectos ambientales No tramitado_x000a_24/01/2014 20144090030972 Incumplimiento obligaciones ambientales - tráfico No tramitado_x000a_09/01/2014 20144090005742 Indicadores otrosí No. 7 semestre II del año 2013 Jurídica_x000a_"/>
    <s v=""/>
    <m/>
    <m/>
    <s v="Técnico"/>
    <s v="GESTIÓN CONTRACTUAL Y SEGUIMIENTO DE PROYECTOS DE INFRAESTRUCTURA DE TRANSPORTE"/>
    <s v="Vicepresidencias"/>
    <s v="Aeropuerto El Dorado"/>
    <s v="Carlos Felipe Sánchez Pinzón"/>
    <s v="FEBRERO DE 2019"/>
    <s v="FEBRERO"/>
    <n v="2019"/>
    <m/>
    <m/>
    <s v="Acción correctiva y preventiva"/>
    <s v="1. Desarrollar procedimiento para aplicación multas conforme lo estipula el contrato de concesión (Laudo 2019)_x000d__x000a__x000d__x000a_2. Socializar con las Interventorías la aplicación de multas conforme lo estipula el contrato de concesión (Laudo 2019)_x000d__x000a__x000d__x000a_3. Solicitar a la Interventoría Operativa, indicar si los hechos generadores de los incumplimientos persisten, en caso de continuar el incumplimiento aplicar las multas conforme lo estipula el contrato de concesión (Laudo 2019)_x000d__x000a__x000d__x000a_4. Aplicar lo estipulado en el Laudo 2019, en lo relacionado a los incumplimientos de obra"/>
    <s v="29/05/2019"/>
    <x v="40"/>
    <m/>
    <s v="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_x000a__x000a_04/07/2019 -_x0009_Una vez revisado el avance en el plan de mejoramiento se actualiza el porcentaje de avance y se cita a la Supervisión para presentar los soportes de culminación de las acciones de mejoramiento (Carlos Felipe Sánchez Pinzón)_x000a__x000a_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_x000a__x000a_20/12/2019 Mediante memorando No. 20191020199033 se dio cierre a la no conformidad, una vez evidenciada la ejecución de las acciones de mejoramiento propuestas. (Carlos Felipe Sánchez Pinzón)"/>
    <n v="1"/>
    <x v="0"/>
    <m/>
    <n v="12"/>
    <n v="2019"/>
    <m/>
    <m/>
    <s v="Auditoría Interna a Proyectos"/>
    <m/>
  </r>
  <r>
    <n v="3682"/>
    <n v="3"/>
    <n v="2019"/>
    <s v="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
    <s v=""/>
    <m/>
    <m/>
    <s v="Técnico"/>
    <s v="GESTIÓN CONTRACTUAL Y SEGUIMIENTO DE PROYECTOS DE INFRAESTRUCTURA DE TRANSPORTE"/>
    <s v="Vicepresidencia de Gestión Contractual (VGC)"/>
    <s v="Aeropuerto El Dorado"/>
    <s v="Carlos Felipe Sánchez Pinzón"/>
    <s v="FEBRERO DE 2019"/>
    <s v="FEBRERO"/>
    <n v="2019"/>
    <m/>
    <m/>
    <s v="Acción correctiva"/>
    <s v="1. Solicitar a la Inteventoría Operativa iniciar las multas conforme lo estipula el contrato de concesión (Laudo 2019), en lo relacionado con las encuestas 2018_x000d__x000a__x000d__x000a_2. Iniciar el trámite de multa conforme lo estipula el contrato de concesión (Laudo 2019), en lo relacionado con el proyecto de autogeneración fotovoltaica_x000d__x000a_"/>
    <s v="29/05/2019"/>
    <x v="20"/>
    <m/>
    <s v="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_x000a__x000a_04/07/2019 Se cita a la Supervisión para presentar los soportes de culminación de las acciones de mejoramiento, cuya fecha de finalización es el 30/06/2019. (Carlos Felipe Sánchez Pinzón)_x000a__x000a_22/07/2019 Frente a los indicadores de satisfacción en las encuestas del año 2018, la Supervisión informa en reunión de seguimiento que se ordenó a la fiduciaria hacer el desembolso del monto correspondiente a la multa de incumplimiento._x000d__x000a__x000d__x000a_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_x000a__x000d__x000a_Al respecto, la Supervisión solicita reprogramar la fecha de finalización de las acciones de mejoramiento para el 02/08/2019, indicando que a más tardar en esta fecha se remitirán los soportes de todo lo mencionado en esta sesión. (Carlos Felipe Sánchez Pinzón)_x000a__x000a_20/12/2019 Mediante memorando No. 20191020199033 se dio cierre a la no conformidad, una vez evidenciada la ejecución de las acciones de mejoramiento propuestas. (Carlos Felipe Sánchez Pinzón)"/>
    <n v="1"/>
    <x v="0"/>
    <m/>
    <n v="12"/>
    <n v="2019"/>
    <m/>
    <m/>
    <s v="Auditoría Interna a Proyectos"/>
    <m/>
  </r>
  <r>
    <n v="3683"/>
    <n v="4"/>
    <n v="2019"/>
    <s v="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_x000a_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_x000a_"/>
    <s v=""/>
    <m/>
    <m/>
    <s v="Administrativo"/>
    <s v="GESTIÓN ADMINISTRATIVA Y FINANCIERA"/>
    <s v="Vicepresidencia de Gestión Corporativa (VGCorp)"/>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conformidad y se actualiza la fecha de terminación a junio de 2020, según correo envíado el día 29 de noviembre de 2019 por la Coordinación GIT Administratr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n v="1"/>
    <x v="0"/>
    <m/>
    <n v="11"/>
    <n v="2020"/>
    <m/>
    <m/>
    <s v="Auditoría Interna"/>
    <m/>
  </r>
  <r>
    <n v="3684"/>
    <n v="5"/>
    <n v="2019"/>
    <s v="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
    <s v=""/>
    <m/>
    <m/>
    <s v="Administrativo"/>
    <s v="GESTIÓN ADMINISTRATIVA Y FINANCIERA"/>
    <s v="Vicepresidencia de Gestión Corporativa (VGCorp)"/>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No Conformidad y se actualiza la fecha de terminación a junio de 2020, según correo envíado el día 29 de novimbre de 2019 por la Coordinación GIT Administrat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n v="1"/>
    <x v="0"/>
    <m/>
    <n v="11"/>
    <n v="2020"/>
    <m/>
    <m/>
    <s v="Auditoría Interna"/>
    <m/>
  </r>
  <r>
    <n v="3685"/>
    <n v="6"/>
    <n v="2019"/>
    <s v="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s v="Vicepresidencia Jurídica (VJ)"/>
    <s v="Grupo Interno de Trabajo Defensa Judicial"/>
    <s v="Andrés Fernando Huérfano Huérfano"/>
    <s v="FEBRERO DE 2019"/>
    <s v="FEBRERO"/>
    <n v="2019"/>
    <m/>
    <m/>
    <s v="Acción correctiva y preven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_x000a_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05/09/2019 Mediante radicado No. 20197010129273, el GIT Defensa Judicial solicitó modificación del Plan, sin embargo, no se evidencia modificación sobre la unidad propuesta inicialm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n v="1"/>
    <x v="0"/>
    <m/>
    <n v="7"/>
    <n v="2021"/>
    <m/>
    <m/>
    <s v="Auditoría Interna"/>
    <m/>
  </r>
  <r>
    <n v="3686"/>
    <n v="7"/>
    <n v="2019"/>
    <s v="6.2.6. Se evidenció incumplimiento al contenido del artículo 2.2.3.4.1.1. del Decreto 1069 de 2015, considerando que, de 729 conciliaciones terminadas, tenemos que 24 de ellos, no cumplen la condición requerida de reporte de procedencia o no, de la conciliación.  "/>
    <s v="Incumplimiento normativo"/>
    <m/>
    <m/>
    <s v="Jurídico"/>
    <s v="GESTIÓN JURÍDICA"/>
    <s v="Vicepresidencia Jurídica (VJ)"/>
    <s v="Grupo Interno de Trabajo Defensa Judicial"/>
    <s v="Andrés Fernando Huérfano Huérfano"/>
    <s v="FEBRERO DE 2019"/>
    <s v="FEBRERO"/>
    <n v="2019"/>
    <m/>
    <m/>
    <s v="Acción correctiva y preventiva"/>
    <s v="1.Suscripción acta de reunión con la ANDJE en la que dicha Entidad emite opinión frente al Plan de Contingencia Planteado por el GIT Defensa Judicial, respecto al registro de fichas técnicas a partir del 1 de enero de 2018. _x000a_2.Capacitación a los usuarios del sistema respecto de las nuevas funcionalidades del módulo de conciliación de la versión 2.0 una vez sea dispuesto por la ANDJE_x000a_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No. 20217010106013 la dependencia solicit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n v="1"/>
    <x v="2"/>
    <m/>
    <n v="3"/>
    <n v="2022"/>
    <m/>
    <m/>
    <s v="Auditoría Interna"/>
    <s v="https://anionline.sharepoint.com/:f:/s/PMPMotor/Eic72vbiQhpCuJn8J4awCqIBsTXrVlw1OCV4PmXtsXFPTw?e=6V7zyx"/>
  </r>
  <r>
    <n v="3687"/>
    <n v="8"/>
    <n v="2019"/>
    <s v="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
    <s v=""/>
    <m/>
    <m/>
    <s v="Jurídico"/>
    <s v="ALGUNOS PROCESOS"/>
    <s v="Vicepresidencias"/>
    <s v="VEJ - VE - VGC"/>
    <s v="Andrés Fernando Huérfano Huérfano"/>
    <s v="FEBRERO DE 2019"/>
    <s v="FEBRERO"/>
    <n v="2019"/>
    <m/>
    <m/>
    <s v="Acción correctiva"/>
    <s v="VGC. Rad. 20193050141883 (30%). Presentación de informes. "/>
    <s v="26/09/2019"/>
    <x v="2"/>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La OCI convocó a GIT Defensa Judicial, VGC, VE y VEJ a mesa de segumiento el 28/08/2019 para obtener formulación del plan. No asistieron. Se convocó nuevamente esta mesa para el 05/09/2019 a las 10:00 a.m.  (Andrés Fernando Huérfano Huérfano)_x000a__x000a_05/09/2019 En sesión de 5/09/2019 (conforme acta), se comprometieron a efectuar remisión del plan las Vicepresidencias de Gestión Contractual y Estructuración. No asistieron GIT Defensa Judicial ni la Vicepresidencia Ejecutiva.  (Andrés Fernando Huérfano Huérfano)_x000a__x000a_26/09/2019 Mediante radicado No. 20193050141883, se remitió el avance de los informes enviados por VGC. Aún está pendiente Vicepresidencia Ejecutiva y Vicepresidencia de Estructuración.  (Andrés Fernando Huérfano Huérfano)_x000a__x000a_24/10/2019 Mediante radicado No. 20195000157873 de 17/10/2019 (Copia informada a la OCI), la V.Jurídica informó a la V.Jurídica, que se remitían los informes de seguimiento a la política de daño antijurídico.  (Andrés Fernando Huérfano Huérfano)_x000a_"/>
    <n v="1"/>
    <x v="0"/>
    <m/>
    <n v="10"/>
    <n v="2019"/>
    <m/>
    <m/>
    <s v="Auditoría Interna"/>
    <m/>
  </r>
  <r>
    <n v="3688"/>
    <n v="9"/>
    <n v="2019"/>
    <s v="5.3.1._x0009_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
    <s v=""/>
    <m/>
    <m/>
    <s v="Técnico"/>
    <s v="ESTRUCTURACIÓN DE PROYECTOS DE INFRAESTRUCTURA DE TRANSPORTE"/>
    <s v="Vicepresidencia de Estructuración (VE)"/>
    <s v="VE"/>
    <s v="Andrés Fernando Huérfano Huérfano"/>
    <s v="MARZO DE 2019"/>
    <s v="MARZO"/>
    <n v="2019"/>
    <m/>
    <m/>
    <s v="Acción preventiva"/>
    <s v="Proponer una versión 3 que incluya los ajustes sugeridos por la Oficina de Control Interno en el procedimiento de esquama de apoyo en APP o concesiones (EPIT-P-007)"/>
    <s v="31/05/2019"/>
    <x v="2"/>
    <m/>
    <s v="_x000a__x000a_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28/11/2019 Mediante radicado No. 20192000180993 de 26/11/2019, se informó a la OCI que &quot;el procedimiento (EPIT-P-007) fue eliminado del sistema y creado el formato&quot; según correo de 18 de noviembre de 2019, remitido por el usuario Nancy Paola Morales.  (Andrés Fernando Huérfano Huérfano)"/>
    <n v="1"/>
    <x v="0"/>
    <m/>
    <n v="11"/>
    <n v="2019"/>
    <m/>
    <m/>
    <s v="Auditoría Interna"/>
    <m/>
  </r>
  <r>
    <n v="3689"/>
    <n v="10"/>
    <n v="2019"/>
    <s v="5.3.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_x000a__x000a__x0009_Total de convenios vinculados al esquema de apoyo en APP o concesiones, relación de convenios vigentes, con plazo vencido y liquidados. _x000a__x0009_Reporte de los convenios 003-2017 ANI-ICCU (INSTITUTO DE INFRAESTRUCTURA Y CONCESIONES DE CUNDINAMARCA ICCU), I 004-2017 ANI-CORMAGDALENA (CORMAGDALENA), I 005-2017 ANI-DISTRITO CARTAGENA (DISTRITO TURÍSTICO Y CULTURAL DE CARTAGENA) y I 013-2017 (FERROCARRIL DE ANTIOQUIA S.A.S). _x000a__x000a_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
    <m/>
    <m/>
    <s v="Administrativo"/>
    <s v="ESTRUCTURACIÓN DE PROYECTOS DE INFRAESTRUCTURA DE TRANSPORTE"/>
    <s v="Vicepresidencia de Estructuración (VE)"/>
    <s v="VE"/>
    <s v="Andrés Fernando Huérfano Huérfano"/>
    <s v="MARZO DE 2019"/>
    <s v="MARZO"/>
    <n v="2019"/>
    <m/>
    <m/>
    <s v="Acción correctiva"/>
    <s v="Hacer una revisión y actualización de la matriz de control a los convenios de la Vicepresidencia de Estructuración. "/>
    <s v="31/05/2019"/>
    <x v="2"/>
    <m/>
    <s v="_x000a__x000a_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04/12/2019 Mediante radicado No. 20192000173813, la VE remitió copia del informe de las acciones correctivas adoptadas.  (Andrés Fernando Huérfano Huérfano)"/>
    <n v="1"/>
    <x v="0"/>
    <m/>
    <n v="12"/>
    <n v="2019"/>
    <m/>
    <m/>
    <s v="Auditoría Interna"/>
    <m/>
  </r>
  <r>
    <n v="3690"/>
    <n v="11"/>
    <n v="2019"/>
    <s v="1._x0009_No se evidenció que la interventoría haga entrega en tiempo de los informes mensuales; lo anterior es una obligación contractual consignada en el contrato de interventoría, cláusula 4.2., literal b, numeral iii, que se cita a continuación:_x000a_“Preparar y presentar a la Vicepresidencia de Gestión Contractual, Gerencia Modo Férreo, dentro de los diez (10) días calendario de cada mes, un Informe Mensual que, metodológicamente, comprenderá una parte ejecutiva y otra de temas generales.”"/>
    <s v=""/>
    <m/>
    <m/>
    <s v="Técnico"/>
    <s v="GESTIÓN CONTRACTUAL Y SEGUIMIENTO DE PROYECTOS DE INFRAESTRUCTURA DE TRANSPORTE"/>
    <s v="Vicepresidencia  Ejecutiva (VEJ)"/>
    <s v="Bogotá - Belencito y Dorada - Chiriguana"/>
    <s v="Carlos Felipe Sánchez Pinzón"/>
    <s v="MARZO DE 2019"/>
    <s v="MARZO"/>
    <n v="2019"/>
    <m/>
    <m/>
    <s v="Acción correctiva y preventiva"/>
    <s v="1. Solicitar al contratista la entrega de la información requerida como soporte de las actividades ejecutadas mensualmente, antes del dia 5 de cada mes, manteniendo la revisión y verificación de la misma, por parte de la interventoría._x000a_2. Adelantar la fecha de elaboración del informe mensual de interventoría para que este sea revisado por el director de interventoría el dia 9 de cada mes y radicado oportunamente a la ANI los dias 10 de cada mes._x000a_3. demostrar cumplimiento de las acciones anteriores entregando los informes restantes en la fecha pactada."/>
    <d v="2019-04-01T00:00:00"/>
    <x v="52"/>
    <m/>
    <s v="04/07/2019 -_x0009_Una vez revisado el plan de mejoramiento formulado por la Interventoría y los soportes de cumplimiento de este, se da cierre a la no conformidad (Carlos Felipe Sánchez Pinzón)"/>
    <n v="1"/>
    <x v="0"/>
    <m/>
    <n v="5"/>
    <n v="2019"/>
    <m/>
    <m/>
    <s v="Auditoría Interna a Proyectos"/>
    <m/>
  </r>
  <r>
    <n v="3691"/>
    <n v="12"/>
    <n v="2019"/>
    <s v="2._x0009_No se evidenció que la interventoría haga seguimiento a las actas de vecindad elaboradas por el contratista; esto es una obligación contractual, consignada en el Anexo 4 del contrato de interventoría, numeral 4.3.13., literal e, la cual se cita a continuación:_x000a_“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_x000a_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
    <s v=""/>
    <m/>
    <m/>
    <s v="Técnico"/>
    <s v="GESTIÓN CONTRACTUAL Y SEGUIMIENTO DE PROYECTOS DE INFRAESTRUCTURA DE TRANSPORTE"/>
    <s v="Vicepresidencia  Ejecutiva (VEJ)"/>
    <s v="Bogotá - Belencito y Dorada - Chiriguana"/>
    <s v="Carlos Felipe Sánchez Pinzón"/>
    <s v="MARZO DE 2019"/>
    <s v="MARZO"/>
    <n v="2019"/>
    <m/>
    <m/>
    <s v="Acción correctiva y preventiva"/>
    <s v="Se deja claridad en que no se realizaron actas de vecindad por no ser necesarias,  pues las obras ejecutadas estan ubicadas a distancias considerables de viviendas o construcciones, que  no inciden en ningun tipo de  afectación . _x000a_No obstante, sí se han realizado reuniones  con los propietarios para obtener permisos de acceso a algunos predios._x000a_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_x000a_(se anexan actas de los tramos Bogotá - Belencito; Dorada - Chiriguana)_x000a_2.  En los informes mensuales se incluirá un numeral destinado a relacionar las actas de reuniones de compromiso similares a las ejecutadas durante el desarrollo del contrato."/>
    <d v="2019-04-01T00:00:00"/>
    <x v="52"/>
    <m/>
    <s v="04/07/2019 -_x0009_Una vez revisado el plan de mejoramiento formulado por la Interventoría y los soportes de cumplimiento de este, se da cierre a la no conformidad (Carlos Felipe Sánchez Pinzón)"/>
    <n v="1"/>
    <x v="0"/>
    <m/>
    <n v="5"/>
    <n v="2019"/>
    <m/>
    <m/>
    <s v="Auditoría Interna a Proyectos"/>
    <m/>
  </r>
  <r>
    <n v="3692"/>
    <n v="13"/>
    <n v="2019"/>
    <s v="1._x0009_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_x000a__x000a_“Velar porque el concesionario cumpla con las obligaciones tributarias (impuestos y retenciones) sobre los pagos que efectúe a nombre de la AGENCIA NACIONAL DE INFRAESTRUCTURA. “"/>
    <s v=""/>
    <m/>
    <m/>
    <s v="Técnico"/>
    <s v="GESTIÓN CONTRACTUAL Y SEGUIMIENTO DE PROYECTOS DE INFRAESTRUCTURA DE TRANSPORTE"/>
    <s v="Vicepresidencia  Ejecutiva (VEJ)"/>
    <s v="Chirajara - Fundadores"/>
    <s v="Mary Alexandra Cuenca Noreña"/>
    <s v="MARZO DE 2019"/>
    <s v="MARZO"/>
    <n v="2019"/>
    <m/>
    <m/>
    <s v="Acción correctiva"/>
    <s v="1._x0009_Se solicitó a la Fiduciaria mediante correo electrónico y en el comité de fiducia realizado en el mes de marzo, que incluya en las notas a los Estados Financieros el detalle de los impuestos pagados en el periodo._x000a_2._x0009_A partir del informe del mes de octubre de 2019, se incluirá la anotación referente al cumplimiento de pago de impuestos en el informe financiero mensual._x000a_"/>
    <d v="2019-05-31T00:00:00"/>
    <x v="29"/>
    <m/>
    <s v="31/05/2019 30/05/2019 - Mediante memorando con Rad. 20194090434622 del 30/04/2019 la Interventoría allega a esta oficina el plan de mejoramiento para la no conformidad._x000a__x000a_Se allego a la OCI los soportes que evidencian lo siguiente: _x000a_-_x0009_Solicitud a la Fiduciaria mediante correo electrónico y en el comité de fiducia realizado en el mes de marzo, que incluya en las notas a los Estados Financieros el detalle de los impuestos pagados en el periodo._x000a_-_x0009_Borrador del informe de interventoría correspondiente al mes de marzo de 2019. _x000a_Dando un avance del 50% _x000a__x000a_Se solicita se allegue a esta oficina los informes financieros con radicado ANI correspondientes al mes de marzo y abril con la verificación referente al cumplimiento de impuestos para cerrar la no conformidad. _x000a_ (Mary Alexandra Cuenca Noreña)_x000a__x000a_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_x000a__x000a_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_x000a__x000a_07/11/2019 Por correo electrónico la Supervisión allego a esta oficina la modificación de las acciones de mejora y nueva fecha de cierre para la no conformidad del 30/11/2019. (Mary Alexandra Cuenca Noreña)_x000a__x000a_05/06/2020 29/05/2020 – correo electrónico notificando vencimiento y solicitando evidencias._x000d__x000a__x000d__x000a_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_x000a_ (Mary Alexandra Cuenca Noreña)"/>
    <n v="1"/>
    <x v="0"/>
    <m/>
    <n v="6"/>
    <n v="2020"/>
    <m/>
    <m/>
    <s v="Auditoría Interna a Proyectos"/>
    <m/>
  </r>
  <r>
    <n v="3693"/>
    <n v="14"/>
    <n v="2019"/>
    <s v="1._x0009_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_x000a__x000a_“Verificar el adecuado ejercicio de la interventoría que ejerce la supervisión integral del contrato de concesión.”"/>
    <s v=""/>
    <m/>
    <m/>
    <s v="Técnico"/>
    <s v="GESTIÓN CONTRACTUAL Y SEGUIMIENTO DE PROYECTOS DE INFRAESTRUCTURA DE TRANSPORTE"/>
    <s v="Vicepresidencia  Ejecutiva (VEJ)"/>
    <s v="Chirajara - Fundadores"/>
    <s v="Mary Alexandra Cuenca Noreña"/>
    <s v="MARZO DE 2019"/>
    <s v="MARZO"/>
    <n v="2019"/>
    <m/>
    <m/>
    <s v="Acción correctiva y preventiva"/>
    <s v="1._x0009_Oficio a la Interventoría con solicitud del inventario socioeconómico_x000d__x000a_2._x0009_Inventario socioeconómico de los años 2016, 2017 y 2018_x000d__x000a_"/>
    <d v="2019-05-31T00:00:00"/>
    <x v="53"/>
    <m/>
    <s v="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
    <n v="1"/>
    <x v="0"/>
    <m/>
    <s v="mayo"/>
    <n v="2019"/>
    <m/>
    <m/>
    <s v="Auditoría Interna a Proyectos"/>
    <m/>
  </r>
  <r>
    <n v="3694"/>
    <n v="15"/>
    <n v="2019"/>
    <s v="2._x0009_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_x000a__x000a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s v="Vicepresidencia  Ejecutiva (VEJ)"/>
    <s v="Chirajara - Fundadores"/>
    <s v="Mary Alexandra Cuenca Noreña"/>
    <s v="MARZO DE 2019"/>
    <s v="MARZO"/>
    <n v="2019"/>
    <m/>
    <m/>
    <s v="Acción correctiva y preventiva"/>
    <s v="Evidenciar gestión de seguimiento a los riesgos del proyecto mediante los siguientes documentos: 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
    <d v="2019-05-31T00:00:00"/>
    <x v="54"/>
    <m/>
    <s v="_x000a__x000a_31/05/2019 30/05/2019 – Mediante memorando con Rad. 20195000065003 del 30/04/2019 la Supervisión allega a esta oficina el plan de mejoramiento para cumplir la no conformidad._x000d__x000a__x000d__x000a_Se allego a la OCI los soportes que evidencian lo siguiente: _x000d__x000a_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_x000d__x000a_Por lo tanto, se da cierre a la no conformidad. (100%)_x000d__x000a_ (Mary Alexandra Cuenca Noreña)"/>
    <n v="1"/>
    <x v="0"/>
    <m/>
    <n v="5"/>
    <n v="2019"/>
    <m/>
    <m/>
    <s v="Auditoría Interna a Proyectos"/>
    <m/>
  </r>
  <r>
    <n v="3695"/>
    <n v="16"/>
    <n v="2019"/>
    <s v="3._x0009_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_x000a_"/>
    <s v=""/>
    <m/>
    <m/>
    <s v="Técnico"/>
    <s v="GESTIÓN CONTRACTUAL Y SEGUIMIENTO DE PROYECTOS DE INFRAESTRUCTURA DE TRANSPORTE"/>
    <s v="Vicepresidencia  Ejecutiva (VEJ)"/>
    <s v="Chirajara - Fundadores"/>
    <s v="Mary Alexandra Cuenca Noreña"/>
    <s v="MARZO DE 2019"/>
    <s v="MARZO"/>
    <n v="2019"/>
    <m/>
    <m/>
    <s v="Acción preventiva"/>
    <s v="Socialización de la matriz de riesgos del proceso a la gestión contractual al equipo de supervisión del proyecto IP Chirajara Fundadores"/>
    <d v="2019-05-31T00:00:00"/>
    <x v="54"/>
    <m/>
    <s v="_x000a__x000a_31/05/2019 30/05/2019 – Mediante memorando con Rad. 20195000065003 del 30/04/2019 la Supervisión allega a esta oficina el plan de mejoramiento para cumplir la no conformidad._x000d__x000a__x000d__x000a_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_x000a_Con esto, se da por cumplida la no conformidad. No obstante, se recomienda hacer seguimiento periódico a los riesgos del proceso con el objetivo de garantizar un mayor autocontrol de su gestión. (100%)_x000d__x000a_ (Mary Alexandra Cuenca Noreña)"/>
    <n v="1"/>
    <x v="0"/>
    <m/>
    <n v="5"/>
    <n v="2019"/>
    <m/>
    <m/>
    <s v="Auditoría Interna a Proyectos"/>
    <m/>
  </r>
  <r>
    <n v="3696"/>
    <n v="17"/>
    <n v="2019"/>
    <s v="5.1.2 DESACTUALIZACION Y DEBILIDAD EN LOS CONTROLES PARA EL MANEJO Y CONTROL DEL PARQUE AUTOMOTOR DE LA ANI._x000a__x000a_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
    <s v=""/>
    <m/>
    <m/>
    <s v="Administrativo"/>
    <s v="GESTIÓN ADMINISTRATIVA Y FINANCIERA"/>
    <s v="Vicepresidencia de Gestión Corporativa (VGCorp)"/>
    <s v="Grupo Interno de Trabajo Administrativo y Financiero"/>
    <s v="Yuber Alexander Peña Cárdenas"/>
    <s v="MARZO DE 2019"/>
    <s v="MARZO"/>
    <n v="2019"/>
    <m/>
    <m/>
    <s v="Acción correctiva"/>
    <s v="1. Actualizar la Resolución No. 619 de mayo de 2019._x000d__x000a_2. Socialización de la Resolución."/>
    <d v="2019-06-26T00:00:00"/>
    <x v="10"/>
    <m/>
    <s v="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_x000a__x000a_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_x000a__x000a_26/05/2020 Mediante Resolución No. 20204010005915 del 14 de mayo de 2020 se corrigió el artículo tercero de la Resolución 1789 de 2019, incluyendo el vehículo de placa OKZ049 y eliminando el vehículo de placa OKZ740._x000d__x000a_Por lo anterior. La No Conformidad se da como subsanada. (Yuber Alexander Peña Cárdenas)"/>
    <n v="1"/>
    <x v="0"/>
    <m/>
    <n v="5"/>
    <n v="2020"/>
    <m/>
    <m/>
    <s v="Seguimiento Normativo"/>
    <m/>
  </r>
  <r>
    <n v="3697"/>
    <n v="18"/>
    <n v="2019"/>
    <s v="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
    <s v=""/>
    <m/>
    <m/>
    <s v="Jurídico"/>
    <s v="GESTIÓN JURÍDICA"/>
    <s v="Vicepresidencia Jurídica (VJ)"/>
    <s v="Grupo Interno de Trabajo Defensa Judicial"/>
    <s v="Johana Catherine Durán Monroy"/>
    <s v="MARZO DE 2019"/>
    <s v="MARZO"/>
    <n v="2019"/>
    <m/>
    <m/>
    <s v="Acción correctiva y preventiva"/>
    <s v="1. Presentar el acto administrativo al Comité de conciliación._x000d__x000a_2. Definir puntos de control para que los actos administrativos en el futuro se presenten según los tiempos estipulados"/>
    <s v="13/08/2019"/>
    <x v="36"/>
    <m/>
    <s v="13/08/2019 De acuerdo a los dos últimos seguimientos se evidencia que las acciones fueron efectivas y que la situación fue subsanada. (Johana Catherine Durán Monroy)"/>
    <n v="1"/>
    <x v="0"/>
    <m/>
    <n v="8"/>
    <n v="2019"/>
    <m/>
    <m/>
    <s v="Seguimiento Normativo"/>
    <m/>
  </r>
  <r>
    <n v="3698"/>
    <n v="19"/>
    <n v="2019"/>
    <s v="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
    <s v=""/>
    <m/>
    <m/>
    <s v="Jurídico"/>
    <s v="GESTIÓN JURÍDICA"/>
    <s v="Vicepresidencia Jurídica (VJ)"/>
    <s v="Grupo Interno de Trabajo Defensa Judicial"/>
    <s v="Martha Guzmán León"/>
    <s v="MARZO DE 2019"/>
    <s v="MARZO"/>
    <n v="2019"/>
    <m/>
    <m/>
    <s v="Acción correctiva y preventiva"/>
    <s v="1. Unificación de controles diseñados para el control de pago de sentencias y trámite de acciones de repetición_x000a_2. Establecimiento de lineamentos para sesionar periódicamente en materia de acción de repetición _x000a_3. Designación de funcionario del GIT de Defensa Judicial con dedicación exclusiva como Secretario (a) Técnico (a) del Comité de Conciliación, como responsable de control a la gestión del Comité de Conciliación conforme al procedimiento adoptado para tal fin."/>
    <d v="2019-08-11T00:00:00"/>
    <x v="55"/>
    <m/>
    <s v="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_x000a__x000a_08/11/2019 Mediante Memorando No. 2019102015503 del 16 de octubre de 2019, se solicitó la suscripciòn del plan. Mediante Memorando 20197010164123 del 25 de octubre de 2019, se recibió el Plan de Mejora.  (Martha Guzmán León)_x000a__x000a_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_x000a__x000a_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_x000a__x000a_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
    <n v="1"/>
    <x v="0"/>
    <m/>
    <n v="3"/>
    <n v="2020"/>
    <m/>
    <m/>
    <s v="Seguimiento Normativo"/>
    <m/>
  </r>
  <r>
    <n v="3699"/>
    <n v="20"/>
    <n v="2019"/>
    <s v="5.2.1._x0009_Se evidenció incumplimiento al contenido del procedimiento GEJU-P-009 (Versión 1), en lo que se refiere al uso de los registros dentro de los expedientes de tribunal de arbitramento: _x000a__x000a_•_x0009_Aeropuerto El Dorado, expediente con Laudo de 27 de febrero de 2019_x000a_•_x0009_Coviandes, expediente con Laudo de 15 de mayo de 2018_x000a_•_x0009_Argos, expediente CCB No. 15769, activo y radicado desde el 30 de julio de 2018 y _x000a_•_x0009_Ferrocarril del pacífico, expediente iniciado el 11 de enero de 2018_x000a__x000a_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
    <s v="Deficiencias en gestión institucional y/o interinstitucional"/>
    <m/>
    <s v="Tribunal de Arbitramento"/>
    <s v="Jurídico"/>
    <s v="GESTIÓN JURÍDICA"/>
    <s v="Vicepresidencia Jurídica (VJ)"/>
    <s v="Grupo Interno de Trabajo Defensa Judicial"/>
    <s v="Keiri Yulith Araújo Rodríguez"/>
    <s v="ABRIL DE 2019"/>
    <s v="ABRIL"/>
    <n v="2019"/>
    <m/>
    <m/>
    <s v="Acción correctiva y preventiva"/>
    <s v="PREVENTIVAS: 1. Actualizar el procedimiento GEJU-P-009, estableciendo con claridad los registros de las actuaciones surtidas en_x000a_desarrollo de los tribunales de arbitramento, que permitan un efectivo seguimiento al mismo, vinculando a éste el formato GEJU-F-026. 2. Diseñar y adoptar a través del Sistema Integrado de Gestión la herramienta ofimática (Excel) [Reporte de_x000a_Tribunales de Arbitramento] que dé cuenta del estado de cada tribunal de arbitramento. CORRECTIVAS: 1. Actualizar los expedientes objeto del hallazgo, conforme a los registros establecidos en el formato GEJU-F-026. _x000a_2. Diligenciar el Reporte de Tribunales de Arbitramento, con el estado de los trámites activos y terminados en_x000a_que la Entidad ha sido parte._x000a_"/>
    <d v="2019-06-28T00:00:00"/>
    <x v="56"/>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quot;Actualización de expedientes&quot;. (Keiri Yulith Araújo Rodríguez)_x000a__x000a_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_x000a__x000a_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_x000a__x000a_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
    <n v="1"/>
    <x v="2"/>
    <m/>
    <n v="9"/>
    <n v="2023"/>
    <m/>
    <m/>
    <s v="Auditoría Interna"/>
    <s v="https://anionline.sharepoint.com/:f:/s/PMPMotor/Emiu_ZlotgROgcigNu65vloBC1Zsu2V_nKhKkTCFkGp5qQ?e=K6eR2T"/>
  </r>
  <r>
    <n v="3700"/>
    <n v="21"/>
    <n v="2019"/>
    <s v="5.2.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Deficiencias en gestión institucional y/o interinstitucional"/>
    <m/>
    <m/>
    <s v="Jurídico"/>
    <s v="GESTIÓN JURÍDICA"/>
    <s v="Vicepresidencia Jurídica (VJ)"/>
    <s v="Grupo Interno de Trabajo Defensa Judicial"/>
    <s v="Andrés Fernando Huérfano Huérfano"/>
    <s v="ABRIL DE 2019"/>
    <s v="ABRIL"/>
    <n v="2019"/>
    <m/>
    <m/>
    <s v="Acción preventiva"/>
    <s v="1. Diseñar y adoptar a través del Sistema Integrado de Gestión la herramienta ofimática (Excel) [Reporte de Tribunales de Arbitramento] que dé cuenta del estado de cada tribunal de arbitramento. 2. Diligenciar el Reporte de Tribunales de Arbitramento,_x000d__x000a_con el estado de los trámites activos y terminados en que la Entidad ha sido parte."/>
    <d v="2019-06-28T00:00:00"/>
    <x v="57"/>
    <m/>
    <s v="23/01/2020 23/01/2020. Se envió correo a la dependencia responsable (OCI01) informando sobre el vencimiento.  (Andrés Fernando Huérfano Huérfano)_x000a__x000a_05/05/2020 Mediante radicado 20207010057823 de 21/04/2020, solicita prórroga del plazo para cumplimiento de la meta hasta 31/08/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No. 20227010109793 de 08/09/2022, se acredita el cumplimiento de las Unidades de Medida propuestas.  (Andrés Fernando Huérfano Huérfano)"/>
    <n v="1"/>
    <x v="2"/>
    <m/>
    <n v="9"/>
    <n v="2022"/>
    <m/>
    <m/>
    <s v="Auditoría Interna"/>
    <s v="https://anionline.sharepoint.com/:f:/s/PMPMotor/EvRqqmFjoDxHn9z5CAh4L9IB7yUPD5Lwj8V-PGKtZkSwSQ?e=Khpogj"/>
  </r>
  <r>
    <n v="3701"/>
    <n v="22"/>
    <n v="2019"/>
    <s v="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
    <s v=""/>
    <m/>
    <m/>
    <s v="Riesgos"/>
    <s v="GESTIÓN CONTRACTUAL Y SEGUIMIENTO DE PROYECTOS DE INFRAESTRUCTURA DE TRANSPORTE"/>
    <s v="Vicepresidencias"/>
    <s v="VEJ - VGC"/>
    <s v="Yuly Andrea Ujueta Castillo "/>
    <s v="ABRIL DE 2019"/>
    <s v="ABRIL"/>
    <n v="2019"/>
    <m/>
    <m/>
    <s v="Acción correctiva y preventiva"/>
    <s v="Mediante memorando radicado bajo el número 20193110134043, del 11 de septiembre de 2019, se confirman las siguientes actividades:_x000a__x000a_1. Acción correctiva: _x000a__x000a_Entregar el seguimiento del mapa de riesgos correspondiente al segundo semestre de 2018. (16/09/2019)_x000a__x000a_2. Acciónes preventivas: _x000a__x000a_Proponer a planeación que en conjunto con el área de sistemas se genere un mecanismo de captura donde todas las áreas involucradas puedan incorporar los datos, de manera tal que al terminar el semestre solo se deba hacer el análisis de la información. (20/09/2019)_x000a__x000a_La aplicación de la nueva metodología de identificación y gestión de riesgos propuesta por la Gerencia de Planeación, basada en la metodología del DAFP_x000a__x000a_Realizar reunión con planeación y pedirle que esta, mediante memorando solicite a cada área que delegue las personas encargadas del mapa de riesgos y su seguimiento. (30/09/2019) _x000a_"/>
    <s v="24/09/2019"/>
    <x v="25"/>
    <m/>
    <s v="04/07/2019 En el mes de mayo y junio, se ha solicitado al área responsable, de generar el plan de acción pertinente. No se ha recibido respuesta. (Yuly Andrea Ujueta Castillo )_x000a__x000a_09/08/2019 El 5 de agosto de 2019, se radica memorando interno bajo el número 20191020115903, solicitando las acciones de mejora para la no conformidad. Hasta el momento no se ha recibido información al respecto. (Yuly Andrea Ujueta Castillo )_x000a__x000a_08/11/2019 Se entregó el seguimiento de los riesgos a planeación a través de memorando interno radicado bajo el número 20193110155133._x000d__x000a__x000d__x000a_Frente a las acciones preventivas propuestas, se manifiesta al equipo de riesgos del proceso, que estas actividades dependen de terceros. Se recomienda que se formulen acciones preventivas que sean realizadas por  los responsables del proceso y que no dependan de terceros._x000d__x000a__x000d__x000a_Revisarán las opciones y se formularán las acciones más aterrizadas al control del proceso. _x000d__x000a_ (Yuly Andrea Ujueta Castillo )_x000a__x000a_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_x000a__x000d__x000a_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_x000a__x000d__x000a_Se envía correo electrónico al proceso responsable, solicitando reporte de avances, si bien sea para ajustar fecha de cumplimiento o reformular las acciones. (Yuly Andrea Ujueta Castillo )_x000a__x000a_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_x000a__x000d__x000a_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quot;la aplicación de la nueva metodología de identificación y gestión de riesgos propuesta por la Gerencia de Planeación, basada en la metodología del DAFP&quot; y ajustar la fecha de cumplimiento para el 30 de julio de 2021. Se realizan los cambios y se ajusta el PMP.  (Yuly Andrea Ujueta Castillo )_x000a__x000a_13/11/2020  -Modificación de fecha- Solicitado por el auditor mediante correo electrónico de 12 de noviembre de 2020 (Yuly Andrea Ujueta Castillo )_x000a__x000a_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
    <n v="1"/>
    <x v="0"/>
    <m/>
    <n v="4"/>
    <n v="2021"/>
    <m/>
    <m/>
    <s v="Auditoría Interna"/>
    <m/>
  </r>
  <r>
    <n v="3702"/>
    <n v="23"/>
    <n v="2019"/>
    <s v="7.3.2_x0009_Proceso Sistema Estratégico de Planeación y Gestión (Vicepresidencia de Planeación, Riesgos y Entorno)_x000a__x000a_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
    <s v=""/>
    <m/>
    <m/>
    <s v="Riesgos"/>
    <s v="SISTEMA ESTRATÉGICO DE PLANEACIÓN Y GESTIÓN"/>
    <s v="Vicepresidencia de Planeación, Riesgos y Entorno (VPRE)"/>
    <s v="Grupo Interno de Trabajo Planeación."/>
    <s v="Yuly Andrea Ujueta Castillo "/>
    <s v="ABRIL DE 2019"/>
    <s v="ABRIL"/>
    <n v="2019"/>
    <m/>
    <m/>
    <s v="Acción correctiva y preventiva"/>
    <s v="1. Corrección – ajustar el tratamiento en la matriz. 2. 2._x0009_Acción preventiva: Revisar y ajustar el manual para la administración de riesgos y oportunidades institucionales por procesos y medias anticorrupción en la ANI – SEPG-M-004."/>
    <d v="2019-05-31T00:00:00"/>
    <x v="55"/>
    <m/>
    <s v="02/08/2019 La Oficina de Control Interno no evidenció la actulización del manual de riesgos en el seguimiento realizado en el mes de julio del presente año. se realizará nuevamente seguimiento en el mes de agosto. (Yuly Andrea Ujueta Castillo )_x000a__x000a_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_x000a_ _x000a_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_x000a__x000a_Por lo anterior, no se evidenció ningun avance en el cumplimiento de las acciones propuestas para tratar esta no conformidad.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 los avances relacionados. (Yuly Andrea Ujueta Castillo )"/>
    <n v="1"/>
    <x v="0"/>
    <m/>
    <n v="6"/>
    <n v="2020"/>
    <m/>
    <m/>
    <s v="Auditoría Interna"/>
    <m/>
  </r>
  <r>
    <n v="3703"/>
    <n v="24"/>
    <n v="2019"/>
    <s v="1._x0009_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_x000a_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
    <s v=""/>
    <m/>
    <m/>
    <s v="Técnico"/>
    <s v="GESTIÓN CONTRACTUAL Y SEGUIMIENTO DE PROYECTOS DE INFRAESTRUCTURA DE TRANSPORTE"/>
    <s v="Vicepresidencia  Ejecutiva (VEJ)"/>
    <s v="Autopista Conexión Pacífico 3"/>
    <s v="Mary Alexandra Cuenca Noreña"/>
    <s v="ABRIL DE 2019"/>
    <s v="ABRIL"/>
    <n v="2019"/>
    <m/>
    <m/>
    <s v="Acción correctiva"/>
    <s v="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_x0009_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_x000a_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_x000a_"/>
    <d v="2019-05-31T00:00:00"/>
    <x v="4"/>
    <m/>
    <s v="_x000a__x000a_31/05/2019 31/05/2019 - Mediante memorando con Rad. 20195000080213 del 30/05/2019 la supervisión allega a esta oficina el plan de mejoramiento para la no conformidad con los siguientes soportes: _x000d__x000a__x000d__x000a_-_x0009_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_x000a_-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_x000a__x000d__x000a_Se evidencia un avance del 70%. _x000d__x000a__x000d__x000a_A la espera del pronunciamiento del concesionario y la modificación del plan para cerrar la no conformidad. _x000d__x000a_ (Mary Alexandra Cuenca Noreña)_x000a__x000a_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_x000a__x000a_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_x000a__x000a_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
    <n v="1"/>
    <x v="0"/>
    <m/>
    <n v="12"/>
    <n v="2019"/>
    <m/>
    <m/>
    <s v="Auditoría Interna a Proyectos"/>
    <m/>
  </r>
  <r>
    <n v="3704"/>
    <n v="25"/>
    <n v="2019"/>
    <s v="2._x0009_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
    <s v=""/>
    <m/>
    <m/>
    <s v="Jurídico"/>
    <s v="GESTIÓN CONTRACTUAL Y SEGUIMIENTO DE PROYECTOS DE INFRAESTRUCTURA DE TRANSPORTE"/>
    <s v="Vicepresidencia  Ejecutiva (VEJ)"/>
    <s v="Autopista Conexión Pacífico 3"/>
    <s v="Mary Alexandra Cuenca Noreña"/>
    <s v="ABRIL DE 2019"/>
    <s v="ABRIL"/>
    <n v="2019"/>
    <m/>
    <m/>
    <s v="Acción correctiva"/>
    <s v="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_x000a__x000d__x000a_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
    <d v="2019-05-31T00:00:00"/>
    <x v="54"/>
    <m/>
    <s v="_x000a__x000a_31/05/2019 31/05/2019 - Mediante memorando con Rad. 20195000080213 del 30/05/2019 la supervisión allega a esta oficina el plan de mejoramiento para la no conformidad con los siguientes soportes: _x000d__x000a__x000d__x000a_-_x0009_Acta Ampliación EER Cafetales 26/04/2019_x000d__x000a_-_x0009_Acta declaratoria EER UF3.2_x000d__x000a__x000d__x000a_Con lo anterior se da por cumplida la no conformidad y el cierre de esta. (100%)_x000d__x000a_ (Mary Alexandra Cuenca Noreña)"/>
    <n v="1"/>
    <x v="0"/>
    <m/>
    <n v="5"/>
    <n v="2019"/>
    <m/>
    <m/>
    <s v="Auditoría Interna a Proyectos"/>
    <m/>
  </r>
  <r>
    <n v="3705"/>
    <n v="26"/>
    <n v="2019"/>
    <s v="1._x0009_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
    <s v=""/>
    <m/>
    <m/>
    <s v="Planeación"/>
    <s v="SISTEMA ESTRATÉGICO DE PLANEACIÓN Y GESTIÓN"/>
    <s v="Vicepresidencia de Planeación, Riesgos y Entorno (VPRE)"/>
    <s v="Grupo Interno de Trabajo Riesgos"/>
    <s v="Yuber Alexander Peña Cárdenas"/>
    <s v="ABRIL DE 2019"/>
    <s v="ABRIL"/>
    <n v="2019"/>
    <m/>
    <m/>
    <s v="Acción correctiva y preventiva"/>
    <s v="Mediante Memorando con Radicado No. 20196020154913 del 15 de octubre de 2019 el GIT de  Riesgos, suscribe el Plan de Mejoramiento con las siguientes acciones de mejora:_x000a__x000a_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_x000a__x000a_Actas de las metas de trabajo con el MHCP que permita generar unidad de criterio para las valoraciones que presente la ANI durante el proceso de seguimiento (01/06/2020)_x000a__x000a_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
    <s v="16/10/2019"/>
    <x v="17"/>
    <m/>
    <s v="02/09/2019 02/09/2019 Se proyecto Memorando con Radicado No. 20191020128533 del 02/09/2019 de reiteración para suscripción del Plan con las acciones de mejora. (Yuber Alexander Peña Cárdenas)_x000a__x000a_08/10/2020 Mediante correo electrónico del 01/09/2020 se solicitó el envío de los soportes de las acciones de mejora, como no se recibió respuesta, el 07/10/2020 se reitera la solicitud de envió de los soportes. (Yuber Alexander Peña Cárdenas)_x000a__x000a_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_x000a__x000a_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_x000a_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_x000a_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_x000a__x000a_Registro del cumplimiento se anexaron pantallazos de las reuniones de los días 13/01/2019, 02/02/2019, 11 y 18/06/2019, 4/09/2019, 10 y 20/12/2019, 15 y 18/05/2020, 9 y 19/09/2019, 25 y 29/10/2019, 10/09/2020._x000a__x000a_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_x000a__x000a_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_x000a__x000a_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_x000a__x000a_13/04/2021  -Modificación de fecha- De acuerdo con el correo remitido por el auditor el 9 de abril de 2021 solicitando esta modificación, con base en el memorando No. 20216020053443 del 26 de marzo de 2021 remitido por la dependencia responsables. (2019)_x000a__x000a_14/09/2021 Mediante correo del 14/09/2021 se solicitó al GIT de Riesgos el envío de las evidencias del cumplimiento de la acción de mejora No. 3 con fecha de terminación del 31/08/2021. (Yuber Alexander Peña Cárdenas)_x000a__x000a_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_x000a__x000d__x000a_Por lo anterior, se da como subsanada la No Conformidad. (Yuber Alexander Peña Cárdenas)"/>
    <n v="1"/>
    <x v="0"/>
    <m/>
    <n v="9"/>
    <n v="2021"/>
    <m/>
    <m/>
    <s v="Auditoría Interna"/>
    <m/>
  </r>
  <r>
    <n v="3706"/>
    <n v="27"/>
    <n v="2019"/>
    <s v="1._x0009_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
    <s v=""/>
    <m/>
    <m/>
    <s v="Planeación"/>
    <s v="SISTEMA ESTRATÉGICO DE PLANEACIÓN Y GESTIÓN"/>
    <s v="Vicepresidencia de Planeación, Riesgos y Entorno (VPRE)"/>
    <s v="Grupo Interno de Trabajo Planeación."/>
    <s v="Juan Diego Toro Bautista"/>
    <s v="Mayo de 2019"/>
    <s v="MAYO"/>
    <n v="2019"/>
    <m/>
    <m/>
    <s v="Acción correctiva y preventiva"/>
    <s v="1. Publicar la información faltante en la página web de la Entidad. 2. Revisión de las recomendaciones emitidas en el informe."/>
    <d v="2019-06-10T00:00:00"/>
    <x v="10"/>
    <m/>
    <s v="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_x000a__x000a_30/09/2019 Se verificó la publicación de los archivos faltantes https://www.ani.gov.co/ejecucion-vigencia-2019 (Juan Diego Toro Bautista)"/>
    <n v="1"/>
    <x v="0"/>
    <m/>
    <n v="9"/>
    <n v="2019"/>
    <d v="2019-05-24T00:00:00"/>
    <n v="1879"/>
    <s v="Auditoría Interna"/>
    <m/>
  </r>
  <r>
    <n v="3707"/>
    <n v="28"/>
    <n v="2019"/>
    <s v="2._x0009_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
    <s v=""/>
    <m/>
    <m/>
    <s v="Planeación"/>
    <s v="SISTEMA ESTRATÉGICO DE PLANEACIÓN Y GESTIÓN"/>
    <s v="Vicepresidencia de Planeación, Riesgos y Entorno (VPRE)"/>
    <s v="Grupo Interno de Trabajo Planeación."/>
    <s v="Juan Diego Toro Bautista"/>
    <s v="Mayo de 2019"/>
    <s v="MAYO"/>
    <n v="2019"/>
    <m/>
    <m/>
    <s v="Acción correctiva y preventiva"/>
    <s v="1. Publicar el archivo del seguimiento en  formato editable. 2. Revisión de las recomendaciones emitidas en el informe."/>
    <d v="2019-06-10T00:00:00"/>
    <x v="10"/>
    <m/>
    <s v="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_x000a__x000a_30/09/2019 Se verificó la publicación de los archivos faltantes https://www.ani.gov.co/ejecucion-vigencia-2019 (Juan Diego Toro Bautista)"/>
    <n v="1"/>
    <x v="0"/>
    <m/>
    <n v="9"/>
    <n v="2019"/>
    <d v="2019-05-24T00:00:00"/>
    <n v="1879"/>
    <s v="Auditoría Interna"/>
    <m/>
  </r>
  <r>
    <n v="3708"/>
    <n v="29"/>
    <n v="2019"/>
    <s v="3._x0009_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
    <s v=""/>
    <m/>
    <m/>
    <s v="Planeación"/>
    <s v="SISTEMA ESTRATÉGICO DE PLANEACIÓN Y GESTIÓN"/>
    <s v="Vicepresidencia de Planeación, Riesgos y Entorno (VPRE)"/>
    <s v="Grupo Interno de Trabajo Planeación."/>
    <s v="Juan Diego Toro Bautista"/>
    <s v="Mayo de 2019"/>
    <s v="MAYO"/>
    <n v="2019"/>
    <m/>
    <m/>
    <s v="Acción correctiva y preventiva"/>
    <s v="1. actualizar y verificar el correcto funcionamiento del enlace al SIGEP en la página web de la Entidad. 2. Revisión de las recomendaciones emitidas en el informe."/>
    <d v="2019-06-10T00:00:00"/>
    <x v="10"/>
    <m/>
    <s v="10/06/2019 En la se reparó el enlace que conduce al SIGEP. Pendiente un pronunciamiento respecto de las recomendaciones dadas en el informe de auditoría 2019. (Juan Diego Toro Bautista)_x000a__x000a_30/09/2019 Se verificó la efectividad del enlace a SIGEP https://www.funcionpublica.gov.co/web/sigep/hojas-de-vida (Juan Diego Toro Bautista)"/>
    <n v="1"/>
    <x v="0"/>
    <m/>
    <n v="7"/>
    <n v="2019"/>
    <d v="2019-05-24T00:00:00"/>
    <n v="1879"/>
    <s v="Auditoría Interna"/>
    <m/>
  </r>
  <r>
    <n v="3709"/>
    <n v="30"/>
    <n v="2019"/>
    <s v="4._x0009_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
    <s v=""/>
    <m/>
    <m/>
    <s v="Planeación"/>
    <s v="SISTEMA ESTRATÉGICO DE PLANEACIÓN Y GESTIÓN"/>
    <s v="Vicepresidencia de Planeación, Riesgos y Entorno (VPRE)"/>
    <s v="Grupo Interno de Trabajo Planeación."/>
    <s v="Juan Diego Toro Bautista"/>
    <s v="Mayo de 2019"/>
    <s v="MAYO"/>
    <n v="2019"/>
    <m/>
    <m/>
    <s v="Acción correctiva y preventiva"/>
    <s v="1. Publicar la información faltante - indicadores de desempeño primer trimestre de 2019, en la página web de la Entidad. 2. Revisión de las recomendaciones emitidas en el informe."/>
    <d v="2019-06-10T00:00:00"/>
    <x v="10"/>
    <m/>
    <s v="30/09/2019 Se verificó la publicación del archivo faltante https://www.ani.gov.co/sig/indicadores-por-proceso-0 (Juan Diego Toro Bautista)"/>
    <n v="1"/>
    <x v="0"/>
    <m/>
    <n v="7"/>
    <n v="2019"/>
    <d v="2019-05-24T00:00:00"/>
    <n v="1879"/>
    <s v="Auditoría Interna"/>
    <m/>
  </r>
  <r>
    <n v="3710"/>
    <n v="31"/>
    <n v="2019"/>
    <s v="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quot;"/>
    <s v=""/>
    <m/>
    <m/>
    <s v="Financiero"/>
    <s v="GESTIÓN CONTRACTUAL Y SEGUIMIENTO DE PROYECTOS DE INFRAESTRUCTURA DE TRANSPORTE"/>
    <s v="Vicepresidencia de Gestión Contractual (VGC)"/>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 los egresos del Concesionario._x000d__x000a_Nueva fecha de finalización: 18/09/2019._x000d__x000a_ (Carlos Felipe Sánchez Pinzón)_x000a__x000a_29/10/2019 No se tiene seguimiento por inasistencia de la Interventoría. La fecha de finalización continúa vencida. (Carlos Felipe Sánchez Pinzón)_x000a__x000a_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_x000a__x000a_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
    <n v="1"/>
    <x v="0"/>
    <m/>
    <n v="12"/>
    <n v="2019"/>
    <d v="2019-05-27T00:00:00"/>
    <n v="1876"/>
    <s v="Auditoría Interna a Proyectos"/>
    <m/>
  </r>
  <r>
    <n v="3711"/>
    <n v="32"/>
    <n v="2019"/>
    <s v="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_x000a__x000d__x000a_Lo anterior, se evidenció a partir de los reportes financieros de la Interventoría presentados en el informe mensual de Interventoría No. 87 correspondiente al mes de marzo de 2019, con radicado ANI No. 2019-409-035379-2._x000d__x000a_"/>
    <s v=""/>
    <m/>
    <m/>
    <s v="Financiero"/>
    <s v="GESTIÓN CONTRACTUAL Y SEGUIMIENTO DE PROYECTOS DE INFRAESTRUCTURA DE TRANSPORTE"/>
    <s v="Vicepresidencia de Gestión Contractual (VGC)"/>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l pago de contraprestación y de la tasa de vigilancia por parte del Concesionario._x000d__x000a_Nueva fecha de finalización: 18/09/2019._x000d__x000a_ (Carlos Felipe Sánchez Pinzón)_x000a__x000a_29/10/2019 La Supervisión comparte el informe de Interventoría No. 94 con radicado ANI No. 20194091056542, en el cual se actualiza el pago de la tasa de vigilancia hasta la fecha del informe, por lo que se evidencia el seguimiento de la Interventoría en este sentido._x000d__x000a__x000d__x000a_En cuanto al pago de contraprestación, mediante el informe de Interventoría No. 94 con radicado ANI No. 20194091056542, se evidencia que continúa sin estar al día el seguimiento. La fecha de finalización de acciones de mejoramiento continúa vencida._x000d__x000a_ (Carlos Felipe Sánchez Pinzón)_x000a__x000a_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
    <n v="1"/>
    <x v="0"/>
    <m/>
    <n v="11"/>
    <n v="2019"/>
    <d v="2019-05-27T00:00:00"/>
    <n v="1876"/>
    <s v="Auditoría Interna a Proyectos"/>
    <m/>
  </r>
  <r>
    <n v="3712"/>
    <n v="33"/>
    <n v="2019"/>
    <s v="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s v="Vicepresidencia de Gestión Contractual (VGC)"/>
    <s v="Puerto Regional de Santa Marta "/>
    <s v="Adriana Barrios Rodríguez"/>
    <s v="Mayo de 2019"/>
    <s v="MAYO"/>
    <n v="2019"/>
    <m/>
    <m/>
    <s v="Acción correctiva"/>
    <s v="1. Hacer seguimiento a la circular (Radicado ANI No. 20194090000084) donde se solicita al Concesionario el cumplimiento de la Resolución 1219 de 2015, evidenciando la respuesta por parte del Concesionario._x000d__x000a_2. Evidenciar la instalación de la valla o la justificación de la decisión de no instalarla._x000d__x000a_"/>
    <d v="2019-09-07T00:00:00"/>
    <x v="59"/>
    <m/>
    <s v="_x000a__x000a_9/07/2019 5._x0009_La supervisión presenta las acciones de mejoramiento y la fecha de finalización en el siguiente sentido:_x000a_1. Hacer seguimiento a la circular (Radicado ANI No. 20194090000084) donde se solicita al Concesionario el cumplimiento de la Resolución 1219 de 2015, evidenciando la respuesta por parte del Concesionario._x000a_2. Evidenciar la instalación de la valla o la justificación de la decisión de no instalarla._x000a_Fecha de finalización: 02/09/2019._x000a_Al respecto, se aclara que la fecha de finalización está prevista para, dependiendo del pronunciamiento del Concesionario, concluir el plan de mejoramiento en el caso más favorable o bien, reformular las acciones de mejoramiento._x000a_ (Carlos Felipe Sánchez Pinzón)_x000a__x000a_17/09/2019 En reunión de seguimiento, la Supervisión presenta las solicitudes que ha hecho al Concesionario sobre la instalación de vallas (radicado ANI 20193030319361 del 17/09/2019)._x000a_Nueva fecha de finalización: 30/10/2019._x000a_ (Carlos Felipe Sánchez Pinzón)_x000a__x000a_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_x000a__x000a_En este sentido, la Supervisión solicita reprogramar la fecha de finalización para el 31/12/2019._x000a_ (Carlos Felipe Sánchez Pinzón)_x000a__x000a_19/12/2019 Se reprograma el plan de mejoramiento para el 30 de mayo de 2020, a solicitud de la Supervisión y una vez revisado el avance reportado por la Supervisión mediante correo electrónico del 17/12/2019. (Carlos Felipe Sánchez Pinzón)_x000a__x000a_12/06/2020 Mediante correo electrónico se solicitó a la Supervisión allegar las evidencias de finalización de las acciones de mejoramiento pendientes, dada la fecha de finalización el 30 de mayo de 2020. (Carlos Felipe Sánchez Pinzón)_x000a__x000a_10/07/2020 El 9 de julio de 2020 se envía correo electrónico a la Supervisión del contrato solicitándo evidencias de la ejecución del Plan de Mejoramiento _x000a__x000a_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
    <n v="1"/>
    <x v="0"/>
    <m/>
    <n v="7"/>
    <n v="2020"/>
    <d v="2019-05-27T00:00:00"/>
    <n v="1876"/>
    <s v="Auditoría Interna a Proyectos"/>
    <m/>
  </r>
  <r>
    <n v="3713"/>
    <n v="34"/>
    <n v="2019"/>
    <s v="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
    <s v=""/>
    <m/>
    <m/>
    <s v="Técnico"/>
    <s v="GESTIÓN CONTRACTUAL Y SEGUIMIENTO DE PROYECTOS DE INFRAESTRUCTURA DE TRANSPORTE"/>
    <s v="Vicepresidencia de Gestión Contractual (VGC)"/>
    <s v="Puerto Regional de Santa Marta "/>
    <s v="Adriana Barrios Rodríguez"/>
    <s v="Mayo de 2019"/>
    <s v="MAYO"/>
    <n v="2019"/>
    <m/>
    <m/>
    <s v="Acción correctiva"/>
    <s v="1._x0009_Realizar la publicación de las Resoluciones en el SECOP o justificar el porqué no publicarlas._x000d__x000a_Fecha de finalización: 31/07/2019._x000d__x000a_"/>
    <d v="2019-09-07T00:00:00"/>
    <x v="31"/>
    <m/>
    <s v="_x000a__x000a_9/07/2019 6._x0009_La supervisión presenta las acciones de mejoramiento y la fecha de finalización en el siguiente sentido:_x000a_1._x0009_Realizar la publicación de las Resoluciones en el SECOP o justificar el porqué no publicarlas._x000a_Fecha de finalización: 31/07/2019._x000a_ (Carlos Felipe Sánchez Pinzón)_x000a__x000a_17/09/2019 En reunión de seguimiento, la Supervisión manifiesta que realizará la solicitud al área de contratación para la publicación de las Resoluciones de aprobación de los planes bienales en SECOP._x000a_Nueva fecha de finalización: 23/09/2019._x000a_ (Carlos Felipe Sánchez Pinzón)_x000a__x000a_29/10/2019 La Supervisión evidencia la solicitud al área encargada para la publicación en SECOP de las resoluciones respectivas. En este sentido, la Supervisión solicita reprogramar la fecha de finalización para el 30/11/2019. (Carlos Felipe Sánchez Pinzón)_x000a__x000a_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_x000a__x000a_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_x000a__x000a_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_x000a__x000a_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_x000a__x000a_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_x000a__x000a_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
    <n v="1"/>
    <x v="0"/>
    <m/>
    <n v="3"/>
    <n v="2021"/>
    <d v="2019-05-27T00:00:00"/>
    <n v="1876"/>
    <s v="Auditoría Interna a Proyectos"/>
    <m/>
  </r>
  <r>
    <n v="3714"/>
    <n v="35"/>
    <n v="2019"/>
    <s v="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_x000a_"/>
    <s v=""/>
    <m/>
    <m/>
    <s v="Técnico"/>
    <s v="GESTIÓN CONTRACTUAL Y SEGUIMIENTO DE PROYECTOS DE INFRAESTRUCTURA DE TRANSPORTE"/>
    <s v="Vicepresidencia de Gestión Contractual (VGC)"/>
    <s v="Puerto Regional de Santa Marta "/>
    <s v="Adriana Barrios Rodríguez"/>
    <s v="Mayo de 2019"/>
    <s v="MAYO"/>
    <n v="2019"/>
    <m/>
    <m/>
    <s v="Acción correctiva"/>
    <s v="1. Presentar Resolución de aprobación de plan bienal 2017-2018._x000d__x000a_2. Presentar Resolución de aprobación de plan bienal 2019-2020 dentro de la bienalidad._x000d__x000a_"/>
    <d v="2019-09-07T00:00:00"/>
    <x v="60"/>
    <m/>
    <s v="_x000a__x000a_9/07/2019 7._x0009_Dado que la causa de esta no conformidad corresponde con la de la no conformidad No. 3509, se incorpora el mismo plan de mejoramiento, el cual se copia a continuación:_x000a_1. Presentar Resolución de aprobación de plan bienal 2017-2018._x000a_2. Presentar Resolución de aprobación de plan bienal 2019-2020 dentro de la bienalidad._x000a_Adicionalmente, en virtud de la reformulación, se solicita reprogramar la fecha de finalización para el 31/12/2019._x000a_ (Carlos Felipe Sánchez Pinzón)_x000a__x000a_17/09/2019 En reunión de seguimiento, la Supervisión presenta la Resolución de aprobación de plan bienal 2017-2018, evidenciando la ejecución de la primera acción de mejoramiento. Avance: 50%._x000a_La fecha de finalización continúa sin modificación para el 31/12/2019._x000a_ (Carlos Felipe Sánchez Pinzón)_x000a__x000a_29/10/2019 La Supervisión informa que continúa trabajando con la Interventoría para lograr la imputación de las inversiones del plan bienal 2013-2014 y en la aprobación del plan bienal 2019-2020. La fecha de finalización continúa para el 31/12/2019. (Carlos Felipe Sánchez Pinzón)_x000a__x000a_19/12/2019 Se reprograma el plan de mejoramiento para el 30 de septiembre de 2020, a petición de la Supervisión y una vez revisadas las evidencias de avance allegadas mediante correo electrónico del 17/12/2019. (Carlos Felipe Sánchez Pinzón)_x000a__x000a_8/09/2020 Se remite correo electrónico el 8 de septiembre de 2020 solicitando a la supervisión estado de avance respecto a la aprobación del plan bienal 2019-2020.  (Adriana Barrios Rodríguez)_x000a__x000a_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
    <n v="1"/>
    <x v="0"/>
    <m/>
    <n v="12"/>
    <n v="2020"/>
    <d v="2019-05-27T00:00:00"/>
    <n v="1876"/>
    <s v="Auditoría Interna a Proyectos"/>
    <m/>
  </r>
  <r>
    <n v="3715"/>
    <n v="36"/>
    <n v="2019"/>
    <s v="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
    <s v=""/>
    <m/>
    <m/>
    <s v="Técnico"/>
    <s v="GESTIÓN CONTRACTUAL Y SEGUIMIENTO DE PROYECTOS DE INFRAESTRUCTURA DE TRANSPORTE"/>
    <s v="Vicepresidencia de Gestión Contractual (VGC)"/>
    <s v="CENIT - Terminal Coveñas"/>
    <s v="Daniel Felipe Sáenz Lozano"/>
    <s v="Mayo de 2019"/>
    <s v="MAYO"/>
    <n v="2019"/>
    <m/>
    <m/>
    <s v="Acción correctiva"/>
    <s v="1. Concepto Técnico – Verificación Plan de Inversiones. 33%_x000d__x000a_2. Concepto Financiero – Verificación e Imputación de Inversiones Contractuales y a Cuenta y Riesgo. 33%_x000d__x000a_3. Acciones de ajuste necesarias indicadas en los Conceptos Técnico y Financiero. 33%"/>
    <d v="2019-07-01T00:00:00"/>
    <x v="5"/>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_x000a__x000d__x000a_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_x000a__x000a_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_x000a__x000a_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_x000a__x000d__x000a_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_x000a__x000a_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_x000a__x000a_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_x000a__x000a_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
    <n v="1"/>
    <x v="0"/>
    <m/>
    <n v="1"/>
    <n v="2022"/>
    <d v="2019-05-30T00:00:00"/>
    <n v="1873"/>
    <s v="Auditoría Interna a Proyectos"/>
    <m/>
  </r>
  <r>
    <n v="3716"/>
    <n v="37"/>
    <n v="2019"/>
    <s v="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
    <s v=""/>
    <m/>
    <m/>
    <s v="Técnico"/>
    <s v="GESTIÓN CONTRACTUAL Y SEGUIMIENTO DE PROYECTOS DE INFRAESTRUCTURA DE TRANSPORTE"/>
    <s v="Vicepresidencia de Gestión Contractual (VGC)"/>
    <s v="CENIT - Terminal Coveñas"/>
    <s v="Daniel Felipe Sáenz Lozano"/>
    <s v="Mayo de 2019"/>
    <s v="MAYO"/>
    <n v="2019"/>
    <m/>
    <m/>
    <s v="Acción correctiva"/>
    <s v="1. Solicitud desde la Gerencia Técnica a la Gerencia de Contratación realizar la Publicación de los Actos Administrativos y Modificaciones Contractuales en el sistema Electrónico de Contratación Pública – SECOP_x000d__x000a_2. Formato de radicación a Colombia Compra Eficiente – SECOP_x000d__x000a_3. Publicación Documentos relacionados de actos administrativos y/o Modificaciones de la Sociedad Portuaria Cenit Coveñas."/>
    <d v="2019-07-01T00:00:00"/>
    <x v="4"/>
    <m/>
    <s v="_x000a__x000a_01/07/2019 El 27 de junio de 2019, vía correo electrónico, se recibió plan de mejoramiento. Se confirmó recibo y se hicieron observaciones al respecto, vía correo electrónico. (Daniel Felipe Sáenz Lozano)_x000a__x000a_16/12/2019 Mediante correo electrónico de 11 de diciembre de 2019, la Supervisión remitió evidencias de cumplimiento del plan de mejoramiento, así:_x000d__x000a__x000d__x000a_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_x000a__x000d__x000a_2. Formato de radicación a Colombia Compra Eficiente – SECOP: Se evidenció solicitud de la ANI a Colombia Compra Eficiente, realizada el 24 de mayo de 2019, para actualizar los documentos contractuales disponibles en la web asociados a CENIT – Terminal Coveñas._x000d__x000a__x000d__x000a_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_x000a__x000d__x000a_En virtud de que se ha cumplido con el plan de mejoramiento se da cierre a la no conformidad._x000d__x000a_ (Daniel Felipe Sáenz Lozano)"/>
    <n v="1"/>
    <x v="0"/>
    <m/>
    <n v="12"/>
    <n v="2019"/>
    <d v="2019-05-30T00:00:00"/>
    <n v="1873"/>
    <s v="Auditoría Interna a Proyectos"/>
    <m/>
  </r>
  <r>
    <n v="3717"/>
    <n v="38"/>
    <n v="2019"/>
    <s v="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
    <s v=""/>
    <m/>
    <m/>
    <s v="Técnico"/>
    <s v="GESTIÓN CONTRACTUAL Y SEGUIMIENTO DE PROYECTOS DE INFRAESTRUCTURA DE TRANSPORTE"/>
    <s v="Vicepresidencia de Gestión Contractual (VGC)"/>
    <s v="CENIT - Terminal Coveñas"/>
    <s v="Daniel Felipe Sáenz Lozano"/>
    <s v="Mayo de 2019"/>
    <s v="MAYO"/>
    <n v="2019"/>
    <m/>
    <m/>
    <s v="Acción correctiva"/>
    <s v="1. Concepto Técnico: Verificación y reporte ejecución de inversiones Resolución No. 1010 del 19 de septiembre de 2013. 25%_x000d__x000a_2. Concepto Financiero: Verificación ejecución contable inversiones Resolución NO. 1010 del 19 de septiembre de 2013. 25%_x000d__x000a_3. Concepto Jurídico: Respuesta Jurídica Contractual por la no ejecución de la instalación de una cubierta en el área de acceso vehicular intervenida a partir de lo resuelto en la Resolución No. 1010 del 19 de septiembre de 2013. 25%_x000d__x000a_4. Acciones de mejora y disposiciones indicadas en los conceptos técnico, financiero y jurídico. 25%"/>
    <d v="2019-07-01T00:00:00"/>
    <x v="31"/>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_x000a__x000d__x000a_En cuanto a la acción de mejoramiento No. 2, se evidenció que a través de comunicación con radicado ANI No. 20203030122403 del 5 de octubre de 2020, la Gerencia de Proyectos Portuarios solicitó el concepto correspondiente al GIT Financiero encargado del proyecto._x000d__x000a__x000d__x000a_Respecto a la acción de mejoramiento No. 3, se evidenció que la Gerencia del GIT de Asesoría a la Gestión Contractual encargado del proyecto se pronunció en los siguientes términos mediante la comunicación con radicado ANI No. 20207050128083 del 16 de octubre de 2020:_x000d__x000a__x000d__x000a_“(…)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_x000a__x000d__x000a_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_x000a__x000d__x000a_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_x000a__x000d__x000a_En los anteriores términos rendimos el concepto requerido, sin perjuicio del análisis y consideraciones que sobre el particular desde el punto de vista financiero se adelante.”_x000d__x000a__x000d__x000a_Debido a que se demostró el cumplimiento de las acciones de mejoramiento No. 1 y 3 se registra un avance del 50%._x000d__x000a_ (Daniel Felipe Sáenz Lozano)_x000a__x000a_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_x000a__x000a_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_x000a__x000d__x000a_En virtud de los conceptos técnico, financiero y jurídico, se solicitó a la Supervisión, mediante correo electrónico, un pronunciamiento sobre la acción de mejoramiento No. 4. (Daniel Felipe Sáenz Lozano)_x000a__x000a_27/01/2021 Mediante correo electrónico la Supervisión informa que “(…) los conceptos técnico, jurídico y financiero son claros en el tema de la cubierta y los mismos no manifiestan el requerimiento o implementación de acciones.”_x000d__x000a__x000d__x000a_Lo anterior demuestra que se dio cumplimiento al plan de mejoramiento, orientado a demostrar que no procede la exigencia de la construcción de una cubierta en el área de acceso vehicular a la terminal portuaria. (Daniel Felipe Sáenz Lozano)"/>
    <n v="1"/>
    <x v="0"/>
    <m/>
    <n v="1"/>
    <n v="2021"/>
    <d v="2019-05-30T00:00:00"/>
    <n v="1873"/>
    <s v="Auditoría Interna a Proyectos"/>
    <m/>
  </r>
  <r>
    <n v="3718"/>
    <n v="39"/>
    <n v="2019"/>
    <s v="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s v="Vicepresidencia de Gestión Contractual (VGC)"/>
    <s v="CENIT - Terminal Coveñas"/>
    <s v="Daniel Felipe Sáenz Lozano"/>
    <s v="Mayo de 2019"/>
    <s v="MAYO"/>
    <n v="2019"/>
    <m/>
    <m/>
    <s v="Acción correctiva y preventiva"/>
    <s v="1._x0009_Radicación Circular Remisión Resolución 542 de marzo de 2018 - Instructivo instalación de Vallas. (33%)_x000a_2._x0009_Remisión Circular de la ANI con nuevas disposiciones para instalación de Vallas. Radicado No. 2019409000026-4 del 19 de junio de 2019. Resolución 1935 de mayo de 2019. (33%)_x000a_3._x0009_Requerir Concepto Jurídico sobre la exigibilidad de la valla informativa para determinar si es aplicable o no la misma a la fecha. (34%)_x000a_3.1 De ser aplicables se procederá a solicitar su instalación y de no llevarse a cabo la instalación de procederá a tomar acciones legales_x000a_3.2 De no ser aplicables se solicitará a la oficina de control interno el cierre de la no conformidad por no ser procedente."/>
    <d v="2019-07-01T00:00:00"/>
    <x v="32"/>
    <m/>
    <s v="01/07/2019 El 27 de junio de 2019, vía correo electrónico, se recibió plan de mejoramiento. A la fecha se evidencia que la Gerencia Portuaria ha cumplido con dos de las tres acciones de mejoramiento propuestas. _x000a__x000a_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_x000a__x000a_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_x000a_ _x000a_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_x000a__x000a_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_x000a__x000a_En este sentido, se tendrían 4 acciones de mejoramiento, cada una con peso del 25%. En vista de que se han cumplido dos acciones, el avance es del 50%. (Daniel Felipe Sáenz Lozano)_x000a__x000a_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_x000a__x000a_Respecto del cumplimiento de la acción de mejoramiento No. 4, la Supervisión solicitó prórroga hasta el 30 de junio de 2020._x000a__x000a_En este sentido, se modifica fecha de terminación de plan de mejoramiento para el 30 de junio de 2020. Avance a la fecha 75%._x000a_ (Daniel Felipe Sáenz Lozano)_x000a__x000a_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_x000a__x000a_04/06/2020 Mediante correo electrónico del 3 de junio de 2020 se informó a la Supervisión que el plan de mejoramiento vence el 30 de junio de 2020. Al respecto, la Supervisión informó que se encuentra preparando concepto jurídico para dar cierre a la No Conformidad._x000a_(Daniel Felipe Sáenz Lozano)_x000a__x000a_18/06/2020 Mediante correo electrónico la Supervisión solicitó modificar el plan de mejoramiento de la siguiente manera:_x000a__x000a_1. Radicación Circular Remisión Resolución 542 de marzo de 2018 - Instructivo instalación de Vallas._x000a_2. Remisión Circular de la ANI con nuevas disposiciones para instalación de Vallas. Radicado No. 2019409000026-4 del 19 de junio de 2019. Resolución 1935 de mayo de 2019._x000a_3. Requerir Concepto Jurídico sobre la exigibilidad de la valla informativa para determinar si es aplicable o no la misma a la fecha._x000a_3.1 De ser aplicables se procederá a solicitar su instalación y de no llevarse a cabo la instalación de procederá a tomar acciones legales_x000a_3.2 De no ser aplicables se solicitará a la oficina de control interno el cierre de la no conformidad por no ser procedente._x000a__x000a_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_x000a__x000a_&quot;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_x000a__x000a_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quot;_x000a__x000a_En el mencionado correo electrónico la Supervisión informó &quot;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quot;_x000a__x000a_En ese orden de ideas, se evidenció cumplimiento de la acción de mejoramiento No. 3.2 y se dio cierre a la No Conformidad. (Daniel Felipe Sáenz Lozano)"/>
    <n v="1"/>
    <x v="0"/>
    <m/>
    <n v="6"/>
    <n v="2020"/>
    <d v="2019-05-30T00:00:00"/>
    <n v="1873"/>
    <s v="Auditoría Interna a Proyectos"/>
    <m/>
  </r>
  <r>
    <n v="3719"/>
    <n v="40"/>
    <n v="2019"/>
    <s v="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_x000a_“Preparar y presentar a la Vicepresidencia de Gestión Contractual, Grupo Interno de Carreteras, dentro de los QUINCE (15) días calendario de cada mes (…)”_x000d__x000a_La entrega tardía de los informes de interventoría puede dar lugar a inoportunidad de la información reportada a la Supervisión y así dificultar un seguimiento y control adecuado al proyecto. _x000d__x000a_"/>
    <s v=""/>
    <m/>
    <m/>
    <s v="Administrativo"/>
    <s v="GESTIÓN CONTRACTUAL Y SEGUIMIENTO DE PROYECTOS DE INFRAESTRUCTURA DE TRANSPORTE"/>
    <s v="Vicepresidencia  Ejecutiva (VEJ)"/>
    <s v="IP Vía al Puerto"/>
    <s v="Mary Alexandra Cuenca Noreña"/>
    <s v="Mayo de 2019"/>
    <s v="MAYO"/>
    <n v="2019"/>
    <m/>
    <m/>
    <s v="Acción correctiva"/>
    <s v="Coordinar los tiempos del personal involucrado en la realización, edición y entrega de los informes. _x000d__x000a_1._x0009_Entrega de los informes en los tiempos contractuales. _x000d__x000a_"/>
    <d v="2019-08-08T00:00:00"/>
    <x v="2"/>
    <m/>
    <s v="08/08/2019 01/08/2019 – Se allego mediante correo electrónico el plan de mejora de la interventoría. No obstante, se evidencia que se sigue incumpliendo en los tiempos de entrega de los informes mensuales de interventoría.  (Mary Alexandra Cuenca Noreña)_x000a__x000a_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_x000a__x000a_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
    <n v="1"/>
    <x v="0"/>
    <m/>
    <n v="11"/>
    <n v="2019"/>
    <d v="2019-05-31T00:00:00"/>
    <n v="1872"/>
    <s v="Auditoría Interna a Proyectos"/>
    <m/>
  </r>
  <r>
    <n v="3720"/>
    <n v="41"/>
    <n v="2019"/>
    <s v="De la muestra auditada, se observó que en algunas carpetas contractuales faltan documentos que certifican la afiliación del contratista -persona natural- al Sistema General de Seguridad Social integral, los cuales se enuncian a continuación:_x000a_Contrato VAF 237-19: No se observó certificado de afiliación a Salud y pensión, y _x000a_Contrato VPRE 232-2019: No se evidenció la certificación de afiliación a EPS_x000a__x000a_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s v="Vicepresidencia Jurídica (VJ)"/>
    <s v="Grupo Interno de Trabajo de Contratación"/>
    <s v="Johana Catherine Durán Monroy"/>
    <s v="Mayo de 2019"/>
    <s v="MAYO"/>
    <n v="2019"/>
    <m/>
    <m/>
    <s v="Acción correctiva y preventiva"/>
    <s v="1. Remisión de  documentos para acción correctiva. _x000d__x000a_2._x0009_Modificación del Formato SOLICITUD DE INICIO DE PROCESO DE MODALIDAD DIRECTA PARA CONTRATOS DE PRESTACIÓN DE SERVICIOS PROFESIONALES Y DE APOYO A LA GESTIÓN Código: GCOP-F-039 versión 2, se incluye columna de verificación y nombre del abogado líder_x000d__x000a_3._x0009_Reiteración de circular &quot;PUBLICIDAD EN EL SECOP I Y SECOP II DE ACTUACIONES CORRESPONDIENTES A LA ETAPA DE EJECUCIÓN CONTRACTUAL&quot;, donde se incluirá lo relacionado con ARL._x000d__x000a_"/>
    <s v="29/07/2019"/>
    <x v="10"/>
    <m/>
    <s v="_x000a__x000a_29/07/2019 Seguimiento realizado el 29 de julio de 2019: _x000d__x000a_1._x0009_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_x000a_2._x0009_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_x000a__x000d__x000a_ANALISIS DE SEGUIMIENTO DE LA OCI:  Una vez verificado lo anterior se observa por la OCI que se encuentra mencionados documentos, sin embargo, los mismos se verificaran de manera física en la unidad documental de la carpeta y en el sistema SECOP II._x000d__x000a_ (Johana Catherine Durán Monroy)_x000a__x000a_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_x000a__x000a_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_x000a_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_x000a__x000d__x000a_Expuesto lo anterior y realizada la verificación correspondiente se observa el cumplimiento de las acciones de mejoramiento 2 y 3 . por lo que las acciones planteadas para esta No conformidad se cumplen al 100%.  (Johana Catherine Durán Monroy)"/>
    <n v="1"/>
    <x v="0"/>
    <m/>
    <n v="8"/>
    <n v="2019"/>
    <d v="2019-06-04T00:00:00"/>
    <n v="1868"/>
    <s v="Auditoría Interna"/>
    <m/>
  </r>
  <r>
    <n v="3721"/>
    <n v="42"/>
    <n v="2019"/>
    <s v="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s v="Vicepresidencia Jurídica (VJ)"/>
    <s v="Grupo Interno de Trabajo de Contratación"/>
    <s v="Johana Catherine Durán Monroy"/>
    <s v="Junio de 2019"/>
    <s v="JUNIO"/>
    <n v="2019"/>
    <m/>
    <m/>
    <m/>
    <m/>
    <m/>
    <x v="10"/>
    <m/>
    <s v="31/07/2019 ANULADA. Esta no conformidad se cierra por no existir un estado de anulación. La descripción de la situación obedece a una observación, no constituye no conformidad. Sin embargo y en virtud de no perderla de vista, la descripción de la situación se sumó a la de la no conformidad 3720."/>
    <n v="1"/>
    <x v="0"/>
    <m/>
    <n v="7"/>
    <n v="2019"/>
    <d v="2019-06-04T00:00:00"/>
    <n v="1868"/>
    <s v="Auditoría Interna"/>
    <m/>
  </r>
  <r>
    <n v="3722"/>
    <n v="43"/>
    <n v="2019"/>
    <s v="1._x0009_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s v="Vicepresidencia de Gestión Contractual (VGC)"/>
    <s v="Sociedad Portuaria Regional de Buenaventura"/>
    <s v="Daniel Felipe Sáenz Lozano"/>
    <s v="Junio de 2019"/>
    <s v="JUNIO"/>
    <n v="2019"/>
    <m/>
    <m/>
    <s v="Acción correctiva"/>
    <s v="1. Hacer seguimiento a la circular (Radicado ANI No. 20194090000084) donde se solicita al Concesionario el cumplimiento de la Resolución 1219 de 2015, evidenciando la respuesta por parte del Concesionario. 50%_x000d__x000a_2. Evidenciar la instalación de la valla o la justificación de la decisión de no instalarla. 50%"/>
    <d v="2019-07-08T00:00:00"/>
    <x v="0"/>
    <m/>
    <s v="08/07/2019 Se llevó a cabo mesa de trabajo con la Supervisión, en la cual se definió plan de mejoramiento. (Daniel Felipe Sáenz Lozano)_x000a__x000a_23/08/2019 Vía correo electrónico se solicitó a la Supervisión evidencias del cumplimiento de las acciones de mejoramiento definidas en reunión interna del 8 de julio de 2019:_x000a__x000a_1. Hacer seguimiento a la circular (Radicado ANI No. 20194090000084) donde se solicita al Concesionario el cumplimiento de la Resolución 1219 de 2015, evidenciando la respuesta por parte del Concesionario. 50%_x000a_2. Evidenciar la instalación de la valla o la justificación de la decisión de no instalarla. 50%_x000a__x000a_Lo anterior, en virtud de que el plan de mejoramiento vigente vence el próximo 2 de septiembre. (Daniel Felipe Sáenz Lozano)_x000a__x000a_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_x000a__x000a_26/09/2019 Vía correo electrónico se reiteró solicitud de evidenciar cumplimiento del plan de mejoramiento, el cual a la fecha se encuentra vencido. (Daniel Felipe Sáenz Lozano)_x000a__x000a_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_x000a__x000a_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_x000a__x000a_14/11/2019 Mediante correo electrónico del 13-11-2019 la Supervisión remitió evidencia de gestión con la Oficina de Comunicaciones respecto del arte de la valla, con el objetivo de obtener aprobación correspondiente. (Daniel Felipe Sáenz Lozano)_x000a__x000a_21/11/2019 Mediante correos electrónico del 20-11-2019 la Supervisión remitió evidencia de gestión con la Oficina de Comunicaciones respecto del arte de la valla, con el objetivo de obtener aprobación correspondiente. (Daniel Felipe Sáenz Lozano) (Daniel Felipe Sáenz Lozano)_x000a__x000a_16/12/2019 A lo largo de diciembre de 2019 se ha evidenciado gestión entre la Supervisión y SPRBUN para obtener la aprobación de los diseños de la valla y proceder a su instalación.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_x000a__x000a_12/03/2020 Vía correo electrónico se solicitó a la Supervisión documentación que soporte los avances que se han tenido para subsanar la no conformidad cuyo plan, acorde al PMP vigente, venció el pasado 31 de diciembre de 2019. (Daniel Felipe Sáenz Lozano)_x000a__x000a_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_x000a__x000a_10/07/2020 Mediante correo electrónico del 9 de julio de 2020 la Gerencia de Proyectos Portuarios demostró la instalación de la valla informativa en la terminal portuaria, lo cual permite dar cierre a la No Conformidad. (Daniel Felipe Sáenz Lozano)"/>
    <n v="1"/>
    <x v="0"/>
    <m/>
    <n v="7"/>
    <n v="2020"/>
    <d v="2019-07-02T00:00:00"/>
    <n v="1840"/>
    <s v="Auditoría Interna a Proyectos"/>
    <m/>
  </r>
  <r>
    <n v="3723"/>
    <n v="44"/>
    <n v="2019"/>
    <s v="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
    <s v=""/>
    <m/>
    <m/>
    <s v="Jurídico"/>
    <s v="GESTIÓN CONTRACTUAL Y SEGUIMIENTO DE PROYECTOS DE INFRAESTRUCTURA DE TRANSPORTE"/>
    <s v="Vicepresidencia de Gestión Contractual (VGC)"/>
    <s v="Sociedad Portuaria Regional de Buenaventura"/>
    <s v="Daniel Felipe Sáenz Lozano"/>
    <s v="Junio de 2019"/>
    <s v="JUNIO"/>
    <n v="2019"/>
    <m/>
    <m/>
    <s v="Acción correctiva"/>
    <s v="1. Presentar diligenciados los formatos de aprobación de pólizas (GCSP-F-003) para el contrato de Interventoría No. SEA-015-2012. 100%"/>
    <d v="2019-07-08T00:00:00"/>
    <x v="10"/>
    <m/>
    <s v="_x000a__x000a_08/07/2019 Se llevó a cabo mesa de trabajo con la Supervisión, en la cual se definió plan de mejoramiento. (Daniel Felipe Sáenz Lozano)_x000a__x000a_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_x000a__x000a_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
    <n v="1"/>
    <x v="0"/>
    <m/>
    <n v="7"/>
    <n v="2019"/>
    <d v="2019-07-02T00:00:00"/>
    <n v="1840"/>
    <s v="Auditoría Interna a Proyectos"/>
    <m/>
  </r>
  <r>
    <n v="3724"/>
    <n v="45"/>
    <n v="2019"/>
    <s v="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
    <s v=""/>
    <m/>
    <m/>
    <s v="Jurídico"/>
    <s v="GESTIÓN JURÍDICA"/>
    <s v="Vicepresidencia Jurídica (VJ)"/>
    <s v="Sociedad Portuaria Regional de Buenaventura"/>
    <s v="Daniel Felipe Sáenz Lozano"/>
    <s v="Junio de 2019"/>
    <s v="JUNIO"/>
    <n v="2019"/>
    <m/>
    <m/>
    <s v="Acción correctiva"/>
    <s v="Comunicar la Resolución No. 2319 a:_x000d__x000a__x000d__x000a_1. Superintendencia Delegada de Puertos de la Superintendencia de Puertos y Transporte. 20%_x000d__x000a_2. Capitanía del Puerto de Buenaventura. 20%_x000d__x000a_3. Autoridad Nacional de Licencias Ambientales – ANLA. 20%_x000d__x000a_4. Alcaldía Distrital de Buenaventura. 20%_x000d__x000a_5. Consorcio Interpuertos. 20%"/>
    <s v="30/07/2019"/>
    <x v="36"/>
    <m/>
    <s v="_x000a__x000a_30/07/2019 Vía correo electrónico el Líder del Equipo de Apoyo a la Supervisión remitió copia de las notificaciones electrónicas, del 5 de julio de 2019, a:_x000d__x000a__x000d__x000a_1. Superintendencia Delegada de Puertos de la Superintendencia de Puertos y Transporte (Identificador del certificado: E15092508-S)_x000d__x000a_2. Capitanía del Puerto de Buenaventura (Identificador del certificado: E15092399-S)_x000d__x000a_3. Autoridad Nacional de Licencias Ambientales – ANLA (Identificador del certificado: E15092406-S)_x000d__x000a_4. Alcaldía Distrital de Buenaventura (Identificador del certificado: E15092477-S)_x000d__x000a__x000d__x000a_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_x000a__x000d__x000a_Se tiene pendiente evidenciar notificación al Consorcio Interpuerto. Avance a la fecha: 80% (Daniel Felipe Sáenz Lozano)_x000a__x000a_23/08/2019 Vía correo electrónico se solicitaron evidencias de notificación de la Resolución No. 2319 al Consorcio Interpuertos para lograr dar cierre a la no conformidad. (Daniel Felipe Sáenz Lozano)_x000a__x000a_27/08/2019 El 26 de agosto de 2019, la Vicepresidencia Jurídica, vía correo electrónico, indicó que &quot;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quot; _x000d__x000a__x000d__x000a_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
    <n v="1"/>
    <x v="0"/>
    <m/>
    <n v="8"/>
    <n v="2019"/>
    <d v="2019-07-02T00:00:00"/>
    <n v="1840"/>
    <s v="Auditoría Interna a Proyectos"/>
    <m/>
  </r>
  <r>
    <n v="3725"/>
    <n v="46"/>
    <n v="2019"/>
    <s v="1._x0009_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
    <s v=""/>
    <m/>
    <m/>
    <s v="Administrativo"/>
    <s v="GESTIÓN DEL TALENTO HUMANO"/>
    <s v="Vicepresidencia de Gestión Corporativa (VGCorp)"/>
    <s v="Grupo interno de trabajo de talento humano."/>
    <s v="Yuber Alexander Peña Cárdenas"/>
    <s v="Junio de 2019"/>
    <s v="JUNIO"/>
    <n v="2019"/>
    <m/>
    <m/>
    <s v="Acción correctiva y preventiva"/>
    <s v="Acción Corrección:_x000d__x000a_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_x000a__x000d__x000a_Acción Preventiva:_x000d__x000a_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
    <d v="2019-02-08T00:00:00"/>
    <x v="61"/>
    <m/>
    <s v="_x000a__x000a_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_x000a__x000d__x000a_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quot;SINFAD Registro de la programación de Vacaciones&quot; en el que se observa que se le ingresó fecha de incio de disfrute de vacaciones del 27/07/2019 y el SINFAD reporta alerta &quot;Error en la fecha de inicio de disfrute, 20/07/2019, es un día festivo verifique._x000d__x000a__x000d__x000a_Por lo anterior, el 02/08/2019 se da como subsanada la No conformidad. (Yuber Alexander Peña Cárdenas)"/>
    <n v="1"/>
    <x v="0"/>
    <m/>
    <n v="8"/>
    <n v="2019"/>
    <d v="2019-07-02T00:00:00"/>
    <n v="1840"/>
    <s v="Auditoría Interna"/>
    <m/>
  </r>
  <r>
    <n v="3726"/>
    <n v="47"/>
    <n v="2019"/>
    <s v="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
    <s v="Deficiencias en gestión institucional y/o interinstitucional"/>
    <m/>
    <s v="Tutelas"/>
    <s v="Jurídico"/>
    <s v="GESTIÓN JURÍDICA"/>
    <s v="Vicepresidencia Jurídica (VJ)"/>
    <s v="Grupo Interno de Trabajo Defensa Judicial"/>
    <s v="Keiri Yulith Araújo Rodríguez"/>
    <s v="Junio de 2019"/>
    <s v="JUNIO"/>
    <n v="2019"/>
    <m/>
    <m/>
    <s v="Acción correctiva y preventiva"/>
    <s v="Radicado No. 20197010129203 de 02/09/2019. A. Preventivas: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_x000a_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_x000a_ (Andrés Fernando Huérfano Huérfano)_x000a__x000a_23/01/2020 23/01/2020. Se envió correo a la dependencia responsable (OCI01) informando sobre el vencimiento próximo (28/02/2020).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n v="1"/>
    <x v="2"/>
    <m/>
    <n v="7"/>
    <n v="2023"/>
    <d v="2019-07-02T00:00:00"/>
    <n v="1840"/>
    <s v="Auditoría Interna"/>
    <s v="https://anionline.sharepoint.com/:f:/s/PMPMotor/EkmgK-strmRBrbIevDB2O1IBh5ZG1i4rk3F3X9Qer5KDbQ?e=yvGvWy"/>
  </r>
  <r>
    <n v="3727"/>
    <n v="48"/>
    <n v="2019"/>
    <s v="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
    <s v="Incumplimiento normativo"/>
    <m/>
    <s v="Tutelas"/>
    <s v="Jurídico"/>
    <s v="GESTIÓN JURÍDICA"/>
    <s v="Vicepresidencia Jurídica (VJ)"/>
    <s v="Grupo Interno de Trabajo Defensa Judicial"/>
    <s v="Keiri Yulith Araújo Rodríguez"/>
    <s v="Junio de 2019"/>
    <s v="JUNIO"/>
    <n v="2019"/>
    <n v="20231020082203"/>
    <d v="2023-06-06T00:00:00"/>
    <s v="Acción correctiva"/>
    <s v="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
    <d v="2019-04-09T00:00:00"/>
    <x v="63"/>
    <s v="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_x000a_la acción de tutela No. 2018-053._x000a__x000a_Dentro de lo argumentado, en relación con las unidades de medida propuestas para la No Conformidad numerada por la herramienta de control PMP – Pocket con el No. 3727, la Oficina de Control Interno se pronuncia en los siguientes términos:_x000a__x000a_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_x000a__x000a_No obstante, teniendo en cuenta que el informe sobre la gestión adelantada por el Grupo Interno de Trabajo de Defensa Judicial es el soporte de la acción de mejora propuesta, fue objeto de análisis de cara a la declaratoria de efectividad del plan de mejoramiento._x000a__x000a_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_x000a_Reporte acciones de tutela versión 001 de fecha 27/07/2022, con el fin de atacar las causas originadoras del incumplimiento del que trata la No Conformidad 3727._x000a__x000a_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_x000a_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_x000a__x000a_Por lo expuesto anteriormente, la Oficina de Control Interno declara efectivo el Plan de Mejoramiento propuesto para la No Conformidad No. 3727. (Keiri Yulith Araújo Rodríguez)"/>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solicitó prórroga al 30/11/2022. Reportan formular solicitud que está en trámite de respuesta.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1/01/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_x000a_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_x000a__x000a_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_x000a__x000a_2/06/2023 Mediante memorando interno radicado bajo No. 20237010078083 del 30/05/2023, el GIT de Defensa Judicial remitió los soportes que evidencian el cumplimiento de las acciones propuestas. (Keiri Yulith Araújo Rodríguez)_x000a__x000a_6/06/2023 Se efectuó análisis de efectividad del Plan de Mejoramiento. (Keiri Yulith Araújo Rodríguez)_x000a__x000a_6/06/2023 Mediante memorando interno con radicado No. 20231020082203 del 6/06/2023, la OCI informó al GIT  de Defensa Judicial sobre el cumplimiento al 100% y la declaratoria de efectividad del plan de mejoramiento. (Keiri Yulith Araújo Rodríguez)"/>
    <n v="1"/>
    <x v="0"/>
    <s v="Efectiva"/>
    <n v="6"/>
    <n v="2023"/>
    <d v="2019-07-02T00:00:00"/>
    <n v="1840"/>
    <s v="Auditoría Interna"/>
    <s v="https://anionline.sharepoint.com/:f:/s/PMPMotor/EmnOPxURfrxFjm91PfGEK6cBQFxD-u40J50SRzjhXryANQ?e=SvBoVL"/>
  </r>
  <r>
    <n v="3728"/>
    <n v="49"/>
    <n v="2019"/>
    <s v="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
    <s v="Deficiencias en gestión institucional y/o interinstitucional"/>
    <m/>
    <s v="Tutelas"/>
    <s v="Jurídico"/>
    <s v="GESTIÓN JURÍDICA"/>
    <s v="Vicepresidencia Jurídica (VJ)"/>
    <s v="Grupo Interno de Trabajo Defensa Judicial"/>
    <s v="Keiri Yulith Araújo Rodríguez"/>
    <s v="Junio de 2019"/>
    <s v="JUNIO"/>
    <n v="2019"/>
    <m/>
    <m/>
    <s v="Acción correctiva y preventiva"/>
    <s v="Radicado No. 20197010129203 de 02/09/2019. A. Preventiva.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próximo.  (Andrés Fernando Huérfano Huérfano)_x000a__x000a_05/05/2020 Mediante radicado 20207010057823 de 21/04/2020, solicita prórroga del plazo para cumplimiento de la meta hasta 30/09/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Solicitaron prórroga para el 30/11/2022.  (Andrés Fernando Huérfano Huérfano)_x000a__x000a_09/12/2022 06/12/2022. Se envía reporte de seguimiento a la Vicepresidencia Jurídica. Vencido desde 30/11/2022.  (Andrés Fernando Huérfano Huérfano)_x000a__x000a_15/12/2022 Mediante memorando No. 20227010154623 de 13/06/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n v="1"/>
    <x v="2"/>
    <m/>
    <n v="7"/>
    <n v="2023"/>
    <d v="2019-07-02T00:00:00"/>
    <n v="1840"/>
    <s v="Auditoría Interna"/>
    <s v="https://anionline.sharepoint.com/:f:/s/PMPMotor/EuDyedVVf9xEkrrfqztmH_cBrsVHAI1lIEUbPfu426jQ1A?e=3BBad4"/>
  </r>
  <r>
    <n v="3729"/>
    <n v="50"/>
    <n v="2019"/>
    <s v="7.3.1_x0009_Se evidenció el incumplimiento del instructivo asociado a la elaboración, actualización y seguimiento del plan estratégico, plan de acción y plan operativo (SEPG-I-008) en los siguientes criterios:_x000d__x000a__x000d__x000a_a._x0009_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_x000a__x000d__x000a_b._x0009_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_x000a__x000d__x000a_c._x0009_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
    <s v=""/>
    <m/>
    <m/>
    <s v="Administrativo"/>
    <s v="SISTEMA ESTRATÉGICO DE PLANEACIÓN Y GESTIÓN"/>
    <s v="Vicepresidencia de Planeación, Riesgos y Entorno (VPRE)"/>
    <s v="Grupo Interno de Trabajo Planeación"/>
    <s v="Yuly Andrea Ujueta Castillo "/>
    <s v="Junio de 2019"/>
    <s v="JUNIO"/>
    <n v="2019"/>
    <m/>
    <m/>
    <s v="Acción correctiva y preventiva"/>
    <s v="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_x000a_1._x0009_Revisión y ajuste del instructivo  “elaboración, actualización y seguimiento del plan estratégico, plan de acción y plan operativo (SEPG-I-008)”. Fecha de cumplimiento: 31 de marzo de 2020._x000a_2._x0009_Realizar la logística de la jornada de planeación estratégica 2020, fecha de cumplimiento: 30 de septiembre de 2019._x000a_3._x0009_Realizar jornada de planeación estratégica 2020, fecha de cumplimiento: 31 de diciembre de 2019._x000a_4._x0009_Publicar planeación estratégica 2020 en la página web, para recibir comentarios de la ciudadanía y partes interesadas, fecha de cumplimiento: 12 de enero de 2020._x000a_De acuerdo con la información anterior, se realizará seguimiento en el mes de septiembre con el fin de verificar el cumplimiento de la primera acción propuesta."/>
    <d v="2019-02-08T00:00:00"/>
    <x v="55"/>
    <m/>
    <s v="12/12/2019 de acuerdo con el reporte de seguimiento realizado por el Grupo Interno de Trabajo de Planeación, radicado bajo el número 20196010184913 del 2 de diciembre de 2019, se reportan los siguientes avances con respecto al plan de acción propuesto:_x000a_1.Revisión y ajuste del instructivo: se solicita realizar el cambio de la fecha de cumplimiento de esta actividad para el 31 de marzo de 2020. Se realizan los ajustes pertinentes._x000a_2. Se adelantó la logística para la jornada de planeación estratégica la cual concluirá con la jornada con la alta dirección los días 16 y 17 de diciembre de 2019._x000a_3. La planeación estratégica con la alta dirección se realizará los días 16 y 17 de diciembre del presente año. Estas dos últimas actividades se encuentran dentro del tiempo programado para su cumplimiento._x000a__x000a_De acuerdo con lo anterior, se evidenció el cumplimiento de una de las cuatro actividades propuestas en el plan e acción. Por esta razón se registra un avance del 25% en esta no conformidad (Yuly Andrea Ujueta Castillo )_x000a__x000a_26/05/2020 Se solicitó a los responsables, a través de correo electrónico del 14 de mayo del presente año, reportar los avances y ajustar las fechas de cumplimiento de las acciones de mejora. (Yuly Andrea Ujueta Castillo )_x000a__x000a_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_x000a__x000d__x000a_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_x000a__x000d__x000a_ De igual manera, se evidenció en la página web de la entidad la publicación de plan estratégico y plan de acción de la Entidad en los siguientes vínculos: _x000d__x000a_https://www.ani.gov.co/planes/plan-de-accion-ani-21716_x000d__x000a_https://www.ani.gov.co/planes/plan-estrategico-ani-21715_x000d__x000a__x000d__x000a_Por lo anterior, se dio cumplimiento a las actividades 2 y 3 formuladas en este plan de acción. Por lo anterior, se avance a un 50% de cumplimiento teniendo en cuenta que se han cumplido al 100% dos de las cuatro actividades propuestas_x000d__x000a__x000d__x000a_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_x000a__x000d__x000a_Se encuentra pendiente confirmar, si el plan estratégico se encuentra aprobado por el Consejo Directivo y si se generó la resolución. (Yuly Andrea Ujueta Castillo )_x000a__x000a_27/07/2020 se recibió correo electrónico el 30 de junio del presente año, donde se informa el cumplimiento de las actividades señaladas anteriormente de la siguiente manera: _x000d__x000a__x000d__x000a_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_x000a__x000d__x000a_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_x000a__x000d__x000a_Se evidenció a través de la Resolución 20206010009625 del 14 de julio del presente año, la adopción de la nueva misión, visión, así como el plan de acción para la vigencia 2020 de la ANI._x000d__x000a__x000d__x000a_Por lo anterior, se evidenció el cumplimiento de los planes de mejoramiento propuesto y se procede al cierre de la no conformidad. (Yuly Andrea Ujueta Castillo )"/>
    <n v="1"/>
    <x v="0"/>
    <m/>
    <n v="7"/>
    <n v="2020"/>
    <d v="2019-07-02T00:00:00"/>
    <n v="1840"/>
    <s v="Auditoría Interna"/>
    <m/>
  </r>
  <r>
    <n v="3730"/>
    <n v="51"/>
    <n v="2019"/>
    <s v="No se evidenció que la Interventoría elabore o actualice el inventario del proyecto; sin embargo, esto hace parte de dos de sus obligaciones contractuales consignadas en el Anexo 4 del contrato de interventoría, numeral 5.3.2, literal b, que se citan a continuación:_x000d__x000a_“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_x000a_“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s v="Vicepresidencia  Ejecutiva (VEJ)"/>
    <s v="Férreo Pacifico"/>
    <s v="Carlos Felipe Sánchez Pinzón"/>
    <s v="Abril de 2019"/>
    <s v="ABRIL"/>
    <n v="2019"/>
    <m/>
    <m/>
    <s v="Acción correctiva"/>
    <s v="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
    <d v="2019-12-07T00:00:00"/>
    <x v="1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_x000a__x000d__x000a_En consecuencia, se evidencia la ejecución de acciones de mejoramiento asociadas a la no conformidad No. 3730, por lo que se le da cierre en el plan de mejoramiento por procesos de la Entidad._x000d__x000a_ (Carlos Felipe Sánchez Pinzón)"/>
    <n v="1"/>
    <x v="0"/>
    <m/>
    <n v="10"/>
    <n v="2019"/>
    <s v="13/05/2019"/>
    <n v="1890"/>
    <s v="Auditoría Interna a Proyectos"/>
    <m/>
  </r>
  <r>
    <n v="3731"/>
    <n v="52"/>
    <n v="2019"/>
    <s v="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_x000a_“Realizar un inventario Socioeconómico sobre la industria, agroindustria y comercio asentado alrededor del derecho de vía, actualizable anualmente.”"/>
    <s v=""/>
    <m/>
    <m/>
    <s v="Técnico"/>
    <s v="GESTIÓN CONTRACTUAL Y SEGUIMIENTO DE PROYECTOS DE INFRAESTRUCTURA DE TRANSPORTE"/>
    <s v="Vicepresidencia  Ejecutiva (VEJ)"/>
    <s v="Férreo Pacifico"/>
    <s v="Adriana Barrios Rodríguez"/>
    <s v="Abril de 2019"/>
    <s v="ABRIL"/>
    <n v="2019"/>
    <m/>
    <m/>
    <s v="Acción preventiva"/>
    <s v="1._x0009_Presentar el informe de la Interventoría Consorcio Trenes del Pacífico en el cual explique las razones por las cuales dicha obligación no aplica para una Interventoría del modo férreo._x000a_2._x0009_Presentar el informe del análisis al interior del equipo de seguimiento del proyecto, en el cual se presenten conclusiones relacionadas con el cumplimiento de la obligación de la Interventoría Consorcio Trenes del Pacífico de hacer un inventario socioeconómico._x000a_3._x0009_Presentar el informe de la Interventoría Consorcio Concesión Férreo en el cual se revise la aplicabilidad en el modo férreo de las obligaciones establecidas en el anexo de metodología y plan de cargas de trabajo del contrato 518 de 2019._x000a_4._x0009_Presentar el informe del análisis al interior del equipo de seguimiento del proyecto, en el cual se presenten conclusiones relacionadas con el numeral anterior del plan de mejoramiento."/>
    <d v="2019-12-07T00:00:00"/>
    <x v="64"/>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_x000a__x000a_En este sentido, se solicita reformular y reprogramar el plan de mejoramiento_x000a_Fecha de finalización: 02 de marzo de 2020._x000a_ (Carlos Felipe Sánchez Pinzón)_x000a__x000a_10/07/2020 El 20 de abril de 2020 la OCI envió un correo electronico a la Supervisión solicitando el envío de las evidencias de las acciones de mejora visto que el Plan de Mejoramiento venció el 2 de marzo de 2020. _x000a__x000a_El 29 de abril de 2020 la OCI envió el correo nuevamente visto que no se obtuvo respuesta. _x000a__x000a_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_x000a__x000a_El 9 de julio de 2020 se envía correo a la Supervisión evidenciando que el 30 de junio de 2020 venció la fecha de terminación del Plan de Mejoramiento, por lo cual se solicita el envío de las evidencias correspondientes. (Adriana Barrios Rodríguez)_x000a__x000a_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_x000a__x000a_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_x000a__x000a_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_x000a__x000a_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
    <n v="1"/>
    <x v="0"/>
    <m/>
    <n v="9"/>
    <n v="2020"/>
    <s v="13/05/2019"/>
    <n v="1890"/>
    <s v="Auditoría Interna a Proyectos"/>
    <m/>
  </r>
  <r>
    <n v="3732"/>
    <n v="53"/>
    <n v="2019"/>
    <s v="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_x000a_“TDO mantiene la obligación de adelantar la gestión ambiental necesaria para culminar las obligaciones ambientales pendientes, incluyendo los cobros por evaluación y seguimiento y demás obligaciones pendientes con la Autoridad Nacional de Licencias Ambientales- ANLA._x000d__x000a_TDO deberá dar cumplimiento a las obligaciones del Plan de Manejo Ambiental y licenciamiento de las variantes que se exponen a continuación: (…)_x000d__x000a_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_x000a_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_x000a_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_x000a_En consecuencia, esta no conformidad se mantiene, con el fin de evidenciar la implementación de un plan de mejoramiento completo que incluya la totalidad de acciones correctivas y preventivas necesarias."/>
    <s v=""/>
    <m/>
    <m/>
    <s v="Técnico"/>
    <s v="GESTIÓN CONTRACTUAL Y SEGUIMIENTO DE PROYECTOS DE INFRAESTRUCTURA DE TRANSPORTE"/>
    <s v="Vicepresidencia  Ejecutiva (VEJ)"/>
    <s v="Férreo Pacifico"/>
    <s v="Carlos Felipe Sánchez Pinzón"/>
    <s v="Abril de 2019"/>
    <s v="ABRIL"/>
    <n v="2019"/>
    <m/>
    <m/>
    <m/>
    <s v="1. Solicitar al Concesionario (TDO) un informe de cumplimiento de las obligaciones ambientales consignadas en el Acuerdo décimo tercero del Acuerdo conciliatorio del 01 de febrero de 2018._x000a_2. Solicitar a la Interventoría su concepto sobre el cumplimiento ambiental reportado por el Concesionario._x000a_3. Solicitar al Concesionario atender las observaciones del Interventor sobre el informe de cumplimiento de las disipaciones ambientales en cabeza del Concesionario._x000a_4. Evidenciar mediante concepto de la Interventoría que el Concesionario está dando cumplimiento a las obligaciones ambientales consignadas en el Acuerdo décimo tercero del Acuerdo conciliatorio del 01 de febrero de 2018."/>
    <d v="2019-06-01T00:00:00"/>
    <x v="65"/>
    <m/>
    <s v="04/07/2019 Se formuló un plan de mejoramiento por parte de la Supervisión, en el cual se da cuenta de la gestión realizada a la fecha y se formulan las demás acciones de mejoramiento para superar las dificultades señaladas en la no conformidad. (Carlos Felipe Sánchez Pinzón)_x000a__x000a_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
    <n v="1"/>
    <x v="0"/>
    <m/>
    <n v="10"/>
    <n v="2019"/>
    <s v="13/05/2019"/>
    <n v="1890"/>
    <s v="Auditoría Interna a Proyectos"/>
    <m/>
  </r>
  <r>
    <n v="3733"/>
    <n v="54"/>
    <n v="2019"/>
    <s v="1._x0009_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_x000a_“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_x000a_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_x000a_…Principio de eficacia. El principio impone el logro de resultados mínimos en relación con las responsabilidades confiadas a los organismos estatales, con miras a la efectividad de los derechos colectivos e individuales._x000d__x000a_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_x000a_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_x000a_"/>
    <s v=""/>
    <m/>
    <m/>
    <s v="Administrativo"/>
    <s v="GESTIÓN CONTRACTUAL Y SEGUIMIENTO DE PROYECTOS DE INFRAESTRUCTURA DE TRANSPORTE"/>
    <s v="Vicepresidencia de Gestión Contractual (VGC)"/>
    <s v="4G- Segunda Ola - Autopista Mar 2."/>
    <s v="Mary Alexandra Cuenca Noreña"/>
    <s v="Junio de 2019"/>
    <s v="JUNIO"/>
    <n v="2019"/>
    <m/>
    <m/>
    <s v="Acción correctiva"/>
    <s v="Actualización de la pagina web de la interventoría. "/>
    <d v="2019-05-09T00:00:00"/>
    <x v="66"/>
    <m/>
    <s v="_x000a__x000a_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
    <n v="1"/>
    <x v="0"/>
    <m/>
    <n v="9"/>
    <n v="2019"/>
    <d v="2019-07-02T00:00:00"/>
    <n v="1840"/>
    <s v="Auditoría Interna a Proyectos"/>
    <m/>
  </r>
  <r>
    <n v="3734"/>
    <n v="55"/>
    <n v="2019"/>
    <s v="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
    <s v=""/>
    <m/>
    <m/>
    <s v="Administrativo"/>
    <s v="GESTIÓN DE LA INFORMACIÓN Y COMUNICACIONES"/>
    <s v="Oficina Comunicaciones (OC)"/>
    <s v="Oficina de comunicaciones"/>
    <s v="Luz Mary Hernández Villadiego"/>
    <s v="Junio de 2019"/>
    <s v="JUNIO"/>
    <n v="2019"/>
    <m/>
    <m/>
    <s v="Acción correctiva y preventiva"/>
    <s v="En reunión sostenida con el área de Gestión de Calidad, se definió convertir las políticas de la oficina de comunicaciones en instructivos teniendo en cuenta que el contenido es muy extenso y especifico. _x000d__x000a__x000d__x000a_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_x000a__x000d__x000a_Nota: Teniendo en cuanta que los profesionales que integran la Oficina de Comunicaciones son contratista y que dichos contratos comienzan a finales de enero y principios de febrero de cada año, la edición de las revistas se contará a partir de febrero. _x000d__x000a_"/>
    <d v="2019-09-08T00:00:00"/>
    <x v="67"/>
    <m/>
    <s v="_x000a__x000a_09/08/2019 Se consultó el soporte que informa lo relacionado con el nuevo instructivo de comunicación interna Código TPSC-I-006 -Versión: 001 de fecha 31/07/2019, donde se informa que la periodicidad de la revista digital será Bimensual. Página web:_x000d__x000a_https://www.ani.gov.co/sig/documentos-sig?title=interna_x000d__x000a_ (Luz Mary Hernández Villadiego)"/>
    <n v="1"/>
    <x v="0"/>
    <m/>
    <n v="8"/>
    <n v="2019"/>
    <d v="2019-07-02T00:00:00"/>
    <n v="1840"/>
    <s v="Auditoría Interna"/>
    <m/>
  </r>
  <r>
    <n v="3735"/>
    <n v="56"/>
    <n v="2019"/>
    <s v="La entidad no estableció de manera formal una política de vocería, al igual que los relacionado con un proceso y procedimiento, de acuerdo a los criterios señalados en la política de comunicación externa."/>
    <s v=""/>
    <m/>
    <m/>
    <s v="Administrativo"/>
    <s v="GESTIÓN DE LA INFORMACIÓN Y COMUNICACIONES"/>
    <s v="Oficina Comunicaciones (OC)"/>
    <s v="Oficina de comunicaciones"/>
    <s v="Luz Mary Hernández Villadiego"/>
    <s v="Junio de 2019"/>
    <s v="JUNIO"/>
    <n v="2019"/>
    <m/>
    <m/>
    <s v="Acción correctiva y preventiva"/>
    <s v="En los instructivos de comunicación interna y externa se actualizaron los lineamientos relacionados con la vocería de la entidad, lo cual hace referencia a las recomendaciones a tener en cuenta en temas de vocería. "/>
    <d v="2019-09-08T00:00:00"/>
    <x v="67"/>
    <m/>
    <s v="_x000a__x000a_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
    <n v="1"/>
    <x v="0"/>
    <m/>
    <n v="8"/>
    <n v="2019"/>
    <d v="2019-07-02T00:00:00"/>
    <n v="1840"/>
    <s v="Auditoría Interna"/>
    <m/>
  </r>
  <r>
    <n v="3736"/>
    <n v="57"/>
    <n v="2019"/>
    <s v="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
    <s v=""/>
    <m/>
    <m/>
    <s v="Administrativo"/>
    <s v="GESTIÓN DE LA INFORMACIÓN Y COMUNICACIONES"/>
    <s v="Oficina Comunicaciones (OC)"/>
    <s v="Oficina de comunicaciones"/>
    <s v="Luz Mary Hernández Villadiego"/>
    <s v="Junio de 2019"/>
    <s v="JUNIO"/>
    <n v="2019"/>
    <m/>
    <m/>
    <s v="Acción correctiva y preventiva"/>
    <s v="En el proceso de actualización del instructivo de comunicación externa, se ha decido eliminar este proceso por austeridad del gasto de acuerdo con los lineamientos de Presidencia de la Republica"/>
    <d v="2019-09-08T00:00:00"/>
    <x v="67"/>
    <m/>
    <s v="_x000a__x000a_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
    <n v="1"/>
    <x v="0"/>
    <m/>
    <n v="8"/>
    <n v="2019"/>
    <d v="2019-07-02T00:00:00"/>
    <n v="1840"/>
    <s v="Auditoría Interna"/>
    <m/>
  </r>
  <r>
    <n v="3737"/>
    <n v="58"/>
    <n v="2019"/>
    <s v="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_x000a__x000d__x000a_Adicionalmente, esta falta de oportunidad en la gestión de un presunto incumplimiento del Concesionario es contraría a los principios de celeridad y eficacia de la función administrativa definidos en el artículo 209 de la Constitución Política de Colombia."/>
    <s v=""/>
    <m/>
    <m/>
    <s v="Jurídico"/>
    <s v="GESTIÓN CONTRACTUAL Y SEGUIMIENTO DE PROYECTOS DE INFRAESTRUCTURA DE TRANSPORTE"/>
    <s v="Vicepresidencia de Gestión Contractual (VGC)"/>
    <s v="IP accesos norte"/>
    <s v="Carlos Felipe Sánchez Pinzón"/>
    <s v="Julio de 2019"/>
    <s v="JULIO"/>
    <n v="2019"/>
    <m/>
    <m/>
    <s v="Acción preventiva"/>
    <s v="- Elaboración de Instructivo, por medio del cual se explique detalladamente el procedimiento que debe seguirse en casos de incumplimientos del Concesionario_x000a__x000a_- Apertura procedimiento sancionatorio"/>
    <s v="13/09/2019"/>
    <x v="4"/>
    <m/>
    <s v="_x000a__x000a_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_x000a_Sobre la no conformidad No. 1 para la Supervisión:_x000d__x000a_1._x0009_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_x000a_2._x0009_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_x000a_3._x0009_Formular una acción para evidenciar la gestión de la Supervisión para conminar al Concesionario al cumplimiento del plan de obras._x000d_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d__x000a_Mediante correo electrónico del 4 de febrero de 2020 se reiteró la solicitud. (Carlos Felipe Sánchez Pinzón)_x000a__x000a_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
    <n v="1"/>
    <x v="0"/>
    <m/>
    <n v="4"/>
    <n v="2020"/>
    <s v="25/07/2019"/>
    <n v="1817"/>
    <s v="Auditoría Interna a Proyectos"/>
    <m/>
  </r>
  <r>
    <n v="3738"/>
    <n v="59"/>
    <n v="2019"/>
    <s v="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_x000d__x000a_Adicionalmente, dentro de las funciones generales de la ANI, consignadas en el Decreto 4165 de 2011, Artículo 4 se encuentran las siguientes:_x000d__x000a__x000d__x000a_“15. Ejercer las potestades y realizar las acciones y actividades necesarias para garantizar la oportuna e idónea ejecución de los contratos a su cargo y para proteger el interés público, de conformidad con la ley._x000d__x000a_16. Supervisar, evaluar y controlar el cumplimiento de la normatividad técnica en los proyectos de concesión u otras formas de Asociación Público Privada a su cargo, de acuerdo con las condiciones contractuales.”_x000d__x000a__x000d__x000a_or otra parte, esta falta de oportunidad en la gestión de la Supervisión es contraría a los principios de celeridad y eficacia de la función administrativa definidos en el artículo 209 de la Constitución Política de Colombia."/>
    <s v="Deficiencias en gestión institucional y/o interinstitucional"/>
    <m/>
    <m/>
    <s v="Técnico"/>
    <s v="GESTIÓN CONTRACTUAL Y SEGUIMIENTO DE PROYECTOS DE INFRAESTRUCTURA DE TRANSPORTE"/>
    <s v="Vicepresidencia  Ejecutiva (VEJ)"/>
    <s v="IP accesos norte"/>
    <s v="Adriana Barrios Rodríguez"/>
    <s v="Julio de 2019"/>
    <s v="JULIO"/>
    <n v="2019"/>
    <s v="20221020130173 del 27 de octubre de 2022"/>
    <s v="27/10/2022"/>
    <s v="Acción correctiva y preventiva"/>
    <s v="- Elaboración de documento de convivencia o protocolo entre los corredores ferreo y carretero para determinar las acciones que reguaricen los pasos ferreos existentes en el corredor a cargo del proyecto_x000a__x000a_- Mesas de trabajo mediante las cuales se implementará el documento propuesto."/>
    <s v="13/09/2019"/>
    <x v="68"/>
    <s v="_x000a__x000a_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
    <s v="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a_Sobre la no conformidad No. 2 para la Supervisión:_x000a_1._x0009_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_x000a__x000a_22/05/2020 Mediante correo electrónico se insistió en la necesidad de solicitar modificación de la fecha de finalización vencida o allegar evidencia de la finalización de las acciones de mejoramiento. (Carlos Felipe Sánchez Pinzón)_x000a__x000a_12/06/2020 Mediante correo electónico se reiteró a la Suérvisión por tercera vez la necesidad de allegar evidencia de ejecución de las acciones de mejormaietno dada la fecha de finalización vencida o de reformular de manera justificada la fecha de finalización._x000a_Mediante correo electrónico la Supervisión informó que &quot;De acuerdo con lo que se ha venido trabajando , y los avances de depuración del documento de protocolo, se estima que para agosto 30 de 2020, se contará con la suscripción e implementación del mismo&quot;, en este sentido, se procedió a modificar la fecha de finalización en el plan de mejoramiento por procesos de la Entidad. (Carlos Felipe Sánchez Pinzón)_x000a__x000a_24/08/2020 Se recibe por correo eléctronico i) archivo pdf con los correos de seguimiento a la emisión del documento &quot;PROTOCOLO DE COOPERACIÓN PARA LA AUTOMATIZACIÓN, OPERACIÓN Y MANTENIMIENTO DE CUATRO (4) CRUCES FÉRREOS COMPARTIDOS ENTRE LA INFRAESTRUCTURA FERREA A CARGO DEL CONSORCIO IBINES Y SOCIEDAD CONCESIONARIA ACCESOS NORTE- ACCENORTE S.A.S&quot; ii) borrador en word del documento citado, se informa por correo eléctronico que esta documentación no daría por cerrado el PMP por lo cual se sugiere proponer una nueva fecha de finalización. (Adriana Barrios Rodríguez)_x000a__x000a_16/09/2020 Se recibe correo electrónico por parte de la Supervisión evidenciando que se está avanzando en el proceso de validación y revisión del documento &quot;PROTOCOLO DE COOPERACIÓN PARA LA AUTOMATIZACIÓN, OPERACIÓN Y MANTENIMIENTO DE CUATRO (4) CRUCES FÉRREOS COMPARTIDOS ENTRE LA INFRAESTRUCTURA FERREA A CARGO DEL CONSORCIO IBINES Y SOCIEDAD CONCESIONARIA ACCESOS NORTE- ACCENORTE S.A.S&quot; solicitando como nueva fecha de finalización del PMP el 15 de octubre de 2020, por lo cual se procede a modificar el plazo solicitado. (Adriana Barrios Rodríguez)_x000a__x000a_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_x000a__x000a_21/12/2020  -Modificación de fecha- Mediante correo electrónico del 21 de diciembre de 2020 la Supervisión solicitó ampliación del plazo para cumplir con el plan de mejoramiento debido a que se tiene pendiente la suscripción del protocolo. (Adriana Barrios Rodríguez)_x000a__x000a_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_x000a__x000a_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_x000a__x000a_01/12/2021  -Modificación de fecha- Mediante correo electrónico del 01/12/2021 la Supervisión de la IP Accesos Norte a la ciudad de Bogotá solicita prórroga para dar cumplimiento al plan de mejoramiento hasta el 30/01/2022. (Adriana Barrios Rodríguez)_x000a__x000a_14/02/2022  -Modificación de fecha- Mediante correo electrónico la Líder del Equipo de Coordinación y Seguimiento del proyecto informó que &quot;(...)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quot; _x000d__x000a__x000d__x000a_Lo anterior dio lugar a que se solicitara prórroga para dar cumplimiento al plan de mejoramiento hasta el 30 de marzo de 2022. (Adriana Barrios Rodríguez)_x000a__x000a_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_x000a__x000d__x000a_ (Adriana Barrios Rodríguez)_x000a__x000a_27/04/2022  -Modificación de fecha- Mediante correo electrónico del 18 de abril de 2022, la Líder del Equipo de Coordinación y Seguimiento, atendiendo las alertas de la Oficina de Control Interno, informó:_x000d__x000a__x000d__x000a_&quot;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quot;_x000d__x000a__x000d__x000a_Por lo anterior, se establece 06/05/2022 como fecha de terminación del plan. (Adriana Barrios Rodríguez)_x000a__x000a_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quot;se han tomado acciones que concluyan en la regularización de los pasos a nivel ni en garantizar condiciones seguras de operación férrea y carretera&quot; con lo que se declara la efectividad del plan de mejoramiento y se procede a cerrar la No Conformidad. (Adriana Barrios Rodríguez)"/>
    <n v="1"/>
    <x v="0"/>
    <s v="Efectiva"/>
    <n v="11"/>
    <n v="2022"/>
    <s v="25/07/2019"/>
    <n v="1817"/>
    <s v="Auditoría Interna a Proyectos"/>
    <s v="https://anionline.sharepoint.com/:f:/s/PMPMotor/EkBDZ3rkRARHpm9fr9ClmvABPImCSkB6cm6tmWXg-67nzA?e=OZ8Yqi"/>
  </r>
  <r>
    <n v="3739"/>
    <n v="60"/>
    <n v="2019"/>
    <s v="1._x0009_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
    <s v=""/>
    <m/>
    <m/>
    <s v="Financiero"/>
    <s v="GESTIÓN ADMINISTRATIVA Y FINANCIERA"/>
    <s v="Vicepresidencia de Gestión Corporativa (VGCorp)"/>
    <s v="Grupo interno de trabajo administrativo y financiero"/>
    <s v="Yuber Alexander Peña Cárdenas"/>
    <s v="Julio de 2019"/>
    <s v="JULIO"/>
    <n v="2019"/>
    <m/>
    <m/>
    <s v="Acción correctiva y preventiva"/>
    <s v="Mediante correo electrónico de septiembre de 2019 se estableció como acción de mejora, la realización de las conciliaciones bancarias con los reportes de movimientos generados del aplicativo SIIF Nación."/>
    <d v="2020-07-05T00:00:00"/>
    <x v="69"/>
    <m/>
    <s v="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_x000a_Por lo anterior, la No Conformidad se da como subsanada toda vez que las conciliaciones se realizan tomando como fuente los reportes de movimientos de la caja menor registrados en el aplicativo SIIF Nación. (Yuber Alexander Peña Cárdenas)"/>
    <n v="1"/>
    <x v="0"/>
    <m/>
    <n v="5"/>
    <n v="2020"/>
    <s v="30/07/2019"/>
    <n v="1812"/>
    <s v="Seguimiento Normativo"/>
    <m/>
  </r>
  <r>
    <n v="3740"/>
    <n v="61"/>
    <n v="2019"/>
    <s v="1._x0009_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
    <s v=""/>
    <m/>
    <m/>
    <s v="Administrativo"/>
    <s v="GESTIÓN ADMINISTRATIVA Y FINANCIERA"/>
    <s v="Vicepresidencia de Gestión Corporativa (VGCorp)"/>
    <s v="Grupo interno de trabajo administrativo y financiero"/>
    <s v="Yuber Alexander Peña Cárdenas"/>
    <s v="Julio de 2019"/>
    <s v="JULIO"/>
    <n v="2019"/>
    <m/>
    <m/>
    <s v="Acción correctiva"/>
    <s v="Se remitirán las comunicaciones del SIIF Nación a los usuarios del Sistema (Presupuesto, Contabilidad, Tesorería GIT de Planeación y Oficina de Control Interno)._x000d__x000a_Producto: Correos electrónicos enviados a Presupuesto, Contabilidad, Tesorería GIT de Planeación y Oficina de Control Interno."/>
    <s v="27/09/2019"/>
    <x v="4"/>
    <m/>
    <s v="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Se observó que durante los meses de octubre, noviembre y diciembre el Administrador del SIIF Nación de la ANI del GIT de Administrativa y Financiera remitió cada una de las comunicaciones del SIIF Nación a los diferentes usuarios registrados en el aplicativo SIIF._x000a_Por lo anterior, la No Conformidad se da como subsanada. (Yuber Alexander Peña Cárdenas)"/>
    <n v="1"/>
    <x v="0"/>
    <m/>
    <n v="5"/>
    <n v="2020"/>
    <s v="30/07/2019"/>
    <n v="1812"/>
    <s v="Auditoría Interna"/>
    <m/>
  </r>
  <r>
    <n v="3741"/>
    <n v="62"/>
    <n v="2019"/>
    <s v="1._x0009_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_x000a_“Administrar y hacer seguimiento a la constitución y vencimiento de garantías relacionadas con los proyectos de concesión u otra forma de Asociación Público Privada a su cargo.” _x000d__x000a_Y lo consignado en la sección j del numeral 2.2.2 Funciones o actividades del Equipo de Coordinación y Seguimiento del Proyecto del Manual Interventoría Seguimiento y Supervisión (GCSP-M-002), citado de la siguiente manera: _x000d__x000a_“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
    <s v=""/>
    <m/>
    <m/>
    <s v="Jurídico"/>
    <s v="GESTIÓN CONTRACTUAL Y SEGUIMIENTO DE PROYECTOS DE INFRAESTRUCTURA DE TRANSPORTE"/>
    <s v="Vicepresidencia de Gestión Contractual (VGC)"/>
    <s v="Cartagena - Barranquilla - Circunvalar 4G."/>
    <s v="Mary Alexandra Cuenca Noreña"/>
    <s v="Julio de 2019"/>
    <s v="JULIO"/>
    <n v="2019"/>
    <m/>
    <m/>
    <s v="Acción correctiva y preventiva"/>
    <s v="La aprobación de las pólizas referidas en un plazo que no exceda el 30 de diciembre del año en curso"/>
    <d v="2019-05-09T00:00:00"/>
    <x v="70"/>
    <m/>
    <s v="05/09/2019 05/09/2019 – Mediante correo electrónico el 05/09/2019 la Supervisión allega el plan de mejoramiento y los siguientes memorandos con evidencia de la gestión para cumplir con la no conformidad: _x000a_Las acciones adelantadas en virtud de la no conformidad son las siguientes:_x000a_1) A través de memorando No. 2019-308-011140-3 del 26 de julio de 2019_x000a_2) A través de memorando No. 2019-705-011322-3 del 31 de julio de 2019._x000a_3) Con base en estos pronunciamientos, se solicitó al Concesionario presentar soportes de las pólizas mediante oficio No. 2019-312-026120-1 del 12 de agosto de 2019._x000a_4) A través de comunicación 20194090904462 del 30 de agosto de 2019, el Concesionario da respuesta a nuestra solicitud, allegando soportes de las pólizas._x000a_5) Se encuentra en revisión esta última comunicación._x000a_ (Mary Alexandra Cuenca Noreña)_x000a__x000a_29/05/2020 – correo electrónico notificando vencimiento y solicitando evidencias._x000a__x000a_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_x000a__x000a_02/06/2020 – Mediante correo electrónico la supervisión propone nueva fecha para alcanzar el 100% de esta no conformidad el 31 de agosto de 2020._x000a__x000a_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_x000a_ _x000a_•_x0009_PÓLIZA ÚNICA DE CUMPLIMIENTO, PAGOS DE SALARIOS Y PRESTACIONES SOCIALES vigente hasta diciembre de 2020 _x000a_•_x0009_PÓLIZA ÚNICA DE CUMPLIMIENTO, CALIDAD DE LA OBRA Y ESTABILIDAD DE LOS BIENES -AMPARA LA UNIDAD FUNCIONAL 4 DE ACUERDO CON EL ACTA DE TERMINACIÓN DEL 7 DE MARZO DE 2018 vigente hasta 07/03/2023 _x000a_•_x0009_PÓLIZA ÚNICA DE CUMPLIMIENTO, CALIDAD DE LA OBRA Y ESTABILIDAD DE LOS BIENES -AMPARA LA UNIDAD FUNCIONAL 2 DE ACUERDO CON EL ACTA DE TERMINACIÓN DEL 07 DE DICIEMBRE DE 2018; vigente hasta el 07/03/2023 _x000a_•_x0009_PÓLIZA DE RESPONSABILIDAD CIVIL EXTRACONTRACTUAL vigente hasta el 02/04/2020 _x000a_•_x0009_PÓLIZA TODO RIESGO OBRAS CIVILES vigente hasta el 31/10/2020_x000a_ _x000a_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_x000a_Lo anterior, evidencia que la causa de la no conformidad se sigue presentando. Te pido allegues nueva fecha estimada para emitir la aprobacion de las pólizas y con esta gestión proceder a cerrar la no conformidad. _x000a__x000a_25/08/2020 – Por medio de correo electrónico la supervisión solicitó ampliar el plazo para el cierre de la no conformidad para el 15 de octubre de 2020.  _x000a__x000a_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_x000a_•_x0009_PÓLIZA ÚNICA DE CUMPLIMIENTO, PAGOS DE SALARIOS Y PRESTACIONES SOCIALES vigente hasta 31/05/2021 y 31/05/2024_x000d__x000a_•_x0009_PÓLIZA ÚNICA DE CUMPLIMIENTO, CALIDAD DE LA OBRA Y ESTABILIDAD DE LOS BIENES -AMPARA LA UNIDAD FUNCIONAL 4 DE ACUERDO CON EL ACTA DE TERMINACIÓN DEL 7 DE MARZO DE 2018 vigente hasta 07/03/2023_x000d__x000a_•_x0009_PÓLIZA ÚNICA DE CUMPLIMIENTO, CALIDAD DE LA OBRA Y ESTABILIDAD DE LOS BIENES -AMPARA LA UNIDAD FUNCIONAL 2 DE ACUERDO CON EL ACTA DE TERMINACIÓN DEL 07 DE DICIEMBRE DE 2018; vigente hasta el 07/03/2023_x000d__x000a_•_x0009_PÓLIZA DE RESPONSABILIDAD CIVIL EXTRACONTRACTUAL vigente hasta el 27/06/2021_x000d__x000a_•_x0009_PÓLIZA TODO RIESGO OBRAS CIVILES vigente hasta el 30/03/2021 (Mary Alexandra Cuenca Noreña)"/>
    <n v="1"/>
    <x v="0"/>
    <m/>
    <n v="10"/>
    <n v="2020"/>
    <s v="31/07/2019"/>
    <n v="1811"/>
    <s v="Auditoría Interna a Proyectos"/>
    <m/>
  </r>
  <r>
    <n v="3742"/>
    <n v="63"/>
    <n v="2019"/>
    <s v="1._x0009_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
    <s v=""/>
    <m/>
    <m/>
    <s v="Financiero"/>
    <s v="GESTIÓN CONTRACTUAL Y SEGUIMIENTO DE PROYECTOS DE INFRAESTRUCTURA DE TRANSPORTE"/>
    <s v="Vicepresidencia de Gestión Contractual (VGC)"/>
    <s v="Cartagena - Barranquilla - Circunvalar 4G."/>
    <s v="Mary Alexandra Cuenca Noreña"/>
    <s v="Julio de 2019"/>
    <s v="JULIO"/>
    <n v="2019"/>
    <m/>
    <m/>
    <s v="Acción correctiva y preventiva"/>
    <s v="Suscripción del Acta de compensación especial de peajes N 6 para la AF5 corrigiendo el valor que se pagó demás en las anteriores actas de compensación. "/>
    <d v="2019-05-09T00:00:00"/>
    <x v="71"/>
    <m/>
    <s v="_x000a__x000a_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
    <n v="1"/>
    <x v="0"/>
    <m/>
    <n v="9"/>
    <n v="2019"/>
    <s v="31/07/2019"/>
    <n v="1811"/>
    <s v="Auditoría Interna a Proyectos"/>
    <m/>
  </r>
  <r>
    <n v="3743"/>
    <n v="64"/>
    <n v="2019"/>
    <s v="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
    <s v=""/>
    <m/>
    <m/>
    <s v="Jurídico"/>
    <s v="GESTIÓN DE LA CONTRATACIÓN PÚBLICA"/>
    <s v="Vicepresidencia Jurídica (VJ)"/>
    <s v="Grupo Interno de Trabajo de Contratación"/>
    <s v="Andrés Fernando Huérfano Huérfano"/>
    <s v="Julio de 2019"/>
    <s v="JULIO"/>
    <n v="2019"/>
    <m/>
    <m/>
    <s v="Acción preventiva"/>
    <s v="Radicado ANI No.: 20197030127573. 1. CIRCULAR PARA LAS VICEPRESIDENCIAS_x000d__x000a_DE LA ENTIDAD, DONDE SE IMPARTEN_x000d__x000a_INSTRUCCIONES PARA SUSCRIPCIÓN DE CONVENIOS INTERADMINISTRATIVOS. 2. MODIFICACIÓN DE FORMATO DE_x000d__x000a_CONVENIOS INTERADMINISTRATIVOS."/>
    <s v="30/08/2019"/>
    <x v="4"/>
    <m/>
    <s v="_x000a__x000a_23/01/2020 Mediante radicado No. 20197030199803 de 23/12/2019, se incorporaron las UM propuestas.  (Andrés Fernando Huérfano Huérfano)"/>
    <n v="1"/>
    <x v="0"/>
    <m/>
    <n v="1"/>
    <n v="2020"/>
    <s v="31/07/2019"/>
    <n v="1811"/>
    <s v="Auditoría Interna"/>
    <m/>
  </r>
  <r>
    <n v="3744"/>
    <n v="65"/>
    <n v="2019"/>
    <s v="Se evidenció incumplimiento del procedimiento GCOP-P-004, versión 1, numeral 14, por falta del soporte de entrega formal de contrato o convenio a la dependencia solicitante, en los siguientes convenios: •_x0009_Convenio Interadministrativo 001-2018 de 26/01/2018, INVÍAS. _x000d__x000a_• Convenio Interadministrativo 002-2018 de 26/01/2018, Departamento de Cundinamarca - Empresa Férrea Regional S.A.S. • Convenio Interadministrativo VE-C-003-2018 de 11/07/2018 DADEP (5.2.2._x0009_)_x000d__x000a_"/>
    <s v=""/>
    <m/>
    <m/>
    <s v="Jurídico"/>
    <s v="GESTIÓN DE LA CONTRATACIÓN PÚBLICA"/>
    <s v="Vicepresidencia Jurídica (VJ)"/>
    <s v="Grupo Interno de Trabajo de Contratación"/>
    <s v="Andrés Fernando Huérfano Huérfano"/>
    <s v="Julio de 2019"/>
    <s v="JULIO"/>
    <n v="2019"/>
    <m/>
    <m/>
    <s v="Acción preventiva"/>
    <s v="Radicado No. 20197030127573. 1. CIRCULAR PARA LAS VICEPRESIDENCIAS DE LA ENTIDAD, DONDE SE IMPARTEN INSTRUCCIONES PARA SUSCRIPCIÓN DE CONVENIOS INTERADMINISTRATIVOS.  2. MODIFICACIÓN DE FORMATO DE_x000d__x000a_CONVENIOS INTERADMINISTRATIVO. "/>
    <s v="30/08/2019"/>
    <x v="4"/>
    <m/>
    <s v="_x000a__x000a_23/01/2020 Mediante radicado No. 20197030199803 de 23/12/2019, se incorporaron las UM propuestas.  (Andrés Fernando Huérfano Huérfano)"/>
    <n v="1"/>
    <x v="0"/>
    <m/>
    <n v="1"/>
    <n v="2020"/>
    <s v="31/07/2019"/>
    <n v="1811"/>
    <s v="Auditoría Interna"/>
    <m/>
  </r>
  <r>
    <n v="3745"/>
    <n v="66"/>
    <n v="2019"/>
    <s v="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
    <s v=""/>
    <m/>
    <m/>
    <s v="Jurídico"/>
    <s v="GESTIÓN DE LA CONTRATACIÓN PÚBLICA"/>
    <s v="Vicepresidencia de Planeación, Riesgos y Entorno (VPRE)"/>
    <s v="Grupo Interno de Trabajo Planeación"/>
    <s v="Andrés Fernando Huérfano Huérfano"/>
    <s v="Julio de 2019"/>
    <s v="JULIO"/>
    <n v="2019"/>
    <m/>
    <m/>
    <s v="Acción correctiva"/>
    <s v="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
    <s v="30/09/2019"/>
    <x v="72"/>
    <m/>
    <s v="_x000a__x000a_14/11/2019 El 14/11/2019, Luis Fernando Morales remitió mediante correo la unidad No. 2. Se solicitó la remisión de las unidades No. 1 y 3, debido a que, especialmente, no se envió el informe del supervisor.  (Andrés Fernando Huérfano Huérfano)_x000a__x000a_16/12/2019 Mediante correo de 20/11/2019, enviado desde el usuario lfmorales@ani.gov.co, se remitió el radicado No. 20194090969702, en el que a folios  7 y 8, se incorporó el informe de supervisión.  (Andrés Fernando Huérfano Huérfano)"/>
    <n v="1"/>
    <x v="0"/>
    <m/>
    <n v="12"/>
    <n v="2019"/>
    <s v="31/07/2019"/>
    <n v="1811"/>
    <s v="Auditoría Interna"/>
    <m/>
  </r>
  <r>
    <n v="3746"/>
    <n v="67"/>
    <n v="2019"/>
    <s v="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_x0009_Convenio Interadministrativo VE-C-003-2018 de 11/07/2018 DADEP. Situación que puede generar la posible materialización de riesgos asociados al procedimiento (5.2.4).  _x000d__x000a_"/>
    <s v=""/>
    <m/>
    <m/>
    <s v="Jurídico"/>
    <s v="GESTIÓN CONTRACTUAL Y SEGUIMIENTO DE PROYECTOS DE INFRAESTRUCTURA DE TRANSPORTE"/>
    <s v="Vicepresidencia de Estructuración (VE)"/>
    <s v="Vicepresidencia de Estructuración"/>
    <s v="Andrés Fernando Huérfano Huérfano"/>
    <s v="Julio de 2019"/>
    <s v="JULIO"/>
    <n v="2019"/>
    <m/>
    <m/>
    <s v="Acción correctiva"/>
    <s v="Realización de los informes de seguimiento a que haya lugar según los establecido(s) en la minuta de los convenios de la No Conformidad. Rad. ANI No. 20192000141743 de 25/09/2019. "/>
    <s v="30/09/2019"/>
    <x v="55"/>
    <m/>
    <s v="_x000a__x000a_04/12/2019 Mediante radicado No. 20192000173813, la VE remitió copia de los informes a corte 30/09/2019. (Andrés Fernando Huérfano Huérfano)"/>
    <n v="1"/>
    <x v="0"/>
    <m/>
    <n v="12"/>
    <n v="2019"/>
    <s v="31/07/2019"/>
    <n v="1811"/>
    <s v="Auditoría Interna"/>
    <m/>
  </r>
  <r>
    <n v="3747"/>
    <n v="68"/>
    <n v="2019"/>
    <s v="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
    <s v=""/>
    <m/>
    <m/>
    <s v="Jurídico"/>
    <s v="GESTIÓN CONTRACTUAL Y SEGUIMIENTO DE PROYECTOS DE INFRAESTRUCTURA DE TRANSPORTE"/>
    <s v="Vicepresidencia de Estructuración (VE)"/>
    <s v="Vicepresidencia de Estructuración"/>
    <s v="Andrés Fernando Huérfano Huérfano"/>
    <s v="Julio de 2019"/>
    <s v="JULIO"/>
    <n v="2019"/>
    <m/>
    <m/>
    <s v="Acción correctiva"/>
    <s v="Efectuar y evidenciar las reuniones a que haya lugar según lo establecido en la minuta de los convenios de la No Conformidad. Rad. ANI. No. 20192000141743 de 25/09/2019. OCI76."/>
    <s v="30/09/2019"/>
    <x v="11"/>
    <m/>
    <s v="_x000a__x000a_06/10/2021 Mediante correo electrónico de 06/10/2021, se reiteró a la Vicepresidencia de Estructuración: &quot;Amablemente les agradecemos que nos indiquen el radicado del memorando que acredite el cumplimiento de la UM de la NC No. 3747 y/o el de la prórroga tramitada&quot;. Esto en consideración a que mediante correo de 30/04/2021, se indicó a la OCI &quot;Solicitamos ampliar el plazo para el cumplimiento de las unidad de medida de la No Conformidad No. 3447 para el 30 de junio de 2021&quot;  (Andrés Fernando Huérfano Huérfano)_x000a__x000a_11/10/2021 Mediante correo electrónico de 11/10/2021, la Vicepresidencia de Estructuración, respondió:  &quot;Anexo el link correspondiente a las evidencias de las reuniones y al seguimiento efectuado por la VE a los convenios interadministrativos 010 de 11/06/2019 - Municipio de Jamundí y 013 de 26/06/2019 -Municipio de Cali&quot;, en el que incorpora evidencias de las reuniones de seguimiento del 28/04/2021, 10/05/2021, 10/05/2021, 07/10/2021 y 07/10/2021 en la dirección &quot;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quot;. (Andrés Fernando Huérfano Huérfano)"/>
    <n v="1"/>
    <x v="0"/>
    <m/>
    <n v="10"/>
    <n v="2021"/>
    <d v="2019-07-31T00:00:00"/>
    <n v="1811"/>
    <s v="Auditoría Interna"/>
    <m/>
  </r>
  <r>
    <n v="3748"/>
    <n v="69"/>
    <n v="2019"/>
    <s v="6.3._x0009_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_x000a__x000d__x000a_•_x0009_Contiene información de índole personal del funcionario o de los funcionarios remitentes o asignados,_x000d__x000a_•_x0009_Contiene información de otros proyectos no solicitados oficialmente por este ente de control._x000d__x000a_•_x0009_La información analizada, correspondiente a lo solicitado no se encuentra de manera accesible o referenciada para su ubicación (…)” (Negrilla fuera de texto_x000d__x000a_"/>
    <s v=""/>
    <m/>
    <m/>
    <s v="Técnico"/>
    <s v="GESTIÓN CONTRACTUAL Y SEGUIMIENTO DE PROYECTOS DE INFRAESTRUCTURA DE TRANSPORTE"/>
    <s v="Vicepresidencia  Ejecutiva (VEJ)"/>
    <s v="Grupo interno de trabajo proyectos carreteros, estrategia contractual, permisos y modificaciones."/>
    <s v="Luz Mary Hernández Villadiego"/>
    <s v="Julio de 2019"/>
    <s v="JULIO"/>
    <n v="2019"/>
    <m/>
    <m/>
    <s v="Acción correctiva y preventiva"/>
    <s v="1. Se continuará dando cumplimiento a los plazos establecidos para dar respuesta a los requerimientos de los Organismos de Control del Estado._x000d__x000a_2. Se suministrará toda la información requerido por los Orgismos de Control del Estado a través de links de descarga usando el One Drive con que dispone la Entidad._x000d__x000a_3. Se verificará que la información suministrada este acorde con el tema solicitado o con el requerimiento específico."/>
    <d v="2020-08-05T00:00:00"/>
    <x v="73"/>
    <m/>
    <s v="_x000a__x000a_08/05/2020 Se procede con el CIERRE, teniendo como soporte las acciones emprendidas en el memorando Rad. 2020-500-0040583  (Luz Mary Hernández Villadiego)"/>
    <n v="1"/>
    <x v="0"/>
    <m/>
    <n v="5"/>
    <n v="2020"/>
    <d v="2019-08-02T00:00:00"/>
    <n v="1809"/>
    <s v="Auditoría Interna"/>
    <m/>
  </r>
  <r>
    <n v="3749"/>
    <n v="70"/>
    <n v="2019"/>
    <s v=".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
    <s v=""/>
    <m/>
    <m/>
    <s v="Financiero"/>
    <s v="GESTIÓN ADMINISTRATIVA Y FINANCIERA"/>
    <s v="Vicepresidencia de Gestión Corporativa (VGCorp)"/>
    <s v="Grupo interno de trabajo administrativo y financiero"/>
    <s v="Yuber Alexander Peña Cárdenas"/>
    <s v="Julio de 2019"/>
    <s v="JULIO"/>
    <n v="2019"/>
    <m/>
    <m/>
    <s v="Acción correctiva y preventiva"/>
    <s v="La Entidad dará estricto cumplimiento a la Circular Externa 02 del 8 de enero de 2016. Los pagos que no estén autorizados por el Ministerio de Hacienda y Crédito Público, se realizaran al beneficiario final, con medio de pago abono en cuenta._x000d__x000a_Producto:Reporte de las ordenes de Pago del SIIF Nación II."/>
    <s v="27/09/2019"/>
    <x v="4"/>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_x000a_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_x000a__x000a_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_x000a_Pendiente el envío por parte de Tesorería de los soportes que autorizaron el pago por traspaso a Pagaduría de la OP 424802219 del 30/12/2019. (Yuber Alexander Peña Cárdenas)_x000a__x000a_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_x000a__x000a_30/11/2020 Mediante correo electrónico del 30 de noviembre se solicitó al GIT Administrativa y Financiera enviar la autorización del SIIF Nación del traspaso a pagaduría de la Orden de Pago No 424802219 del 30/12/2019. (Yuber Alexander Peña Cárdenas)_x000a__x000a_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_x000a__x000a_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_x000a_Por lo tanto, las acciones se dan como cumplidas y la No Conformidad como subsanada. (Yuber Alexander Peña Cárdenas)"/>
    <n v="1"/>
    <x v="0"/>
    <m/>
    <n v="7"/>
    <n v="2021"/>
    <s v="30/07/2019"/>
    <n v="1812"/>
    <s v="Seguimiento Normativo"/>
    <m/>
  </r>
  <r>
    <n v="3750"/>
    <n v="71"/>
    <n v="2019"/>
    <s v="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
    <s v=""/>
    <m/>
    <m/>
    <s v="Financiero"/>
    <s v="GESTIÓN ADMINISTRATIVA Y FINANCIERA"/>
    <s v="Vicepresidencia de Gestión Corporativa (VGCorp)"/>
    <s v="Grupo interno de trabajo administrativo y financiero"/>
    <s v="Yuber Alexander Peña Cárdenas"/>
    <s v="Julio de 2019"/>
    <s v="JULIO"/>
    <n v="2019"/>
    <m/>
    <m/>
    <s v="Acción preventiva"/>
    <s v="La Agencia se encuentra en la implementación de un sistema para el manejo de la central de cuentas de la Entidad, el cual tiene previsto &quot;informar a los beneficiarios el día del pago&quot;._x000d__x000a_Producto: Sistema Implementado."/>
    <s v="27/09/2019"/>
    <x v="32"/>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d__x000a__x000d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2/09/2020 Mediante correo electrónico del 2 de septiembre de 2020 se solicitó a la VAF enviar los soportes y evidencias de las acciones propuestas. (Yuber Alexander Peña Cárdenas)_x000a__x000a_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_x000a__x000d__x000a_Por lo anterior la No Conformidad se da como subsanada, dado que el Sistema para la Central de Cuentas de la ANI ya se encuentra en implementación. (Yuber Alexander Peña Cárdenas)"/>
    <n v="1"/>
    <x v="0"/>
    <m/>
    <n v="10"/>
    <n v="2020"/>
    <s v="30/07/2019"/>
    <n v="1812"/>
    <s v="Seguimiento Normativo"/>
    <m/>
  </r>
  <r>
    <n v="3751"/>
    <n v="72"/>
    <n v="2019"/>
    <s v="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
    <s v="Deficiencias en gestión institucional y/o interinstitucional"/>
    <m/>
    <m/>
    <s v="Técnico"/>
    <s v="GESTIÓN CONTRACTUAL Y SEGUIMIENTO DE PROYECTOS DE INFRAESTRUCTURA DE TRANSPORTE"/>
    <s v="Vicepresidencia  Ejecutiva (VEJ)"/>
    <s v="Autopista al Mar 1"/>
    <s v="Daniel Felipe Sáenz Lozano"/>
    <s v="Agosto de 2019"/>
    <s v="AGOSTO"/>
    <n v="2019"/>
    <m/>
    <m/>
    <s v="Acción correc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9/2019"/>
    <x v="38"/>
    <m/>
    <s v="_x000a__x000a_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_x000a__x000a_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_x000a__x000a_01/12/2021 Teniendo en cuenta que el plan de mejoramiento vence el 31-12-2021, mediante correo electrónico se solicitó remitir evidencias que acrediten el cumplimiento del mismo. (Daniel Felipe Sáenz Lozano)_x000a__x000a_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_x000a__x000a_17/12/2021  -Modificación plan-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el plan de mejoramiento formulado por la Entidad a través del memorando con radicado ANI No. 20203000084983 del 08/07/2020. (Daniel Felipe Sáenz Lozano)_x000a__x000a_17/12/2021  -Modificación de fecha-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_x000a__x000a_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_x000a__x000a_01/12/2022  -Modificación de fecha- Mediante correo electrónico se solicitaron evidencias que acrediten el cumplimiento del plan de mejoramiento, en lo que corresponde a la acción de mejoramiento No. 1._x000a__x000a_Ante lo que el Líder del Equipo de Coordinación y Seguimiento del Proyecto respondió:_x000a__x000a_&quot;En lo que respecta al punto No. 1 del Plan de Mejoramiento de la Auditoría de 2019 de la OCI:_x000a__x000a_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quot;_x000a__x000a_Con base en lo anterior, se establece 30/06/2023 como fecha de terminación del plan de mejoramiento. (Daniel Felipe Sáenz Lozano)_x000a__x000a_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_x000a__x000a_3/06/2023 Mediante correo electrónico del 01-06-2023 se solicitaron evidencias del cumplimiento de la primera acción de mejoramiento, teniendo en cuenta que la fecha de terminación del plan de mejoramiento se cumple el 30-06-2023. (Daniel Felipe Sáenz Lozano)_x000a__x000a_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
    <n v="0.5"/>
    <x v="1"/>
    <m/>
    <m/>
    <m/>
    <s v="26/08/2019"/>
    <n v="1785"/>
    <s v="Auditoría Interna a Proyectos"/>
    <s v="https://anionline.sharepoint.com/:f:/s/PMPMotor/EgnUIUZT22BHkRwH7DxTC_8Bf4L_o2UEK7hecKgGpu4YSg?e=SRcQuG"/>
  </r>
  <r>
    <n v="3752"/>
    <n v="73"/>
    <n v="2019"/>
    <s v="Se evidenció que con la cláusula primera del otrosí No. 3, del 4 de noviembre de 2016, al contrato de concesión No. 014 de 2015, suscrito entre la Vicepresidencia de Gestión Contractual y la Sociedad Concesionaria Desarrollo Vial al Mar S.A.S, se acordó:_x000d__x000a__x000d__x000a_“(…)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_x000a__x000d__x000a_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_x000a__x000d__x000a_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_x000a__x000d__x000a_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_x000a__x000d__x000a_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
    <s v=""/>
    <m/>
    <m/>
    <s v="Jurídico"/>
    <s v="ALGUNOS PROCESOS"/>
    <s v="Vicepresidencias"/>
    <s v="Autopista al Mar 1"/>
    <s v="Daniel Felipe Sáenz Lozano"/>
    <s v="Agosto de 2019"/>
    <s v="AGOSTO"/>
    <n v="2019"/>
    <m/>
    <m/>
    <s v="Acción correctiva"/>
    <s v="1. Preparar informe sobre análisis de viabilidad de la modificación del alcance de la unidad funcional 4 acordada con el otrosí No. 3 al contrato de concesión No. 014 de 2015 (50%)_x000d__x000a_2. Demostrar gestión para que se logre ejecutar la unidad funcional 4.1 del contrato de concesión No. 014 de 2015. (50%)"/>
    <d v="2019-04-10T00:00:00"/>
    <x v="4"/>
    <m/>
    <s v="_x000a__x000a_27/09/2019 Se ha adelantado gestión para llevar a cabo una reunión con la Vicepresidencia de Gestión Contractual y así incorporar plan de mejoramiento, lo cual no ha sucedido a la fecha. (Daniel Felipe Sáenz Lozano)_x000a__x000a_04/10/2019 Se llevó a cabo reunión con la participación de las Vicepresidencias de Gestión Contractual y Ejecutiva para definir plan de mejoramiento a la no conformidad. (Daniel Felipe Sáenz Lozano)_x000a__x000a_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_x000a__x000a_29/01/2020 Ante la solicitud de la Oficina de Control Interno, la Supervisión, vía correo electrónico, remitió copia de los siguientes documentos:_x000d__x000a__x000d__x000a_1. Estudio de Conveniencia y Oportunidad del Otrosí No. 6 debidamente firmado._x000d__x000a_2. Otrosí No. 6 al contrato de Concesión debidamente firmado._x000d__x000a_3. Acta de Entrega de Infraestructura de la UF4.1 (PR44+200 – PR48+000 de la ruta 6003)_x000d__x000a__x000d__x000a_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_x000a__x000d__x000a_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_x000a__x000d__x000a_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_x000a_ (Daniel Felipe Sáenz Lozano)"/>
    <n v="1"/>
    <x v="0"/>
    <m/>
    <n v="1"/>
    <n v="2020"/>
    <s v="26/08/2019"/>
    <n v="1785"/>
    <s v="Auditoría Interna a Proyectos"/>
    <m/>
  </r>
  <r>
    <n v="3753"/>
    <n v="74"/>
    <n v="2019"/>
    <s v="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
    <s v=""/>
    <m/>
    <m/>
    <s v="Riesgos"/>
    <s v="ESTRUCTURACIÓN DE PROYECTOS DE INFRAESTRUCTURA DE TRANSPORTE"/>
    <s v="Vicepresidencia de Estructuración (VE)"/>
    <s v="Autopista al Mar 1"/>
    <s v="Daniel Felipe Sáenz Lozano"/>
    <s v="Agosto de 2019"/>
    <s v="AGOSTO"/>
    <n v="2019"/>
    <m/>
    <m/>
    <s v="Acción preventiva"/>
    <s v="1. Continuar con los lineamientos y procedimientos correspondientes establecidos por el Ministerio de Transporte y manual de la Agencia Nacional de Infraestructura- ANI para establecer tarifas de peajes dentro de los proyectos de APP. 33%_x000d__x000a__x000d__x000a_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_x000a_Estas socializaciones se desarrollarán, entre otros aspectos, con el fin de minimizar el impacto en la población y aclarar todas las dudas posibles. 33%_x000d__x000a__x000d__x000a_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
    <d v="2019-03-10T00:00:00"/>
    <x v="74"/>
    <m/>
    <s v="_x000a__x000a_27/09/2019 Se ha adelantado gestión para llevar a cabo una reunión con la Vicepresidencia de Estructuración y así incorporar plan de mejoramiento, lo cual no ha sucedido a la fecha. (Daniel Felipe Sáenz Lozano)_x000a__x000a_03/10/2019 Se adelantó reunión con profesionales de la Vicepresidencia de Estructuración con el fin de definir plan de mejoramiento, sobre el cual se enviará comunicación oficial a la Oficina de Control Interno. (Daniel Felipe Sáenz Lozano)_x000a__x000a_07/10/2019 Se recibe memorando No. 20192000147403 del 4 de octubre de 2019 con plan de mejoramiento acordado en reunión del 3 de octubre de 2019. (Daniel Felipe Sáenz Lozano)_x000a__x000a_12/03/2020 Mediante correo electrónico del 11 de marzo se solicitó a la Vicepresidencia de Estructuración evidencias de cumplimiento del plan de mejoramiento, teniendo en cuenta que su cumplimiento se tiene previsto para el 31-03-2020. (Daniel Felipe Sáenz Lozano)_x000a__x000a_31/03/2020 Mediante correo electrónico la Vicepresidencia de Estructuración remitió documentación asociada al cumplimiento de las tres acciones de mejoramiento, así:_x000a__x000a_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_x000a__x000a_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_x000a__x000a_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_x000a__x000a_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_x000a_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_x000a__x000a_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_x000a__x000a_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_x000a__x000a_11/06/2021 Teniendo en cuenta que el plan de mejoramiento vence el 30-06-2021, mediante correo electrónico se solicitó remitir evidencias que acrediten el cumplimiento de la acción de mejoramiento No. 1. (Daniel Felipe Sáenz Lozano)_x000a__x000a_28/06/2021  -Modificación de fecha- Mediante correo electrónico la Vicepresidencia de Estructuración solicita prórroga para dar cumplimiento al plan de mejoramiento, hasta el 30 de octubre de 2021. (Daniel Felipe Sáenz Lozano)_x000a__x000a_27/10/2021 A partir de solicitud de la Oficina de Control Interno, la Vicepresidencia de Estructuración por medio de memorando con radicado ANI No. 20212000141263 del 25 de octubre de 2021 presentó un informe con relación a la acción de mejoramiento No 1. _x000d__x000a__x000d__x000a_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_x000a__x000d__x000a_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
    <n v="1"/>
    <x v="0"/>
    <m/>
    <n v="10"/>
    <n v="2021"/>
    <s v="26/08/2019"/>
    <n v="1785"/>
    <s v="Auditoría Interna a Proyectos"/>
    <m/>
  </r>
  <r>
    <n v="3754"/>
    <n v="75"/>
    <n v="2019"/>
    <s v="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_x000a__x000d__x000a_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
    <s v="Deficiencias en gestión institucional y/o interinstitucional"/>
    <m/>
    <m/>
    <s v="Jurídico"/>
    <s v="GESTIÓN JURÍDICA"/>
    <s v="Vicepresidencia Jurídica (VJ)"/>
    <s v="Grupo Interno de Trabajo Defensa Judicial"/>
    <s v="Yuber Alexander Peña Cárdenas"/>
    <s v="Agosto de 2019"/>
    <s v="AGOSTO"/>
    <n v="2019"/>
    <m/>
    <m/>
    <m/>
    <s v="•_x0009_Actualizar el procedimiento de &quot;Cobro persuasivo y coactivo&quot; GEJU-P-002._x000a_•_x0009_Diseñay y adoptar herramienta ofimática incorporada al Sistema Integrado de Gestión._x000a_•_x0009_Se elaborará una hoja de control de registro de actuaciones dentro de cada trámite persuasivo._x000a_•_x0009_Establecer un reporte de seguimiento periodico a los procesos activos._x000a_•_x0009_Ajuste de cada uno de los expedientes e incorporación de la hoja de control documental._x000a_•_x0009_Registrar los procesos activos en el instrumento de control._x000a_•_x0009_Generar reporte periodico de los procesos activos_x000a_•_x0009_Presentar demanda ejecutiva para recuperar la deuda del proceso 2008-374."/>
    <d v="2020-03-30T00:00:00"/>
    <x v="75"/>
    <m/>
    <s v="19/12/2019 El 28 de noviembre de 2019, se radicó el memorando No. 20191020182673 en dónde se le solicita el plan de acción al Coordinador GIT de Defensa Judicial. (Luz Jeni Fung Muñoz)_x000a__x000a_30/03/2020 Se suscribe el plan de mejora, el avance y el estado. Lo anterior en base al radicado No. 2020-701-004810-3 del 16 de marzo de 2020._x000a__x000a_13/12/2022 Mediante memorando No. 2022-701-015462-3 la dependencia solicitó ampliación del plazo para el cumplimiento del plan hasta el 30 de junio de 2023. Se aplica esta modificación. (JDTB)_x000a__x000a_22/03/2022 De acuerdo a instrucciones de la jefatura se reasigna la responsabilidad de la gestión de esta No Conformidad pasando de Luz Jeni Fung Muñoz a Yuber Alexander Peña Cárdenas por contener temas financieros. (Juan Diego Toro Bautista)_x000a__x000a_13/07/2023 Mediante memorando No. 20237010096713 del 1 de julio de 2023 el GIT de Defensa Judicial reportó el avance de las siguientes acciones de mejora:_x000a_1) Actualizar el procedimiento de &quot;Cobro persuasivo y coactivo&quot; GEJU-P-002: Con memorando 20227010109793 del 08/09/2022 se informó que el procedimiento GEJU-P-002 se actualizó a la V2 con fecha de vigencia del 14/08/2020. (Cumplida)_x000a_2) Diseñar y adoptar herramienta ofimática incorporada al SIG: Con memorando 20227010109793 del 08/09/2022 se cumplió con la actualización del formato GEJU-F-042 Seguimiento procesos coactivos y reporte BDME con fecha de vigencia del 20/12/2021. (Cumplida)_x000a_3) Se elaborará una hoja de control de registro de actuaciones dentro de cada trámite persuasivo: Este registro se realiza en el formato GEJU-F-042 Seguimiento procesos coactivos y reporte BDME con fecha de vigencia del 20/12/2021. (Cumplida)_x000a_4) Establecer un reporte de seguimiento periódico a los procesos activos: Se informó que el reporte se realiza de manera semestral enviándose a la VGCOR con corte del 31 de mayo y 30 de noviembre de cada vigencia, coincidiendo con el reporte del BDME. (Cumplida)_x000a_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_x000a_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_x000a_7) Generar reporte periódico de los procesos activos: Se informó que el reporte se realiza de manera semestral enviándose a la Vicepresidencia de Gestión Corporativa con corte del 31 de mayo y 30 de noviembre de cada vigencia, coincidiendo con el reporte del BDME. (Cumplida)_x000a_8) Presentar demanda ejecutiva para recuperar la deuda del proceso 2008-374: Mediante memorando 20227010109793 del 08/09/2022, se informó que se presentó la demanda ejecutiva radicada el 02/10/2020 con No. 76147333300120200015600. (Cumplida)_x000a__x000a_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_x000a__x000a_12/07/2023 Mediante correo electrónico el auditor solicita modificación de la fecha de terminación, de acuerdo con memorando de la dependencia responsable 2023-701-009671-3 hasta el 30 de noviembre de 2023. (Juan Diego Toro Bautista)_x000a__x000a_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
    <n v="0.75"/>
    <x v="1"/>
    <m/>
    <m/>
    <m/>
    <s v="28/08/2019"/>
    <n v="1783"/>
    <s v="Seguimiento Normativo"/>
    <s v="https://anionline.sharepoint.com/:f:/s/PMPMotor/EqCuflo1kTVCgLSWUP8vVhkBV3ejOlJ3dsD2B2rP4iyJuQ?e=RzBxB9"/>
  </r>
  <r>
    <n v="3755"/>
    <n v="76"/>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s v="Vicepresidencia  Ejecutiva (VEJ)"/>
    <s v="Rumichaca - Pasto"/>
    <s v="Adriana Barrios Rodríguez"/>
    <s v="Julio de 2019"/>
    <s v="JULI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8/10/2019"/>
    <x v="76"/>
    <m/>
    <s v="_x000a__x000a_10/07/2020 El 29 de octubre de 2019 se envía memorando Rad ANI N. 20191020166183 a la VGC aceptando el Plan de Mejoramiento propuesto y estableciendo como fecha de finalización el 30 de abril de 2020. _x000a__x000a_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_x000a__x000a_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_x000a__x000a_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_x000a__x000a_01/12/2021  -Modificación de fecha- Mediante comunicación con radicado ANI No. 20211020156273 del 29/11/2021 la Oficina de Control Interno da visto bueno sobre solicitud de prórroga al plan de mejoramiento. (Adriana Barrios Rodríguez)_x000a__x000a_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_x000a__x000a_14/12/2022  -Modificación de fecha- Mediante correo electrónico la Líder del Equipo de Coordinación y Seguimiento del Proyecto solicitó prórroga al cumplimiento del plan de mejoramiento en los siguientes términos: &quot;Conforme a las gestiones institucionales que se adelantan respecto al borrador de otrosí en mención, solicito por favor ampliar el plazo hasta 31 de diciembre de 2023.&quot; (Adriana Barrios Rodríguez)_x000a__x000a_13/12/2023 Se realiza seguimiento de avance en el plan de mejoramiento de la No conformidad por correo electrónico. (Adriana Barrios Rodríguez)_x000a__x000a_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
    <n v="1"/>
    <x v="2"/>
    <m/>
    <n v="12"/>
    <n v="2023"/>
    <s v="30/08/2019"/>
    <n v="1781"/>
    <s v="Auditoría Interna a Proyectos"/>
    <s v="https://anionline.sharepoint.com/:f:/s/PMPMotor/En4LLp8b0UdIheJM5f4poTMBXHgld7rMvfotjhAvNlsJlg?e=xvgsJ1"/>
  </r>
  <r>
    <n v="3756"/>
    <n v="77"/>
    <n v="2019"/>
    <s v="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d__x000a_VICEPRESIDENCIA_x000d__x000a_(…)_x000d__x000a_Jurídico Contractual (Gerente y profesional)_x000d__x000a_Vicepresidencia Jurídica"/>
    <s v=""/>
    <m/>
    <m/>
    <s v="Planeación"/>
    <s v="GESTIÓN CONTRACTUAL Y SEGUIMIENTO DE PROYECTOS DE INFRAESTRUCTURA DE TRANSPORTE"/>
    <s v="Vicepresidencia de Gestión Contractual (VGC)"/>
    <s v="Antioquia - Bolivar"/>
    <s v="Carlos Felipe Sánchez Pinzón"/>
    <s v="Agosto de 2019"/>
    <s v="AGOSTO"/>
    <n v="2019"/>
    <m/>
    <m/>
    <s v="Acción correctiva"/>
    <s v="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
    <d v="2019-08-10T00:00:00"/>
    <x v="77"/>
    <m/>
    <s v="_x000a__x000a_8/10/2019 En correo electrónico del 2 de octubre de 2019, la Supervisión informó:_x000d__x000a_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_x000d__x000a_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
    <n v="1"/>
    <x v="0"/>
    <m/>
    <n v="10"/>
    <n v="2019"/>
    <d v="2019-09-02T00:00:00"/>
    <n v="1778"/>
    <s v="Auditoría Interna a Proyectos"/>
    <m/>
  </r>
  <r>
    <n v="3757"/>
    <n v="78"/>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_x000a_“Una vez efectuada la Notificación dentro del término indicado en la sección 14.3(c)(ii) anterior, la Parte notificada deberá, dentro de los quince (15) Días siguientes a dicha Notificación, expresar si acepta, o no, la ocurrencia del Evento Eximente de Responsabilidad”_x000d__x000a_Al respecto, como respuesta a la socialización previa de la no conformidad, la Supervisión explicó las razones de las demoras en el trámite de reconocimiento del EER, sin evidenciar el cumplimiento de las disposiciones contractuales citadas."/>
    <s v="Deficiencias en gestión institucional y/o interinstitucional"/>
    <m/>
    <m/>
    <s v="Técnico"/>
    <s v="GESTIÓN CONTRACTUAL Y SEGUIMIENTO DE PROYECTOS DE INFRAESTRUCTURA DE TRANSPORTE"/>
    <s v="Vicepresidencia  Ejecutiva (VEJ)"/>
    <s v="Antioquia - Bolivar"/>
    <s v="Adriana Barrios Rodríguez"/>
    <s v="Agosto de 2019"/>
    <s v="AGOST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
    <s v="28/10/2019"/>
    <x v="78"/>
    <m/>
    <s v="10/07/2020 El 29 de octubre de 2019 se envía memorando Rad ANI N. 20191020166183 a la VGC aceptando el Plan de Mejoramiento propuesto y estableciendo como fecha de finalización el 30 de abril de 2020. _x000a__x000a_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_x000a__x000a_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_x000a__x000a_1/12/2020 Se realiza seguimiento a través de correo electrónico solicitando avance de las acciones de mejoramiento. (Adriana Barrios Rodríguez)_x000a__x000a_24/01/2021 se recibe memorando 20203110167593 del 30 de diciembre de 2020 presentando los avances en el Plan de Mejoramiento, la OCI responde con memorando 20211020017993 del 20 de enero de 2021, cambiando el avance al 50% (Adriana Barrios Rodríguez)_x000a__x000a_16/02/2021  -Modificación de fecha- Se ajusta fecha de terminación a 31/12/2021 con base en la solicitud recibida con el radicado ANI No. 20213110031813 del 8 de febrero de 2021. (Adriana Barrios Rodríguez)_x000a__x000a_15/12/2021  -Modificación plan- Mediante correo electrónico del 15/12/2021 la Supervisión presenta un informe de avances en la gestión para superar la no conformidad, solicitando un ajuste al plan de mejoramiento. (Adriana Barrios Rodríguez)_x000a__x000a_15/12/2021  -Modificación de fecha- Mediante correo electrónico del 15/12/2021 la Supervisión presenta un informe de avances en la gestión para superar la no conformidad, solicitando prórroga del plan de mejoramieno hasta el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dicó:_x000a__x000a_&quot;A través del memorando ANI No. 20221020153523 del 12-12-2022 la Oficina_x000a_de Control Interno indicó lo siguiente: “(…) Teniendo en cuenta la solicitud de_x000a_la Supervisión, la Oficina de Control Interno procederá a establecer el 31 de_x000a_diciembre de 2023 como fecha de finalización de la No Conformidad 3757 en_x000a_el Plan de Mejoramiento por Procesos de la Entidad, una vez se cumpla el_x000a_plan se revisará la efectividad de las acciones de mejoramiento implementadas, con el fin de determinar si se superó la causa que dio lugar a la No Conformidad citada.”._x000a__x000a_Ahora bien, como evidencia de la gestión de la ANI, mediante comunicación_x000a_No. 20235000060131 del 24-02-2023 se reiteró a la Cámara Colombiana de la_x000a_Infraestructura - CCI la solicitud de acompañamiento y apoyo para la_x000a_construcción de una propuesta para una eventual modificación de los_x000a_Contratos de Concesión de los proyectos de Cuarta Generación que permita_x000a_ampliar el término para resolver las solicitudes de Eventos Eximentes de_x000a_Responsabilidad, conforme a los tiempos que efectivamente requiere la_x000a_Agencia Nacional de Infraestructura. En respuesta a lo anterior, la CCI se_x000a_pronunció a través del oficio 20234090273402, en el cual remite la propuesta_x000a_para proceder con la modificación mencionada._x000a__x000a_Actualmente, dicha propuesta está en revision al interior de la Agencia_x000a_Nacional de Infraestructura.&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3/05/2024 Mediante memorando con radicado ANI No. 20241020073823 del 02-05-2024 se solicitaron evidencias del cumplimiento del plan de mejoramiento. (Adriana Barrios Rodríguez)_x000a__x000a_21/05/2024  -Modificación de fecha- _x000a_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
    <n v="0.5"/>
    <x v="1"/>
    <m/>
    <m/>
    <m/>
    <d v="2019-09-02T00:00:00"/>
    <n v="1778"/>
    <s v="Auditoría Interna a Proyectos"/>
    <s v="https://anionline.sharepoint.com/:f:/s/PMPMotor/EghOuWDIefxNrXLPWI1qqPwB_X7Cdz_9xdwpePu4oQhPvg?e=80A1Uf"/>
  </r>
  <r>
    <n v="3758"/>
    <n v="79"/>
    <n v="2019"/>
    <s v="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_x000a_“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_x000a_“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
    <s v=""/>
    <m/>
    <m/>
    <s v="Jurídico"/>
    <s v="GESTIÓN CONTRACTUAL Y SEGUIMIENTO DE PROYECTOS DE INFRAESTRUCTURA DE TRANSPORTE"/>
    <s v="Vicepresidencia de Gestión Contractual (VGC)"/>
    <s v="Antioquia - Bolivar"/>
    <s v="Carlos Felipe Sánchez Pinzón"/>
    <s v="Agosto de 2019"/>
    <s v="AGOSTO"/>
    <n v="2019"/>
    <m/>
    <m/>
    <s v="Acción correctiva"/>
    <s v="1._x0009_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
    <d v="2019-10-10T00:00:00"/>
    <x v="79"/>
    <m/>
    <s v="_x000a__x000a_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_x000d__x000a__x000d__x000a_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_x000a_ (Carlos Felipe Sánchez Pinzón)"/>
    <n v="1"/>
    <x v="0"/>
    <m/>
    <n v="10"/>
    <n v="2019"/>
    <d v="2019-09-02T00:00:00"/>
    <n v="1778"/>
    <s v="Auditoría Interna a Proyectos"/>
    <m/>
  </r>
  <r>
    <n v="3759"/>
    <n v="80"/>
    <n v="2019"/>
    <s v="No se evidenció que la Interventoría instale equipos de video en el peaje Purgatorio; sin embargo, esta es su obligación contractual, consignada en el Anexo 4 del contrato de Interventoría, sección 5.3.3 (e):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_x000a_Adicionalmente, esta situación perjudica otros controles de interventoría frente al tráfico y recaudo reportados por el Concesionario. Dentro de estos controles, incluidos en el Anexo 4 del contrato de Interventoría, sección 5.3.3 (e), se destacan los citados a continuación:_x000d__x000a_“Realizar conteos de vehículos independientes en cada una de las estaciones de peaje, durante un mínimo de siete (7) días consecutivos al mes durante 24 horas para establecer un parámetro de control al TPD reportado por el concesionario.”_x000d__x000a_“Certificar los tráficos vehiculares en cada caseta de peaje y para cada una de las categorías de vehículo para comprobar el cumplimiento de las obligaciones del Concesionario y los demás efectos previstos en este Contrato.”_x000d__x000a_“Verificar el conteo de vehículos de tarifas especiales de que trata la Resolución 3191 de 2006 y 1256 de 2009, del Ministerio de Transporte.”"/>
    <s v=""/>
    <m/>
    <m/>
    <s v="Financiero"/>
    <s v="GESTIÓN CONTRACTUAL Y SEGUIMIENTO DE PROYECTOS DE INFRAESTRUCTURA DE TRANSPORTE"/>
    <s v="Vicepresidencia de Gestión Contractual (VGC)"/>
    <s v="Antioquia - Bolivar"/>
    <s v="Carlos Felipe Sánchez Pinzón"/>
    <s v="Agosto de 2019"/>
    <s v="AGOSTO"/>
    <n v="2019"/>
    <m/>
    <m/>
    <s v="Acción correctiva"/>
    <s v="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
    <d v="2019-10-10T00:00:00"/>
    <x v="79"/>
    <m/>
    <s v="_x000a__x000a_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_x000a_Lo anterior, evidencia que se ha superado la dificultad que dio origen a la no conformidad 3759 del plan de mejoramiento por procesos de la Entidad, por lo cual se procede a cerrarla._x000d__x000a_ (Carlos Felipe Sánchez Pinzón)"/>
    <n v="1"/>
    <x v="0"/>
    <m/>
    <n v="10"/>
    <n v="2019"/>
    <d v="2019-09-02T00:00:00"/>
    <n v="1778"/>
    <s v="Auditoría Interna a Proyectos"/>
    <m/>
  </r>
  <r>
    <n v="3760"/>
    <n v="81"/>
    <n v="2019"/>
    <s v="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_x000a_“Realizar conteos de vehículos independientes en cada una de las estaciones de peaje, durante un mínimo de siete (7) días consecutivos al mes durante 24 horas para establecer un parámetro de control al TPD reportado por el concesionario”."/>
    <s v=""/>
    <m/>
    <m/>
    <s v="Financiero"/>
    <s v="GESTIÓN CONTRACTUAL Y SEGUIMIENTO DE PROYECTOS DE INFRAESTRUCTURA DE TRANSPORTE"/>
    <s v="Vicepresidencia de Gestión Contractual (VGC)"/>
    <s v="Antioquia - Bolivar"/>
    <s v="Carlos Felipe Sánchez Pinzón"/>
    <s v="Agosto de 2019"/>
    <s v="AGOSTO"/>
    <n v="2019"/>
    <m/>
    <m/>
    <s v="Acción correctiva"/>
    <s v="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
    <d v="2019-10-10T00:00:00"/>
    <x v="79"/>
    <m/>
    <s v="_x000a__x000a_10/10/2019 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_x000d__x000a_En consecuencia, se evidencia que se han realizado los conteos del peaje San Carlos, superando la dificultad que dio origen a la no conformidad 3760, por lo que se le da cierre en el plan de mejoramiento por procesos de la Entidad._x000d__x000a__x000d__x000a_ (Carlos Felipe Sánchez Pinzón)"/>
    <n v="1"/>
    <x v="0"/>
    <m/>
    <n v="10"/>
    <n v="2019"/>
    <d v="2019-09-02T00:00:00"/>
    <n v="1778"/>
    <s v="Auditoría Interna a Proyectos"/>
    <m/>
  </r>
  <r>
    <n v="3761"/>
    <n v="82"/>
    <n v="2019"/>
    <s v="Una vez revisado el informe de aforo vehicular de junio de 2019, se evidenciaron las siguientes situaciones:_x000d__x000a_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_x000a_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_x000a_Las anteriores, constituyen situaciones contrarias al control que debe ejercer la Interventoría de acuerdo con sus obligaciones contractuales, consignadas en el Anexo 4 del contrato de Interventoría, sección 5.3.3 (e), según se cita a continuación:_x000d__x000a_“Verificar los conteos de vehículos que realice el Concesionario con el fin de comprobar que la información suministrada sea correcta y requerir al Concesionario para que cumpla esta obligación.”_x000d__x000a_“Certificar los tráficos vehiculares en cada caseta de peaje y para cada una de las categorías de vehículo para comprobar el cumplimiento de las obligaciones del Concesionario y los demás efectos previstos en este Contrato” (subrayado fuera del texto)._x000d__x000a_“Verificación del correcto funcionamiento de los equipos de conteo, clasificación de vehículos y de registro de recaudo de peaje” (subrayado fuera del texto)._x000d__x000a_“Advertir cualquier incumplimiento de las obligaciones contractuales a cargo del Concesionario con respecto al control de aforo, comunicarle esta circunstancia a la AGENCIA NACIONAL DE INFRAESTRUCTURA y adoptar los procedimientos previstos en este Contrato, según el caso.”_x000d__x000a_Estos controles, son especialmente relevantes si se tiene en cuenta que están previstos para verificar obligaciones del Concesionario relacionadas con el recaudo en los peajes, dentro de las cuales se destacan las siguientes:_x000d__x000a_Parte general del contrato de concesión, sección 3.4 (d):_x000d__x000a_“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_x000a_Parte general del contrato de concesión, sección 3.15 (h)(ii)(7 y 8):_x000d__x000a_“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_x000a_“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_x000a_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
    <s v=""/>
    <m/>
    <m/>
    <s v="Financiero"/>
    <s v="GESTIÓN CONTRACTUAL Y SEGUIMIENTO DE PROYECTOS DE INFRAESTRUCTURA DE TRANSPORTE"/>
    <s v="Vicepresidencia de Gestión Contractual (VGC)"/>
    <s v="Antioquia - Bolivar"/>
    <s v="Carlos Felipe Sánchez Pinzón"/>
    <s v="Agosto de 2019"/>
    <s v="AGOSTO"/>
    <n v="2019"/>
    <m/>
    <m/>
    <s v="Acción correctiva"/>
    <s v="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
    <d v="2019-10-10T00:00:00"/>
    <x v="79"/>
    <m/>
    <s v="_x000a__x000a_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_x000a__x000d__x000a_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_x000a__x000d__x000a_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_x000a_ (Carlos Felipe Sánchez Pinzón)"/>
    <n v="1"/>
    <x v="0"/>
    <m/>
    <n v="10"/>
    <n v="2019"/>
    <d v="2019-09-02T00:00:00"/>
    <n v="1778"/>
    <s v="Auditoría Interna a Proyectos"/>
    <m/>
  </r>
  <r>
    <n v="3762"/>
    <n v="83"/>
    <n v="2019"/>
    <s v="1._x0009_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_x000d__x000a_"/>
    <s v=""/>
    <m/>
    <m/>
    <s v="Riesgos"/>
    <s v="GESTIÓN CONTRACTUAL Y SEGUIMIENTO DE PROYECTOS DE INFRAESTRUCTURA DE TRANSPORTE"/>
    <s v="Vicepresidencia de Gestión Contractual (VGC)"/>
    <s v="Neiva - Espinal - Girardot IP"/>
    <s v="Mary Alexandra Cuenca Noreña"/>
    <s v="Agosto de 2019"/>
    <s v="AGOSTO"/>
    <n v="2019"/>
    <m/>
    <m/>
    <s v="Acción correctiva y preventiva"/>
    <s v="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_x000a_Lo anterior, en el sentido de otorgar respuesta al Concesionario respecto de la aceptación del EER, tan solo una vez se encuentre conciliado el texto del Acta de ocurrencia, confiriendo eso sí, un término perentorio pero mucho mayor al ya establecido._x000d__x000a_2. Informar a la Vicepresidencia de Estructuración, que el plazo establecido para aceptación o no de un EER en los Contratos de Concesión 4G que se encuentran ya en ejecución, ha resultado insuficiente._x000d__x000a_"/>
    <d v="2019-05-11T00:00:00"/>
    <x v="80"/>
    <m/>
    <s v="_x000a__x000a_05/11/2019 5/11/2019 - Mediante oficio con Rad ANI 20193060160613 del 22/10/2019 la supervisión allego a esta oficina el plan de mejoramiento de esta no conformidad.  (Mary Alexandra Cuenca Noreña)_x000a__x000a_05/06/2020 29/05/2020 – correo electrónico notificando vencimiento y solicitando evidencias _x000d__x000a__x000d__x000a_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_x000a_ (Mary Alexandra Cuenca Noreña)"/>
    <n v="1"/>
    <x v="0"/>
    <m/>
    <n v="6"/>
    <n v="2020"/>
    <s v="30/08/2019"/>
    <n v="1781"/>
    <s v="Auditoría Interna a Proyectos"/>
    <m/>
  </r>
  <r>
    <n v="3763"/>
    <n v="84"/>
    <n v="2019"/>
    <s v="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
    <s v=""/>
    <m/>
    <m/>
    <s v="Administrativo"/>
    <s v="GESTIÓN ADMINISTRATIVA Y FINANCIERA"/>
    <s v="Vicepresidencia de Gestión Corporativa (VGCorp)"/>
    <s v="Equipo disciplinario"/>
    <s v="Aurora Andrea Reyes Saavedra"/>
    <s v="Agosto de 2019"/>
    <s v="AGOSTO"/>
    <n v="2019"/>
    <m/>
    <m/>
    <s v="Acción correctiva y preventiva"/>
    <s v="1. Derogar la Resolucion 0489 de marzo de 2018 ( Fecha limite de cumplimiento 31 de octubre de 2019)._x000d__x000a_2. Realizar un estudio de cargas de trabajo para identificar la necesidad de personal en el equipo de control interno disciplinario ( Fecha limite de cumplimiento 31 de octubre de 2019)_x000d__x000a_3. Propender por la conformacion del equipo de control interno disciplinario el cual debera estar conformado por personas con dedidacion exclusiva a lo que demanda la gestión disciplinari ( Fecha limite 31 de marzo de 2020)"/>
    <s v="18/12/2019"/>
    <x v="55"/>
    <m/>
    <s v="_x000a__x000a_18/12/2019 1. Mediante Memorando No. 2019-400-018130-30 del  26 de noviembre de 2019 se adjunta resolucion No. 1516 del 11 de octubre de 2019, por medio de la cual se deroga  la resolucion 0489 de 2018.  ( cumplimiento 33.33)_x000a_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quot;Control Interno Disciplinario&quot; ( cumplimiento 33.33)._x000a_3. La acción no se encuentra cumplida con corte al 18 de diciembre de 2019, sin embargo se indico como fecha de cumplimiento el 31 de marzo del 2020 ( Cumplimiento del 0%)_x000a_ (Aurora Andrea Reyes Saavedra)_x000a__x000a_04/02/2020 04/02/2020.  Respecto de la acción 3.  Mediante correo remitido el 29 de enero de 2020, el equipo disiciplinario remite actas de inicio de tres contratistas (vigencia 2020) , en el correo se indica por parte de la coordinadora del equipo disciplinario lo siguiente: &quot;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quot; (cumplimiento 33.33) de esta manera  se da cumplimiento al 100% de las acciones.  (Aurora Andrea Reyes Saavedra)"/>
    <n v="1"/>
    <x v="0"/>
    <m/>
    <n v="2"/>
    <n v="2020"/>
    <d v="2019-09-02T00:00:00"/>
    <n v="1778"/>
    <s v="Auditoría Interna"/>
    <m/>
  </r>
  <r>
    <n v="3764"/>
    <n v="85"/>
    <n v="2019"/>
    <s v="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
    <s v=""/>
    <m/>
    <m/>
    <s v="Administrativo"/>
    <s v="GESTIÓN ADMINISTRATIVA Y FINANCIERA"/>
    <s v="Vicepresidencia de Gestión Corporativa (VGCorp)"/>
    <s v="Equipo disciplinario"/>
    <s v="Aurora Andrea Reyes Saavedra"/>
    <s v="Agosto de 2019"/>
    <s v="AGOSTO"/>
    <n v="2019"/>
    <m/>
    <m/>
    <s v="Acción correctiva y preventiva"/>
    <s v="1. Solicitar al GIT Tecnologias de la información y las Telcomunicaciones, la creación de un acceso reservado a los documentos que conforman los expedientes disciplinarios. ( Fecha limite de cumplimiento 30 de septiembre de 2019)._x000d__x000a_2. Solicitar al GIT Tecnologias de la información y las Telecomunicaciones, bloquear en forma inmediata el acceso a los expedientes  consultados por la Oficina de Control Interno ( Fecha limite de cumplimiento 30 de septiembre de 2019)._x000d__x000a_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
    <s v="18/12/2019"/>
    <x v="4"/>
    <m/>
    <s v="_x000a__x000a_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3. No se observa cumplimiento de la acción planteada con corte al 18 de diciembre de 2019 ( cumplimiento del 0%) (Aurora Andrea Reyes Saavedra)_x000a__x000a_04/02/2020 04/02/2020. Respecto de la acción 3. Se observa su cumplimiento mediante memorando 20204020023983 del 03 de febrero de 2020, remitido por la VAF al GIT de Tecnologías de la Información y las Telecomunicaciones, del memorando se destaca: &quot; solicito el favor brindarnos el apoyo necesario con el fin de crear o gestionar un sistema que permita la creación y manejo de los expedientes disciplinarios con restricciones de acceso&quot;  ( los soportes reposan en la carpeta de seguimiento de PMP de la OCI) ( cumplimiento de las acción 33.33 %) (Aurora Andrea Reyes Saavedra)_x000a__x000a_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_x000a__x000d__x000a_&quot;...le informamos que en la actualidad se encuentra implementado y en funcionamiento en el módulo de consultas del sistema de Gestión Documental - ORFEO la restricción para la visualización de expedientes virtuales creados en el G.I.T. de Control Interno Disciplinario...&quot;._x000d__x000a__x000d__x000a_ (Aurora Andrea Reyes Saavedra)"/>
    <n v="1"/>
    <x v="0"/>
    <m/>
    <n v="2"/>
    <n v="2020"/>
    <d v="2019-09-02T00:00:00"/>
    <n v="1778"/>
    <s v="Auditoría Interna"/>
    <m/>
  </r>
  <r>
    <n v="3765"/>
    <n v="86"/>
    <n v="2019"/>
    <s v="En la Entidad no está creado el usuario &quot;JEFE FINANCIERO&quot;. De conformidad con los artículos 2.2.3.4.1.6 y 2.2.3.4.1.12 del Decreto 1069de 2015, para efectos de los establecido en el capítulo 4, en la Entidad todos los usuarios deben estar creados en el &quot;Sistema Único de Gestión e Información Litigiosa del Estado - Ekogui&quot;, entre otros, los funcionarios que ocupen el cargo del jefe financiero o quien haga sus veces en la Entidad, quien ejercerá las funciones allí previstas._x000a_ "/>
    <s v=""/>
    <m/>
    <m/>
    <s v="Jurídico"/>
    <s v="GESTIÓN JURÍDICA"/>
    <s v="Vicepresidencia Jurídica (VJ)"/>
    <s v="Grupo interno de trabajo de defensa judicial"/>
    <s v="Martha Guzmán León"/>
    <s v="Septiembre de 2019"/>
    <s v="SEPTIEMBRE"/>
    <n v="2019"/>
    <m/>
    <m/>
    <s v="Acción correctiva"/>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19-11-30T00:00:00"/>
    <x v="81"/>
    <m/>
    <s v="13/04/2020 Se modifica el plan de mejoramiento y se prórroga la fecha para su cumplimiento hasta el 15 de mayo de 2020. (Martha Guzmán león)_x000a__x000a_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n v="1"/>
    <x v="0"/>
    <m/>
    <n v="5"/>
    <n v="2020"/>
    <d v="2019-10-02T00:00:00"/>
    <n v="1748"/>
    <s v="Seguimiento Normativo"/>
    <m/>
  </r>
  <r>
    <n v="3766"/>
    <n v="87"/>
    <n v="2019"/>
    <s v="7.2.1_x0009_El comportamiento de la atención ofrecida a las PQRS, durante el primer trimestre 2018 vs. 2019, muestra aspectos desfavorables, relacionados con: _x000d__x000a__x000d__x000a_•_x0009_El porcentaje de las respuestas dadas oportunamente, disminuyó en un 4% pasando del 71% ( primer semestre de 2018), al 67%, (primer semestre 2019), lo cual refleja  desmejora en la atención._x000d__x000a__x000d__x000a_•_x0009_Las respuestas ofrecidas de manera extemporaneas se incrementó  en un  1%._x000d__x000a__x000d__x000a_•_x0009_El item de comunicaciones reportadas sin respuestas aumentó en un 6%, toda vez que pasó del 10% (primer semestre de 2018), al 16% (primer semestre de 2019). _x000d__x000a_"/>
    <s v=""/>
    <m/>
    <m/>
    <s v="Administrativo"/>
    <s v="TRANSPARENCIA, PARTICIPACIÓN, SERVICIO AL CIUDADANO Y COMUNICACIÓN"/>
    <s v="Vicepresidencia de Gestión Corporativa (VGCorp)"/>
    <s v="Grupo interno de trabajo administrativo y financiero"/>
    <s v="Luz Mary Hernández Villadiego"/>
    <s v="Septiembre de 2019"/>
    <s v="SEPTIEMBRE"/>
    <n v="2019"/>
    <m/>
    <m/>
    <m/>
    <m/>
    <m/>
    <x v="82"/>
    <m/>
    <s v="_x000a__x000a_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_x000a__x000a_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_x000a_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_x000a_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_x000a_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_x000a_ (Luz Mary Hernández Villadiego)"/>
    <n v="1"/>
    <x v="0"/>
    <m/>
    <n v="11"/>
    <n v="2021"/>
    <d v="2019-09-30T00:00:00"/>
    <n v="1750"/>
    <s v="Seguimiento Normativo"/>
    <m/>
  </r>
  <r>
    <n v="3767"/>
    <n v="88"/>
    <n v="2019"/>
    <s v="7.2.2_x0009_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
    <s v=""/>
    <m/>
    <m/>
    <s v="Tecnológico"/>
    <s v="GESTIÓN DE LA INFORMACIÓN Y COMUNICACIONES"/>
    <s v="Vicepresidencia de Planeación, Riesgos y Entorno (VPRE)"/>
    <s v="Grupo Interno de Trabajo Sistemas de Información y Tecnología"/>
    <s v="Luz Mary Hernández Villadiego"/>
    <s v="Septiembre de 2019"/>
    <s v="SEPTIEMBRE"/>
    <n v="2019"/>
    <m/>
    <m/>
    <s v="Acción correctiva y preventiva"/>
    <s v="Programar mesa técnica entre atención al ciudadano, archivo y tecnología para determinar los planes de contingencia para dar continuidad a la recepción de solicitudes por medios digitales."/>
    <s v="29/01/2020"/>
    <x v="83"/>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a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a__x000a__x000a_ (Luz Mary Hernández Villadiego)_x000a__x000a_10/09/2021 En correo electrónico del 18 de agosto de 2021, el GIT - Tecnología de la iInfoirmación justifica el cierre de la NO Conformidad 3767, y aposta doicumentos de la solicitud. (Luz Mary Hernández Villadiego)"/>
    <n v="1"/>
    <x v="0"/>
    <m/>
    <n v="9"/>
    <n v="2021"/>
    <d v="2019-09-30T00:00:00"/>
    <n v="1750"/>
    <s v="Seguimiento Normativo"/>
    <m/>
  </r>
  <r>
    <n v="3768"/>
    <n v="89"/>
    <n v="2019"/>
    <s v="7.2.5_x0009_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
    <s v=""/>
    <m/>
    <m/>
    <s v="Tecnológico"/>
    <s v="GESTIÓN DE LA INFORMACIÓN Y COMUNICACIONES"/>
    <s v="Vicepresidencia de Planeación, Riesgos y Entorno (VPRE)"/>
    <s v="Grupo Interno de Trabajo Sistemas de Información y Tecnología"/>
    <s v="Luz Mary Hernández Villadiego"/>
    <s v="Septiembre de 2019"/>
    <s v="SEPTIEMBRE"/>
    <n v="2019"/>
    <m/>
    <m/>
    <s v="Acción correctiva y preventiva"/>
    <s v="Mesa de trabajo entre asistencia al ciudadano, correspondencia y tecnología para Verificar los tiempos de ley registrados en la aplicación y realizar de ser necesario ajustes a las funciones de calculo de fechas de vencimientos y alertas."/>
    <s v="29/01/2020"/>
    <x v="83"/>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_x000a__x000d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_x000a__x000d__x000a__x000d__x000a_ (Luz Mary Hernández Villadiego)_x000a__x000a_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_x000a_VPRE: Mediante memorando rad. 20206070003813 El Coordinador del GIT-Tecnologías entrega el plan de mejoramiento correspondiente con las NO Conformidades Nos. 3767 y 3768._x000d__x000a_3767- Acciones de mejora: Programar mesa técnica entre atención al ciudadano, archivo y tecnología para determinar los planes de contingencia para dar continuidad a la recepción de solicitudes por medios digitales._x000d__x000a_3768 – Acciones de mejora: Mesa de trabajo entre asistencia ai -ciudadano, correspondencia y tecnología para-Verificaríos tiempos de ley registrados en la aplicación y realizar de ser necesario ajustes a las funciones' de - calculo .de fechas de vencimientos y alertas,_x000d__x000a_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_x000a_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_x000a_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_x000a_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_x000a_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_x000a_La OCI, valida lo informado y soportado por la VPRE y se procede con el Cierre de las NO Conformidades Nos. 3767 y 3768._x000d__x000a_ (Luz Mary Hernández Villadiego)"/>
    <n v="1"/>
    <x v="0"/>
    <m/>
    <n v="11"/>
    <n v="2021"/>
    <d v="2019-09-30T00:00:00"/>
    <n v="1750"/>
    <s v="Seguimiento Normativo"/>
    <m/>
  </r>
  <r>
    <n v="3769"/>
    <n v="90"/>
    <n v="2019"/>
    <s v="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
    <s v=""/>
    <m/>
    <m/>
    <s v="Técnico"/>
    <s v="GESTIÓN CONTRACTUAL Y SEGUIMIENTO DE PROYECTOS DE INFRAESTRUCTURA DE TRANSPORTE"/>
    <s v="Vicepresidencia de Gestión Contractual (VGC)"/>
    <s v="Sociedad Portuaria Central Cartagena S.A."/>
    <s v="Daniel Felipe Sáenz Lozano"/>
    <s v="Octubre de 2019"/>
    <s v="OCTUBRE"/>
    <n v="2019"/>
    <m/>
    <m/>
    <s v="Acción correctiva"/>
    <s v="1. Solicitud al Concesionario de entregar los reportes de carga mensuales de acuerdo con lo establecido por el Contrato de Concesión_x000d__x000a__x000d__x000a_2. Documento con reporte de carga movilizada por el Concesionario_x000d__x000a_3.  Verificación de cargas reportadas por el Concesionario y las cargas reportadas por la _x000d__x000a_Superintendencia de Transporte. _x000d__x000a__x000d__x000a_4. En caso de encontrar diferencias entre las cargas reales y las reportadas por la Superintendencia de Transporte, remitir oficio a la Superintendencia de Transporte para que realice la revisión y respectivo ajuste.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_x000a_"/>
    <s v="16/12/2019"/>
    <x v="32"/>
    <m/>
    <s v="_x000a__x000a_16/12/2019 Se evidenció que el 16 de diciembre de 2019 la Supervisión solicitó, vía correo electrónico, al Concesionario información sobre la carga movilizada en la terminal portuaria. Avance del 20%. (Daniel Felipe Sáenz Lozano)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_x000a__x000d__x000a_2. Documento con reporte de carga movilizada por el Concesionario: Se evidenció que mediante comunicación con radicado ANI No. 20204090443722 del 20 de mayo de 2020, el Concesionario remitió a la Entidad el reporte de carga movilizada entre 2015 y 2019._x000d__x000a__x000d__x000a_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_x000a__x000d__x000a_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_x000a__x000d__x000a_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_x000a__x000a_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
    <n v="1"/>
    <x v="0"/>
    <m/>
    <n v="7"/>
    <n v="2020"/>
    <s v="29/10/2019"/>
    <n v="1721"/>
    <s v="Auditoría Interna a Proyectos"/>
    <m/>
  </r>
  <r>
    <n v="3770"/>
    <n v="91"/>
    <n v="2019"/>
    <s v="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
    <s v=""/>
    <m/>
    <m/>
    <s v="Jurídico"/>
    <s v="GESTIÓN CONTRACTUAL Y SEGUIMIENTO DE PROYECTOS DE INFRAESTRUCTURA DE TRANSPORTE"/>
    <s v="Vicepresidencia de Gestión Contractual (VGC)"/>
    <s v="Sociedad Portuaria Central Cartagena S.A."/>
    <s v="Daniel Felipe Sáenz Lozano"/>
    <s v="Octubre de 2019"/>
    <s v="OCTUBRE"/>
    <n v="2019"/>
    <m/>
    <m/>
    <s v="Acción correctiva"/>
    <s v="1. Concepto Técnico con respecto a la necesidad de la Interventoría en el Proyecto de la Construcción del Muelle Fijo. _x000d__x000a__x000d__x000a_2. Reporte final de ejecución de las Inversiones Construcción de Muelle Fijo._x000d__x000a__x000d__x000a_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_x000a_"/>
    <s v="16/12/2019"/>
    <x v="32"/>
    <m/>
    <s v="_x000a__x000a_28/05/2020 Vía correo electrónico se informó a la Supervisión que el plan de mejoramiento vigente vence el 30 de junio de 2020. (Daniel Felipe Sáenz Lozano)_x000a__x000a_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_x000a__x000d__x000a_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_x000a__x000d__x000a_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_x000a__x000d__x000a_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_x000a__x000d__x000a_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_x000a__x000d__x000a_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
    <n v="1"/>
    <x v="0"/>
    <m/>
    <n v="6"/>
    <n v="2020"/>
    <s v="29/10/2019"/>
    <n v="1721"/>
    <s v="Auditoría Interna a Proyectos"/>
    <m/>
  </r>
  <r>
    <n v="3771"/>
    <n v="92"/>
    <n v="2019"/>
    <s v="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s v="Vicepresidencia de Gestión Contractual (VGC)"/>
    <s v="Sociedad Portuaria Central Cartagena S.A."/>
    <s v="Daniel Felipe Sáenz Lozano"/>
    <s v="Octubre de 2019"/>
    <s v="OCTUBRE"/>
    <n v="2019"/>
    <m/>
    <m/>
    <s v="Acción correctiva"/>
    <s v="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
    <s v="16/12/2019"/>
    <x v="0"/>
    <m/>
    <s v="_x000a__x000a_28/05/2020 Vía correo electrónico se informó a la Supervisión que el plan de mejoramiento vigente vence el 30 de junio de 2020. (Daniel Felipe Sáenz Lozano)_x000a__x000a_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_x000a__x000a_En ese sentido, se procedió a modificar la fecha de terminación del plan de mejoramiento. Se recomendó a la Supervisión que, una vez se cuente con pronunciamiento del Ministerio de Transporte, se revise la pertinencia del plan de mejoramiento vigente. (Daniel Felipe Sáenz Lozano)_x000a__x000a_15/10/2020 Mediante correo electrónico del 15 de octubre de 2020 se solicitó a la Supervisión evidencias del cumplimiento del plan de mejoramiento, el cual tiene 31 de octubre de 2020 como fecha de terminación. (Daniel Felipe Sáenz Lozano)_x000a__x000a_15/10/2020  -Modificación plan- Mediante correo electrónico del 15 de septiembre de 2020 la Supervisión solicita ajustes al plan de mejoramiento en virtud de la no procedencia de la instalación de la valla. (Daniel Felipe Sáenz Lozano)_x000a__x000a_15/10/2020 En conjunto con la solicitud de modificación del plan de mejoramiento la Supervisión la Supervisión remitió vía correo electrónico la documentación que demuestra el cumplimiento de las acciones de mejoramiento, así:_x000d__x000a__x000d__x000a_1. Comunicación al Concesionario solicitando la obligación de la instalación de la valla de acuerdo con la normatividad vigente: Radicado ANI No. 20193030333221 del 26 de septiembre de 2020._x000d__x000a_2. Respuesta del Concesionario con respecto a la necesidad de la Instalación de la Valla: Radicado ANI No. 20194091178652 del 12 de noviembre de 2019._x000d__x000a_3. Solicitud de la ANI al Ministerio de Transporte con la consulta de la necesidad de la instalación de la valla teniendo en cuenta los argumentos del Concesionario: Radicado ANI No. 20203030164411 del 10 de junio de 2020._x000d__x000a_4. Respuesta Ministerio de Transporte: Radicado Mintransporte No. 20205200382901 del 21 de julio de 2020._x000d__x000a_5. Respuesta al Concesionario en donde se aprueba la no obligación de la Instalación de la Valla: Radicado ANI No. 20203030302971 del 9 de octubre de 2020._x000d__x000a__x000d__x000a_Respecto a la acción No. 5, en la comunicación citada la Gerencia de Proyectos Portuarios indica que &quot;(...)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quot;; por lo tanto, al concluir que el Concesionario está exento de instalar la valla desaparecería la causa que dio lugar a la No Conformidad y se da cierre a la misma. (Daniel Felipe Sáenz Lozano)"/>
    <n v="1"/>
    <x v="0"/>
    <m/>
    <n v="10"/>
    <n v="2020"/>
    <s v="29/10/2019"/>
    <n v="1721"/>
    <s v="Auditoría Interna a Proyectos"/>
    <m/>
  </r>
  <r>
    <n v="3772"/>
    <n v="93"/>
    <n v="2019"/>
    <s v="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
    <s v=""/>
    <m/>
    <m/>
    <s v="Jurídico"/>
    <s v="GESTIÓN CONTRACTUAL Y SEGUIMIENTO DE PROYECTOS DE INFRAESTRUCTURA DE TRANSPORTE"/>
    <s v="Vicepresidencia de Gestión Contractual (VGC)"/>
    <s v="Sociedad Portuaria Central Cartagena S.A."/>
    <s v="Daniel Felipe Sáenz Lozano"/>
    <s v="Octubre de 2019"/>
    <s v="OCTUBRE"/>
    <n v="2019"/>
    <m/>
    <m/>
    <s v="Acción correctiva"/>
    <s v="1. Solicitud de ajuste de Pólizas con respecto a la Vigencia de la cobertura_x000d__x000a__x000d__x000a_2. Respuesta del Concesionario con las Pólizas ajustadas_x000d__x000a__x000d__x000a_3. Concepto Favorable de la Gerencia Jurídica de las Pólizas aportadas_x000d__x000a__x000d__x000a_4. Aprobación Pólizas RC por parte de la Vicepresidencia de Gestión Contractual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_x000a__x000d__x000a_2. Respuesta del Concesionario con las Pólizas ajustadas: Se evidenció que mediante comunicación con radicado ANI No. 20204090022912 del 13 de enero de 2020, el Concesionario remitió certificación de póliza de responsabilidad civil extracontractual ajustada._x000d__x000a__x000d__x000a_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_x000a__x000d__x000a_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_x000a__x000d__x000a_En ese sentido, se evidenció cumplimiento del plan de mejoramiento. Se cierra no conformidad. (Daniel Felipe Sáenz Lozano)"/>
    <n v="1"/>
    <x v="0"/>
    <m/>
    <n v="5"/>
    <n v="2020"/>
    <s v="29/10/2019"/>
    <n v="1721"/>
    <s v="Auditoría Interna a Proyectos"/>
    <m/>
  </r>
  <r>
    <n v="3773"/>
    <n v="94"/>
    <n v="2019"/>
    <s v="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
    <s v=""/>
    <m/>
    <m/>
    <s v="Jurídico"/>
    <s v="GESTIÓN CONTRACTUAL Y SEGUIMIENTO DE PROYECTOS DE INFRAESTRUCTURA DE TRANSPORTE"/>
    <s v="Vicepresidencia de Gestión Contractual (VGC)"/>
    <s v="Sociedad Portuaria Central Cartagena S.A."/>
    <s v="Daniel Felipe Sáenz Lozano"/>
    <s v="Octubre de 2019"/>
    <s v="OCTUBRE"/>
    <n v="2019"/>
    <m/>
    <m/>
    <s v="Acción correctiva"/>
    <s v="1.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_x000a__x000d__x000a_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_x000a__x000d__x000a_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_x000a__x000a_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
    <n v="1"/>
    <x v="0"/>
    <m/>
    <n v="6"/>
    <n v="2020"/>
    <s v="29/10/2019"/>
    <n v="1721"/>
    <s v="Auditoría Interna a Proyectos"/>
    <m/>
  </r>
  <r>
    <n v="3774"/>
    <n v="95"/>
    <n v="2019"/>
    <s v="1._x0009_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_x000a_“Una vez efectuada la Notificación dentro del término indicado en la sección 14.2(d)(i) anterior, la Parte notificada deberá, dentro de los quince (15) Días siguientes a dicha Notificación, expresar si acepta, o no, la ocurrencia del Evento Eximente de Responsabilidad.”_x000d__x000a_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_x000a_"/>
    <s v="Deficiencias en gestión institucional y/o interinstitucional"/>
    <m/>
    <m/>
    <s v="Técnico"/>
    <s v="GESTIÓN CONTRACTUAL Y SEGUIMIENTO DE PROYECTOS DE INFRAESTRUCTURA DE TRANSPORTE"/>
    <s v="Vicepresidencia  Ejecutiva (VEJ)"/>
    <s v="Autopista Conexión Pacífico 2"/>
    <s v="Adriana Barrios Rodríguez"/>
    <s v="Octubre de 2019"/>
    <s v="OCTUBRE"/>
    <n v="2019"/>
    <m/>
    <m/>
    <s v="Acción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1/2020"/>
    <x v="78"/>
    <m/>
    <s v="_x000a__x000a_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_x000a__x000a_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_x000a__x000a_24/01/2021 se recibe memorando 20215000008753 del 13 de enero de 2021 presentando los avances en el Plan de Mejoramiento, la OCI responde con memorando 20211020018023 del 20 de enero de 2021, cambiando el avance al 50%. (Adriana Barrios Rodríguez)_x000a__x000a_16/02/2021  -Modificación de fecha- Se ajusta fecha de terminación a 31/12/2021 con base en solicitud recibida mediante radicado ANI No. 20215000033743 del 11/02/2021 (Adriana Barrios Rodríguez)_x000a__x000a_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_x000a__x000a_29/07/2022  -Modificación de fecha- Mediante correo electrónico del 29 de julio de 2022 la Supervisión informó que las acciones de mejoramiento se encontraban en curso, proponiendo 30/11/2022 como nueva fecha de finalización. (Adriana Barrios Rodríguez)_x000a__x000a_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_x000a__x000a_13/12/2023 Se realiza seguimiento de avance en el plan de mejoramiento de la No conformidad por correo electrónico. (Adriana Barrios Rodríguez)_x000a__x000a_20/12/2023  -Modificación de fecha- Mediante memorando ANI No. 20231020192963 del 18-12-2023, la Oficina de Control Interno se pronunció favorablemente, respecto a solicitud de prórroga para dar cumplimiento al plan de mejoramiento. (Adriana Barrios Rodríguez)"/>
    <n v="0.5"/>
    <x v="1"/>
    <m/>
    <m/>
    <m/>
    <s v="28/10/2019"/>
    <n v="1722"/>
    <s v="Auditoría Interna a Proyectos"/>
    <s v="https://anionline.sharepoint.com/:f:/s/PMPMotor/EnLrPRmdEC5OhDauFLI03S0BWqsPb714xxoNThV7-N8A-A?e=oXW0AG"/>
  </r>
  <r>
    <n v="3775"/>
    <n v="96"/>
    <n v="2019"/>
    <s v="1._x0009_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
    <m/>
    <m/>
    <s v="Jurídico"/>
    <s v="GESTIÓN CONTRACTUAL Y SEGUIMIENTO DE PROYECTOS DE INFRAESTRUCTURA DE TRANSPORTE"/>
    <s v="Vicepresidencia  Ejecutiva (VEJ)"/>
    <s v="Transversal del Sisga"/>
    <s v="Mary Alexandra Cuenca Noreña"/>
    <s v="Octubre de 2019"/>
    <s v="OCTUBRE"/>
    <n v="2019"/>
    <m/>
    <m/>
    <s v="Acción correctiva y preventiva"/>
    <s v="1._x0009_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_x000a_2._x0009_Solicitar a la Gerencia de Contratación de la ANI, que una vez culminen los contratos de Interventoría de los proyectos 4G en ejecución y se licite los nuevos contratos de Interventoría. _x000a_considere establecer un plazo de respuesta para las solicitudes o consultas que formule la ANI en relación con ocurrencia de un presunto EER, dependiendo de la complejidad del mismo."/>
    <s v="28/01/2020"/>
    <x v="84"/>
    <m/>
    <s v="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Memorando 20205000021053 donde se solicitó a la VE, revisar los tiempos de respuesta por parte de la Agencia para aceptar o negar un EER para los próximos contratos de concesión _x000d__x000a_2._x0009_Memorando 20205000021053 Remitió solicitud al GIT de contratación relacionada con revisión del tiempo para que el interventor emita su concepto en referencia a un EER en los contratos de interventoría. _x000d__x000a_ (Mary Alexandra Cuenca Noreña)"/>
    <n v="1"/>
    <x v="0"/>
    <m/>
    <n v="6"/>
    <n v="2020"/>
    <s v="31/10/2019"/>
    <n v="1719"/>
    <s v="Auditoría Interna a Proyectos"/>
    <m/>
  </r>
  <r>
    <n v="3776"/>
    <n v="97"/>
    <n v="2019"/>
    <s v="2._x0009_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_x000a_“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_x000a_"/>
    <s v=""/>
    <m/>
    <m/>
    <s v="Técnico"/>
    <s v="GESTIÓN CONTRACTUAL Y SEGUIMIENTO DE PROYECTOS DE INFRAESTRUCTURA DE TRANSPORTE"/>
    <s v="Vicepresidencia  Ejecutiva (VEJ)"/>
    <s v="Transversal del Sisga"/>
    <s v="Mary Alexandra Cuenca Noreña"/>
    <s v="Octubre de 2019"/>
    <s v="OCTUBRE"/>
    <n v="2019"/>
    <m/>
    <m/>
    <s v="Acción correctiva y preventiva"/>
    <s v="1._x0009_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
    <s v="28/01/2020"/>
    <x v="84"/>
    <m/>
    <s v="_x000a__x000a_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Oficio 20205000023391 donde la Agencia remitió respuesta a la comunicación del concesionario con rad 20194090715662 (solicitud de PMT) _x000d__x000a_ (Mary Alexandra Cuenca Noreña)"/>
    <n v="1"/>
    <x v="0"/>
    <m/>
    <n v="6"/>
    <n v="2020"/>
    <s v="31/10/2019"/>
    <n v="1719"/>
    <s v="Auditoría Interna a Proyectos"/>
    <m/>
  </r>
  <r>
    <n v="3777"/>
    <n v="98"/>
    <n v="2019"/>
    <s v="1._x0009_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_x000a_“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_x000a_"/>
    <s v=""/>
    <m/>
    <m/>
    <s v="Administrativo"/>
    <s v="GESTIÓN CONTRACTUAL Y SEGUIMIENTO DE PROYECTOS DE INFRAESTRUCTURA DE TRANSPORTE"/>
    <s v="Vicepresidencia  Ejecutiva (VEJ)"/>
    <s v="Transversal del Sisga"/>
    <s v="Mary Alexandra Cuenca Noreña"/>
    <s v="Octubre de 2019"/>
    <s v="OCTUBRE"/>
    <n v="2019"/>
    <m/>
    <m/>
    <s v="Acción correctiva y preventiva"/>
    <s v="1._x0009_Establecer un mecanismo de alerta en el cuadro de control de correspondencia_x000d__x000a_2._x0009_Reunión interna socializando el análisis de causa y las acciones correctivas, generando compromisos mediante acta._x000d__x000a_3._x0009_Notificar a los especialistas y asesores sobre la no conformidad solicitándoles un compromiso para responder dentro de los tiempos contractuales._x000d__x000a_4._x0009_Realizar una dinámica de equipo para actualizar conceptos claves sobre el Contrato_x000d__x000a_5._x0009_Notificar y justificar al Director de Proyecto con mínimo 3 días antes del vencimiento de la solicitud que se requiere la ampliación del plazo._x000d__x000a_6._x0009_Revisar y ajustar el procedimiento para la gestión de comunicaciones e indicadores de informes de gestión."/>
    <d v="2019-12-17T00:00:00"/>
    <x v="85"/>
    <m/>
    <s v="_x000a__x000a_05/06/2020 Mediante correo electrónico la Interventoria allega a esta Oficina evidencia de lo siguiente: _x000d__x000a_1. Determinación de mecanismo de alerta en cuadro de control. _x000d__x000a_2. Acta de reunión interna socializando el análisis de causa y las acciones correctivas._x000d__x000a_3. Correos de notificación a los especialistas y asesores solicitándoles un compromiso para responder dentro de los tiempos contractuales_x000d__x000a_4. Dinámica de capacitación para los empleados de respuestas en los términos establecidos “Quien quiere ser millonario” _x000d__x000a_5. Correos de alerta de notificación de vencimiento. _x000d__x000a_6. Revisión y corrección de la alerta del cuadro de control._x000d__x000a_ (Mary Alexandra Cuenca Noreña)"/>
    <n v="1"/>
    <x v="0"/>
    <m/>
    <n v="6"/>
    <n v="2020"/>
    <s v="31/10/2019"/>
    <n v="1719"/>
    <s v="Auditoría Interna a Proyectos"/>
    <m/>
  </r>
  <r>
    <n v="3778"/>
    <n v="99"/>
    <n v="2019"/>
    <s v="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
    <s v="Deficiencias en gestión institucional y/o interinstitucional"/>
    <m/>
    <m/>
    <s v="Jurídico"/>
    <s v="GESTIÓN JURÍDICA"/>
    <s v="Vicepresidencia Jurídica (VJ)"/>
    <s v="Vicepresidencia Jurídica"/>
    <s v="Andrés Fernando Huérfano Huérfano"/>
    <s v="Octubre de 2019"/>
    <s v="OCTUBRE"/>
    <n v="2019"/>
    <m/>
    <m/>
    <s v="Acción correctiva"/>
    <s v="Mediante radicados Nos. 20197010058263, 20191020066853 y 20197010129273, el GIT Defensa Judicial formula los planes de mejoramiento a fecha 31/12/2019. "/>
    <s v="16/12/2019"/>
    <x v="25"/>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n v="1"/>
    <x v="2"/>
    <m/>
    <n v="4"/>
    <n v="2022"/>
    <d v="2019-11-01T00:00:00"/>
    <n v="1718"/>
    <s v="Auditoría Interna"/>
    <s v="https://anionline.sharepoint.com/:f:/s/PMPMotor/EruG0WCcNIRIt6SF1GU7JgsBj6ioycajdhHTEFImJSPWuw?e=zeHucK"/>
  </r>
  <r>
    <n v="3779"/>
    <n v="100"/>
    <n v="2019"/>
    <s v="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_x000a__x000d__x000a_Lo anterior, denota inobservancia de lo establecido en el artículo 3° de la Ley 1712 de 2014 “Por medio de la cual se crea la Ley de Transparencia y del Derecho de Acceso a la Información Pública Nacional y se dictan otras disposiciones.”"/>
    <s v=""/>
    <m/>
    <m/>
    <s v="Financiero"/>
    <s v="GESTIÓN CONTRACTUAL Y SEGUIMIENTO DE PROYECTOS DE INFRAESTRUCTURA DE TRANSPORTE"/>
    <s v="Vicepresidencia de Gestión Contractual (VGC)"/>
    <s v="Santamarta - Riohacha - Paraguachon"/>
    <s v="Yuber Alexander Peña Cárdenas"/>
    <s v="Octubre de 2019"/>
    <s v="OCTUBRE"/>
    <n v="2019"/>
    <m/>
    <m/>
    <s v="Acción correctiva"/>
    <s v="Revisión y ajuste en ANISCOPIO del avance de obras terminadas para el proyecto Santa Marta - Riobacha - Paraguachón."/>
    <s v="31/01/2020"/>
    <x v="86"/>
    <m/>
    <s v="_x000a__x000a_31/01/2020 Mediante memorando No. 2019-500-019900-3 del 20 de diciembre de 2019, la dependencia suscribió el plan y aportó el soporte que da cuenta del cumplimiento de la acción corrección._x000d__x000a_Ya no se encuentra pendiente ningún puente. (Yuber Alexander Peña Cárdenas)"/>
    <n v="1"/>
    <x v="0"/>
    <m/>
    <n v="1"/>
    <n v="2020"/>
    <s v="30/10/2019"/>
    <n v="1720"/>
    <s v="Auditoría Interna"/>
    <m/>
  </r>
  <r>
    <n v="3780"/>
    <n v="101"/>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_x000a__x000a_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_x000a__x000a_i)  Pagos efectuados por la ANI en diciembre de 2018, ordenados en las Resoluciones 2277 y 2278 del 17 de diciembre de 2018;_x000a_ii)  Pagos realizados el 5 de febrero y el 7 de febrero de 2019, ordenados por las Resoluciones 2830 y 2397 del 27 de diciembre de 2018; y el _x000a_iii) Laudo Arbitral ANI – CONSORCIO VIAL DE LOS ANDES con Títulos del Tesoro TES Clase B, reconocidos por el Ministerio de Hacienda y Crédito Público, a través de la Resolución 4680 del 10 de diciembre de 2018. _x000a_"/>
    <s v=""/>
    <m/>
    <m/>
    <s v="Jurídico"/>
    <s v="GESTIÓN JURÍDICA"/>
    <s v="Vicepresidencia Jurídica (VJ)"/>
    <s v="Grupo interno de trabajo defensa judicial"/>
    <s v="Martha Guzmán León"/>
    <s v="Octubre de 2019 "/>
    <s v="OCTUBRE"/>
    <n v="2019"/>
    <m/>
    <m/>
    <s v="Acción correctiva y preventiva"/>
    <s v="CORRECTIVA_x000a_- Someter a consideración del Comité de Conciliación la recomendación por parte de los apoderado de la Entidad de iniciar o no la acción de repetición._x000a_PREVENTIVA_x000a_- Unificación de controles diseñados para el control de pago de sentencias y trámites de acciones de repetición_x000a_- Establecimiento de luineaminetos para sesionar períodicamente en materia de acción de repetición_x000a_- Designación de funcionario del GIT de Defensa Judicial con dedicación exclusiva como secretario (a) técnico (a) del Comité de Conciliación como responsable de control a la gestión del Comité de Conciliación conforme al procedimiento adoptado para tal fin."/>
    <d v="2019-12-12T00:00:00"/>
    <x v="0"/>
    <m/>
    <s v="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_x000a__x000a_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_x000a__x000a_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_x000a__x000a_10/07/2020 09/07/2020. A través de correo electrónico del 1° de julio de 2020, se solicitó al Coordinador del GIT Defensa Judicial, la formulación del Plan de Mejoramiento. No se aportó.  (Martha Guzmán León)_x000a__x000a_10/08/2020. A través de correo electrónico de 23 de julio de 2020, se informó al Coordinador del GIT Defensa Judicial, el estado de la No conformidad, sin plan, solicitando la formulación del mismo. 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Se verificó en el Sistema Único de Gestión e Información Litigiosa del Estado - eKOGUI, que el Doctor Jaime Humberto Martínez Barrera, se encuentra activo desde el 18 de septiembre de 2019, en el Perfil Secretario Técnico del Comité de Conciliación. _x000d__x000a_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_x000a_Por lo tanto, se evidencia cumplimiento de la acción para la No conformidad 3780 y se harán las anotaciones correspondientes en el plan de mejoramiento por procesos, con soporte en el &quot;Informe de seguimiento al cumplimiento de las Acciones de Repetición del 2 de octubre al 30 de noviembre de 2020&quot;, del mes de diciembre de 2020.  (Martha Guzmán León)"/>
    <n v="1"/>
    <x v="0"/>
    <m/>
    <n v="12"/>
    <n v="2020"/>
    <d v="2019-10-31T00:00:00"/>
    <n v="1719"/>
    <s v="Seguimiento Normativo"/>
    <m/>
  </r>
  <r>
    <n v="3781"/>
    <n v="102"/>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
    <s v=""/>
    <m/>
    <m/>
    <s v="Jurídico"/>
    <s v="GESTIÓN JURÍDICA"/>
    <s v="Vicepresidencia Jurídica (VJ)"/>
    <s v="Grupo interno de trabajo defensa judicial"/>
    <s v="Martha Guzmán León"/>
    <s v="Octubre de 2019"/>
    <s v="OCTUBRE"/>
    <n v="2019"/>
    <m/>
    <m/>
    <s v="Acción correctiva y preventiva"/>
    <s v="CORRECTIVA_x000a_Radicar las respectivas demandas dentro de los dos (2) meses siguientes a la autorización por parte del Comité de Conciliación"/>
    <d v="2019-12-12T00:00:00"/>
    <x v="87"/>
    <m/>
    <s v="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_x000a__x000a_El GIT de Defensa Judicial, no aportó los soportes de presentación de la demanda que ordenó el Comité en sesión de 10/07/2019, relacionado con el pago ordenado mediante Resolución 1416 del 2 de agosto de 2018, del Vicepresidente Jurídico.  (Martha Guzmán León)_x000a__x000a_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
    <n v="1"/>
    <x v="0"/>
    <m/>
    <n v="6"/>
    <n v="2020"/>
    <d v="2019-10-31T00:00:00"/>
    <n v="1719"/>
    <s v="Seguimiento Normativo"/>
    <m/>
  </r>
  <r>
    <n v="3782"/>
    <n v="103"/>
    <n v="2019"/>
    <s v="No conformidad para los procesos de Gestión de Talento Humano, Gestión Jurídica, Gestión de la información y comunicaciones y Sistema Estratégico de Planeación y Gestión._x000d__x000a__x000d__x000a_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
    <s v=""/>
    <m/>
    <m/>
    <s v="Riesgos"/>
    <s v="ALGUNOS PROCESOS"/>
    <s v="Vicepresidencias"/>
    <s v="Grupo Interno de Trabajo de Planeación, Grupo Interno de Trabajo de Talento Humano, Vicepresidencia Jurídica y Grupo Interno de trabajo de tecnologia de la información"/>
    <s v="Yuly Andrea Ujueta Castillo "/>
    <s v="Octubre de 2019"/>
    <s v="OCTUBRE"/>
    <n v="2019"/>
    <m/>
    <m/>
    <s v="Acción correctiva"/>
    <s v="Se informa la siguiente corrección por parte del GIT de planeación a través del memorando interno radicado bajo el número 20196010182973 del 28/11/2019: ajustar el mapa de riesgos del proceso Sistema estratégico de Planeación y Gestión._x000a__x000a_Se informa el siguiente plan de acción por parte del GIT de talento humano a través del memorando interno radicado bajo el número 20194030183983 del 29/11/2019:_x000a__x000a_1._x0009_Remitir memorando al GIT de planeación, solicitando se remita la matriz de identificación de riesgos con las fórmulas corregidas. (06/12/2019)_x000a_2._x0009_Actualizar la matriz de identificación de riesgos y remitirlas para revisión y publicación. (28/02/2020)_x000a_3._x0009_Solicitar al GIT de planeación de la Vicepresidencia de planeación Riesgos y Entorno, se adelante una capacitación para el GIT de talento humano. (06/12/2019)_x000a__x000a_Se informa el siguiente plan de acción por parte de la Vicepresidencia Jurídica a través del memorando interno radicado bajo el número 20191010196843 del 18 de diciembre de 2019:_x000a__x000a_1._x0009_Solicitar al GIT de planeación profundización en la metodología de gestión de riesgos (13/12/2019)_x000a_2._x0009_Capacitar al equipo de riesgos del proceso jurídico en la metodología de gestión del riesgo. (30/06/2020)._x000a_3._x0009_Solicitar al GIT de planeación mesa de trabajo para ajustar la matriz de riesgos del proceso gestión jurídica. (13/12/2019)._x000a_4._x0009_Solicitar publicar en la página web de la entidad el mapa de riesgos ajustado (31/12/2019)."/>
    <d v="2019-12-12T00:00:00"/>
    <x v="32"/>
    <m/>
    <s v="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_x000a__x000a_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_x000a__x000a_26/05/2020 Se solicitó a los responsables, a través de correo electrónico del 14 de mayo del presente año, reportar los avances y ajustar las fechas de cumplimiento de las acciones de mejora. (Yuly Andrea Ujueta Castillo )_x000a__x000a_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_x000a__x000d__x000a_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_x000a__x000a_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
    <n v="1"/>
    <x v="0"/>
    <m/>
    <n v="9"/>
    <n v="2020"/>
    <s v="31/10/2019"/>
    <n v="1719"/>
    <s v="Auditoría Interna"/>
    <m/>
  </r>
  <r>
    <n v="3783"/>
    <n v="104"/>
    <n v="2019"/>
    <s v="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_x000a_No conformidad para el proceso asociado al Sistema Estratégico de Planeación y Gestión._x000d__x000a_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_x000a_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
    <s v=""/>
    <m/>
    <m/>
    <s v="Riesgos"/>
    <s v="SISTEMA ESTRATÉGICO DE PLANEACIÓN Y GESTIÓN"/>
    <s v="Vicepresidencia de Planeación, Riesgos y Entorno (VPRE)"/>
    <s v="Grupo Interno de Trabajo Planeación"/>
    <s v="Yuly Andrea Ujueta Castillo "/>
    <s v="Octubre de 2019"/>
    <s v="OCTUBRE"/>
    <n v="2019"/>
    <m/>
    <m/>
    <s v="Acción correctiva y preventiva"/>
    <s v="A través de memorando interno radicado bajo el número 20196010182973 se comunican las siguientes correcciones:_x000a__x000a_1._x0009_Revisar y ajustar la formulación del formato SEPG-F-030 mapa de riesgos y medidas anticorrupción y enviarlo a los procesos. (20/12/2019)_x000a_2._x0009_Realizar ajustes a los riesgos residuales de cada uno de los mapas de procesos, enviar a los responsables en caso de requerir acciones para que se planteen. (31/12/2019)_x000a_3._x0009_Publicar en la página web los mapas de riesgos ajustados. (31/12/2019)_x000a_4._x0009_Unificar el mapa de calor de riesgos de corrupción y procesos. (31/01/2020)"/>
    <d v="2019-12-12T00:00:00"/>
    <x v="45"/>
    <m/>
    <s v="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uly Andrea Ujueta Castillo )"/>
    <n v="1"/>
    <x v="0"/>
    <m/>
    <n v="6"/>
    <n v="2020"/>
    <s v="31/10/2019"/>
    <n v="1719"/>
    <s v="Auditoría Interna"/>
    <m/>
  </r>
  <r>
    <n v="3784"/>
    <n v="105"/>
    <n v="2019"/>
    <s v="1._x0009_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_x000a_“(…)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_x000a_Igualmente, mediante memorando interno número 20193120145773 del 02 de octubre de 2019 se solicito concepto a todas las áreas del proyecto sobre la notificación del EER (…)”_x000d__x000a_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s v="Vicepresidencia  Ejecutiva (VEJ)"/>
    <s v="Puerta de Hierro - Cruz del Viso"/>
    <s v="July Paola Rodríguez Ortiz"/>
    <s v="Noviembre de 2019"/>
    <s v="NOVIEMBRE"/>
    <n v="2019"/>
    <m/>
    <m/>
    <s v="Acción correctiva y preventiva"/>
    <s v="1. Proponer al Concesionario que en el siguiente modificatorio al Contrato de Concesión, se Incluya un párrafo que permita la modificación de los plazos de respuesta para los Eventos Eximentes de Responsabilidad _x000d__x000a_2. Si es el caso, una vez sea aprobada la propuesta, incluir la misma en el siguiente modificatorio a suscribir por las partes. "/>
    <s v="28/01/2020"/>
    <x v="78"/>
    <m/>
    <s v="28/01/2020 16/12/2019 – Mediante memorando ANI 20193120191283 de 11/12/2019 la Supervisión allega a esta oficina el plan de mejoramiento de la siguiente manera: _x000a_1. Proponer al Concesionario que en el siguiente modificatorio al Contrato de Concesión, se Incluya un párrafo que permita la modificación de los plazos de respuesta para los Eventos Eximentes de Responsabilidad _x000a_2. Si es el caso, una vez sea aprobada la propuesta, incluir la misma en el siguiente modificatorio a suscribir por las partes. _x000a_Como fecha de cierre se propone el 31 de diciembre de 2020. _x000a_Por lo anterior se realizará seguimiento continuo al cumplimiento de las acciones de mejora y registro de porcentaje de cumplimiento. _x000a_ (Mary Alexandra Cuenca Noreña)_x000a__x000a_22/12/2020 22/12/2020 – Mediante correo electrónico se solicitó al equipo de supervisión allegar las evidencias de las acciones de mejora propuestas en el plan de mejoramiento de la no conformidad. (Mary Alexandra Cuenca Noreña)_x000a__x000a_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_x000a__x000a_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_x000a_Lo anterior, evidencia un avance del 50% en las acciones de mejoramiento para la no conformidad. _x000a_ (Mary Alexandra Cuenca Noreña)_x000a__x000a_13/12/2021  -Modificación de fecha- Mediante correo electrónico del 08/12/2021, la Supervisión solicitó prórroga para dar cumplimiento al plan de mejoramiento, hasta el 31/12/2022, así &quot;(...)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quot;_x000a__x000a_ (Mary Alexandra Cuenca Noreña)_x000a__x000a_15/12/2021 -_x0009_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_x000a__x000a_16/12/2022 Mediante correo electronico del 6 de diciembre de 2022, se solicito evidencias de las acciones adelantadas en el plan de mejora, ya que, esta proximo a su fecha de terminacion.  (Mary Alexandra Cuenca Noreña)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_x000a__x000a_3/04/2023  -Modificación de fecha- Mediante merando con radicado ANI No. 20235000050293 del 31-03-2023, la Vicepresidencia Ejecutiva informó:_x000a__x000a_Es necesario informar que el Concesionario mediante comunicación con radicado No. 20204090786042 del 21-08-2020, desistió de la solicitud del reconocimiento del Evento Eximente de Responsabilidad en los siguientes términos: &quot;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quot;._x000a__x000a_Por su parte, desde la Agencia se remitió la comunicación a la Interventoría mediante comunicación con radicado No. 20203120244641 del 25-08-2020._x000a__x000a_Con base en lo anterior, se manifiesta uno de los criterios subsecuentes para el análisis de efectividad, el cual se refiere a la desaparición o modificación del fundamento normativo._x000a__x000a_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a__x000a_Actualmente, dicha propuesta está en revisión al interior de la Agencia Nacional de Infraestructura._x000a__x000a_Fecha de cumplimiento propuesta: 31-12-2023_x000a_ (Mary Alexandra Cuenca Noreña)_x000a__x000a_4/04/2023 Lo anterior se reportó a la Vicepresidencia Ejecutiva a través del memorando ANI No. 20231020050923 del 04-04-2023. (Mary Alexandra Cuenca Noreña)_x000a__x000a_3/05/2024 Mediante memorando con radicado ANI No. 20241020073823 del 02-05-2024 se solicitaron evidencias del cumplimiento del plan de mejoramiento. (July Paola Rodríguez Ortiz)_x000a__x000a_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_x000a__x000a_Por lo anterior se establece 31 de diciembre de 2024 como fecha de terminación del plan de mejoramiento. (July Paola Rodríguez Ortiz)"/>
    <n v="0.5"/>
    <x v="1"/>
    <m/>
    <m/>
    <m/>
    <s v="15/11/2019"/>
    <n v="1704"/>
    <s v="Auditoría Interna a Proyectos"/>
    <s v="https://anionline.sharepoint.com/:f:/s/PMPMotor/ErGCGLwK4rFGr0iuI15vhw4BzJlJ6UXpjKZWmGoqSE0wUQ?e=dDXeHZ"/>
  </r>
  <r>
    <n v="3785"/>
    <n v="106"/>
    <n v="2019"/>
    <s v="INCUMPLIMIENTO AL PROCEDIMIENTO GEJU-P-002 DENOMINADO “COBRO PERSUASIVO Y COACTIVO” Y A LA NORMATIVIDAD EXTERNA QUE REGULA LOS PROCESOS DE COBRO PERSUASIVO Y COACTIVO._x000d__x000a_Se observó la falta de soportes y/o registros de cumplimiento de algunas actividades y/o observaciones señaladas en el procedimiento denominado “Cobro persuasivo y coactivo”."/>
    <s v=""/>
    <m/>
    <m/>
    <s v="Jurídico"/>
    <s v="GESTIÓN JURÍDICA"/>
    <s v="Vicepresidencia Jurídica (VJ)"/>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_x000a_"/>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686"/>
    <s v="Auditoría Interna"/>
    <m/>
  </r>
  <r>
    <n v="3786"/>
    <n v="107"/>
    <n v="2019"/>
    <s v="5.2._x0009_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_x000a_1._x0009_Asignación de los Procesos para Cobro Persuasivo y Coactivo. _x000d__x000a_2._x0009_Control de recepción de títulos ejecutivos para cobro persuasivo y/o coactivo._x000d__x000a_3._x0009_Número de requerimientos para agotar la etapa de persuasiva._x000d__x000a_4._x0009_Aprobación del acuerdo de pago por parte de la Vicepresidencia u Oficina solicitante del proceso de cobro. _x000d__x000a_"/>
    <s v=""/>
    <m/>
    <m/>
    <s v="Jurídico"/>
    <s v="GESTIÓN JURÍDICA"/>
    <s v="Vicepresidencia Jurídica (VJ)"/>
    <s v="Grupo interno de trabajo de defensa judicial"/>
    <s v="Aurora Andrea Reyes Saavedra"/>
    <s v="Noviembre de 2019"/>
    <s v="NOVIEMBRE"/>
    <n v="2019"/>
    <m/>
    <m/>
    <s v="Acción correctiva y preventiva"/>
    <s v="_x000a_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686"/>
    <s v="Auditoría Interna"/>
    <m/>
  </r>
  <r>
    <n v="3787"/>
    <n v="108"/>
    <n v="2019"/>
    <s v="5.3. FALENCIA EN EL MECANISMO DE SEGUIMIENTO, AUTOCONTROL Y AUTOEVALUACIÓN DE LA GESTIÓN DE LOS PROCESOS DE COBRO PERSUASIVO Y COACTIVO EN LA AGENCIA NACIONAL DE INFRAESTRUCTURA._x000d__x000a__x000d__x000a_- FALTA DE REGISTRO Y/O INFORMACIÓN DE RESOLUCIONES SANCIONATORIAS REMITIDAS PARA LA GESTIÓN DE COBRO EN LA ENTIDAD._x000d__x000a_-  INCLUSIÓN DE INFORMACIÓN QUE NO CORRESPONDE A PROCESOS DE COBRO PERSUASIVO Y COACTIVO._x000d__x000a_-  FALTA DE INCLUSIÓN DE INFORMACIÓN DE LAS ACTUACIONES PROCESALES EN LOS PROCESOS DE COBRO PERSUASIVO Y COACTIVO."/>
    <s v=""/>
    <m/>
    <m/>
    <s v="Jurídico"/>
    <s v="GESTIÓN JURÍDICA"/>
    <s v="Vicepresidencia Jurídica (VJ)"/>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686"/>
    <s v="Auditoría Interna"/>
    <m/>
  </r>
  <r>
    <n v="3788"/>
    <n v="109"/>
    <n v="2019"/>
    <s v="5.4._x0009_DEBILIDADES EN LOS REGISTROS DE LAS ACTIVIDADES SEÑALADAS EN EL PROCEDIMIENTO INTERNO GEJU-P-002 DENOMINADO “COBRO PERSUASIVO Y COACTIVO”- PUNTOS DE CONTROL- ._x000d__x000a_(i)_x0009_Algunas actividades no cuentan con puntos de control o registros; esto se evidencia en la siguiente actividad._x000d__x000a_(ii)_x0009_No son claros los registros o puntos de control que permitan establecer el soporte del desarrollo de la actividad, su almacenamiento y ubicación; lo anterior se observó en la siguiente actividad. "/>
    <s v=""/>
    <m/>
    <m/>
    <s v="Jurídico"/>
    <s v="GESTIÓN JURÍDICA"/>
    <s v="Vicepresidencia Jurídica (VJ)"/>
    <s v="Grupo interno de trabajo de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686"/>
    <s v="Auditoría Interna"/>
    <m/>
  </r>
  <r>
    <n v="3789"/>
    <n v="110"/>
    <n v="2019"/>
    <s v="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
    <s v=""/>
    <m/>
    <m/>
    <s v="Técnico"/>
    <s v="GESTIÓN CONTRACTUAL Y SEGUIMIENTO DE PROYECTOS DE INFRAESTRUCTURA DE TRANSPORTE"/>
    <s v="Vicepresidencia  Ejecutiva (VEJ)"/>
    <s v="Ampliación a Tercer Carril Doble Calzada Bogotá - Girardot - 4G"/>
    <s v="Daniel Felipe Sáenz Lozano"/>
    <s v="Noviembre de 2019"/>
    <s v="NOVIEMBRE"/>
    <n v="2019"/>
    <m/>
    <m/>
    <s v="Acción correctiva"/>
    <s v="1. Culminar el proceso de contratación con el proveedor seleccionado._x000d__x000a_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_x000a_3. Revisión periódica del funcionamiento de la página web y la báscula."/>
    <s v="16/01/2020"/>
    <x v="84"/>
    <m/>
    <s v="_x000a__x000a_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_x000a__x000d__x000a_Lo anterior se informa vía correo electrónico, poniendo bajo consideración que la fecha estimada del cierre del plan de mejoramiento es el 31 de enero de 2020. (Daniel Felipe Sáenz Lozano)_x000a__x000a_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
    <n v="1"/>
    <x v="0"/>
    <m/>
    <n v="1"/>
    <n v="2020"/>
    <d v="2019-12-05T00:00:00"/>
    <n v="1684"/>
    <s v="Auditoría Interna a Proyectos"/>
    <m/>
  </r>
  <r>
    <n v="3790"/>
    <n v="111"/>
    <n v="2019"/>
    <s v="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
    <s v=""/>
    <m/>
    <m/>
    <s v="Financiero"/>
    <s v="GESTIÓN CONTRACTUAL Y SEGUIMIENTO DE PROYECTOS DE INFRAESTRUCTURA DE TRANSPORTE"/>
    <s v="Vicepresidencia  Ejecutiva (VEJ)"/>
    <s v="Ampliación a Tercer Carril Doble Calzada Bogotá - Girardot - 4G"/>
    <s v="Daniel Felipe Sáenz Lozano"/>
    <s v="Noviembre de 2019"/>
    <s v="NOVIEMBRE"/>
    <n v="2019"/>
    <m/>
    <m/>
    <s v="Acción correctiva"/>
    <s v="1. Solicitar soportes a la fiducia de los respectivos desembolsos._x000d__x000a_2. Enviar al área técnica respectiva (ambiental) para la validación de los pagos respectivos._x000d__x000a_3. Emitir oficio dirigido al Concesionario solicitando el reintegro inmediato de los dineros desembolsados para el pago del FONAM, con los rendimientos correspondientes._x000d__x000a_4. Mensualmente el área financiera enviará al área ambiental los movimientos de la subcuenta para su respectivo control y revisión._x000d__x000a_5. En los informes mensuales del ambiental se incluirá seguimiento de los movimientos generados en la subcuenta._x000d__x000a_6. Se reiterará al Concesionario la solicitud del comunicado CSI-ANI-OBRA-01418, recibido por el Concesionario el 29 de noviembre de 2019._x000d__x000a_7. Mensualmente las áreas de predial y redes recibirán los extractos de financiera y en los informes mensuales incluirán el seguimiento de los movimientos generados de las subcuentas."/>
    <s v="16/01/2020"/>
    <x v="84"/>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_x000a__x000d__x000a_2. Enviar al área técnica respectiva (ambiental) para la validación de los pagos respectivos: Se evidenció que una vez la fiduciaria remitió los soportes a la Interventoría, estos se remitieron al área ambiental el 27 de noviembre de 2019._x000d__x000a__x000d__x000a_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_x000a__x000d__x000a_4. Mensualmente el área financiera enviará al área ambiental los movimientos de la subcuenta para su respectivo control y revisión: Pendiente el recibo de evidencias al respecto._x000d__x000a__x000d__x000a_5. En los informes mensuales del ambiental se incluirá seguimiento de los movimientos generados en la subcuenta: Pendiente el recibo de evidencias al respecto._x000d__x000a__x000d__x000a_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_x000a__x000d__x000a_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_x000a__x000d__x000a_En virtud de que se evidenció el cumplimiento de cuatro de las siete acciones de mejoramiento, el avance del cumplimiento del plan de mejoramiento es del 57%._x000d__x000a__x000d__x000a_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_x000a_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_x000a__x000d__x000a_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_x000a__x000d__x000a_Con relación a la acción de mejoramiento No. 7, se considera que se tiene pendiente evidenciar el seguimiento por parte del área técnica y predial a los movimientos de las subcuentas de redes y predios, respectivamente._x000d__x000a__x000d__x000a_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_x000a__x000d__x000a_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_x000a__x000a_12/03/2020 Una vez revisado el contenido y los anexos de la comunicación con radicado ANI No. 20204090174612, mediante el cual la Interventoría atendió las observaciones realizadas mediante correo electrónico del 14/02/2020, entre otros, se evidenció lo siguiente:_x000d__x000a__x000d__x000a_Con relación a costos prediales:_x000d__x000a__x000d__x000a_•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_x000a_• En la sección 7.3.3 de los informes mensuales de interventoría (Estimación de riesgo de sobrecostos con asignación público-privado), se evidencia seguimiento a los sobrecostos de la subcuenta predial, sobre lo cual se concluye en la sección 7.4 de dichos informes._x000d__x000a__x000d__x000a_Con relación a costos asociados al manejo y/o traslado de redes:_x000d__x000a__x000d__x000a_• En la sección 6.4.25 de los informes mensuales de interventoría (Seguimiento subcuenta redes), se evidencia seguimiento por parte del área técnica a los movimientos de la subcuenta redes._x000d__x000a_• En las secciones 7.3.1 (Mapa de riesgos) y 7.4.3 (Redes) de los informes mensuales de interventoría se evidencia seguimiento al riesgo compartido con relación a sobrecostos en el traslado y/o manejo de redes del proyecto._x000d__x000a__x000d__x000a_Con relación a ajuste de rendimientos de la subcuenta de compensaciones ambientales:_x000d__x000a__x000d__x000a_•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_x000a_• Mediante radicado de fiduciaria Bancolombia No. 30370020096222297 se informa a la Vicepresidencia Ejecutiva el traslado de $14,961.41._x000d__x000a__x000d__x000a_Con base en lo descrito se da cierre a la no conformidad, informando lo correspondiente a la Interventoría mediante correo electrónico._x000d__x000a_ (Daniel Felipe Sáenz Lozano)"/>
    <n v="1"/>
    <x v="0"/>
    <m/>
    <n v="3"/>
    <n v="2020"/>
    <d v="2019-12-05T00:00:00"/>
    <n v="1684"/>
    <s v="Auditoría Interna a Proyectos"/>
    <m/>
  </r>
  <r>
    <n v="3791"/>
    <n v="112"/>
    <n v="2019"/>
    <s v="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
    <s v=""/>
    <m/>
    <m/>
    <s v="Técnico"/>
    <s v="GESTIÓN CONTRACTUAL Y SEGUIMIENTO DE PROYECTOS DE INFRAESTRUCTURA DE TRANSPORTE"/>
    <s v="Vicepresidencia  Ejecutiva (VEJ)"/>
    <s v="Ampliación a Tercer Carril Doble Calzada Bogotá - Girardot - 4G"/>
    <s v="Daniel Felipe Sáenz Lozano"/>
    <s v="Noviembre de 2019"/>
    <s v="NOVIEMBRE"/>
    <n v="2019"/>
    <m/>
    <m/>
    <s v="Acción correctiva"/>
    <s v="1. Solicitar por parte del área predial la actualización del cronograma de adquisición de predios en armonía con el plan de obras para las unidades funcionales cuyos diseños ya estén no objetados._x000a_2. Solicitar al Concesionario la entrega del cronograma de adquisición de predios, de acuerdo con el plan de obras._x000a_3. Reiterar al Concesionario la solicitud del cronograma."/>
    <s v="16/01/2020"/>
    <x v="84"/>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_x000a__x000d__x000a_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_x000a__x000d__x000a_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_x000a__x000d__x000a_En virtud de que se evidenció el cumplimiento de dos de las tres acciones de mejoramiento, el avance del cumplimiento del plan de mejoramiento es del 67%._x000d__x000a__x000d__x000a_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
    <n v="1"/>
    <x v="0"/>
    <m/>
    <n v="2"/>
    <n v="2020"/>
    <d v="2019-12-05T00:00:00"/>
    <n v="1684"/>
    <s v="Auditoría Interna a Proyectos"/>
    <m/>
  </r>
  <r>
    <n v="3792"/>
    <n v="113"/>
    <n v="2019"/>
    <s v="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_x000a_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_x000d__x000a_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
    <s v="Deficiencias en gestión institucional y/o interinstitucional"/>
    <m/>
    <m/>
    <s v="Técnico"/>
    <s v="GESTIÓN CONTRACTUAL Y SEGUIMIENTO DE PROYECTOS DE INFRAESTRUCTURA DE TRANSPORTE"/>
    <s v="Vicepresidencia  Ejecutiva (VEJ)"/>
    <s v="Ampliación a Tercer Carril Doble Calzada Bogotá - Girardot - 4G"/>
    <s v="July Paola Rodríguez Ortiz"/>
    <s v="Noviembre de 2019"/>
    <s v="NOVIEMBRE"/>
    <n v="2019"/>
    <m/>
    <m/>
    <s v="Acción correctiva y preventiva"/>
    <s v="1._x0009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_x0009_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3-01T00:00:00"/>
    <x v="78"/>
    <m/>
    <s v="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_x000a__x000a_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_x000a__x000a_En virtud de que en el plan de mejoramiento vigente se tienen evidencias del cumplimiento de la primera acción de mejoramiento se registra un avance del 50%. (Daniel Felipe Sáenz Lozano)_x000a__x000a_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_x000a__x000a_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_x000a__x000a_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_x000a__x000a_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_x000a__x000a_La fecha estimada para el cumplimiento de estas acciones es el 30 de julio de 2021._x000a__x000a_En ese orden de ideas, se procede a modificar el plan de mejoramiento así como su avance. (Daniel Felipe Sáenz Lozano)_x000a__x000a_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_x000a__x000a_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a__x000a_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_x000a__x000a_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_x000a__x000a_15/12/2021 -_x0009_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_x000a__x000a_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_x000a__x000a_11/12/2023 _x000a_El dia 4 de diciembre, se solicitó remitir a la Oficina de Control Interno la documentación que acredite el cumplimiento de las acciones de mejoramiento a la No Conformidad. (July Paola Rodríguez Ortiz)_x000a__x000a_3/05/2024 Mediante memorando con radicado ANI No. 20241020073823 del 02-05-2024 se solicitaron evidencias del cumplimiento del plan de mejoramiento. (July Paola Rodríguez Ortiz)_x000a__x000a_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_x000a__x000a_Por lo anterior, se establece 31 de diciembre de 2024 como fecha de terminación del plan de mejoramiento. (July Paola Rodríguez Ortiz)"/>
    <n v="0.5"/>
    <x v="1"/>
    <m/>
    <m/>
    <m/>
    <d v="2019-12-05T00:00:00"/>
    <n v="1684"/>
    <s v="Auditoría Interna a Proyectos"/>
    <s v="https://anionline.sharepoint.com/:f:/s/PMPMotor/EtdL5BC6D9dPlPRcD40Mdd0Bq5QcRsHFna71C0wNuFD9dQ?e=wL68Bg"/>
  </r>
  <r>
    <n v="3793"/>
    <n v="114"/>
    <n v="2019"/>
    <s v="1._x0009_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_x000a_“Proponer metodologías y estrategias de carácter preventivo para garantizar la efectividad en el control y seguimiento del proyecto”._x000d__x000a_"/>
    <s v=""/>
    <m/>
    <m/>
    <s v="Técnico"/>
    <s v="GESTIÓN CONTRACTUAL Y SEGUIMIENTO DE PROYECTOS DE INFRAESTRUCTURA DE TRANSPORTE"/>
    <s v="Vicepresidencia de Gestión Contractual (VGC)"/>
    <s v="Sociedad Portuaria del Dique S.A."/>
    <s v="Adriana Barrios Rodríguez"/>
    <s v="Noviembre de 2019"/>
    <s v="NOVIEMBRE"/>
    <n v="2019"/>
    <m/>
    <m/>
    <s v="Acción correctiva"/>
    <s v="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
    <s v="20/12/2019"/>
    <x v="88"/>
    <m/>
    <s v="_x000a__x000a_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_x000a__x000a_1/12/2020 Se realiza seguimiento a través de correo electrónico solicitando avance de las acciones de mejoramiento (Adriana Barrios Rodríguez)_x000a__x000a_07/12/2020  -Modificación de fecha- Se ajustó fecha de terminación del plan con base en cambios de las acciones de mejoramiento notificados por la Supervisión mediante correo electrónico del 3 de diciembre de 2020. (Adriana Barrios Rodríguez)_x000a__x000a_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_x000a__x000a_10/12/2020  -Modificación de fecha- Se ajustó fecha de terminación del plan con base en cambios de las acciones de mejoramiento notificados por la Supervisión mediante correo electrónico del 3 de diciembre de 2020. (Adriana Barrios Rodríguez)_x000a__x000a_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_x000a__x000a_30/06/2021  -Modificación de fecha- Mediante correo electrónico del 29 de junio de 2021, la Supervisión presenta estado de avance de plan de mejoramiento y solicita prorroga para acreditar su cumplimiento, hasta el 30 de octubre de 2021. (Adriana Barrios Rodríguez)_x000a__x000a_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_x000a__x000a_2/07/2021 De acuerdo con las evidencias de realización de las primeras 4 acciones de mejoramiento, se procede a incluir un avance del 56% al plan de mejoramiento y se modifican las últimas 3 acciones de mejoramiento según solicitado por la Supervisión. (Adriana Barrios Rodríguez)_x000a__x000a_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_x000a__x000a_10/11/2021 De acuerdo con las evidencias de realización de las acciones de mejoramiento 5 y 6, se procede a incluir un avance del 84% al plan de mejoramiento y se modifica la fecha de finalización para el 30 de diciembre de 2021. (Adriana Barrios Rodríguez)_x000a__x000a_20/12/2021 La Supervisión envió la información correspondiente al avance en el plan de mejoramiento, informando que estaba pendiente la radicación a VAF y la imputación, lo cual será adelantado en diciembre de 2021. (Adriana Barrios Rodríguez)_x000a__x000a_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
    <n v="1"/>
    <x v="0"/>
    <m/>
    <n v="1"/>
    <n v="2022"/>
    <s v="22/11/2019"/>
    <n v="1697"/>
    <s v="Auditoría Interna a Proyectos"/>
    <m/>
  </r>
  <r>
    <n v="3794"/>
    <n v="115"/>
    <n v="2019"/>
    <s v="2._x0009_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_x000a_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_x000a_“Cumplir con el cronograma de ejecución del plan de inversiones”_x000d__x000a_“La ejecución del Plan de Inversiones se debe desarrollar conforme al Cronograma autorizado a través del presente Otrosí”_x000d__x000a_Lo anterior, en conexidad con el cumplimiento del cronograma de ejecución de inversiones presentado por el Concesionario y aprobado por la ANI, en cumplimiento de la Resolución No. 1004 de 2017 de la ANI._x000d__x000a_Estas situaciones, evidencian incumplimiento de las funciones de Supervisión, consignadas en el Manual de seguimiento a proyectos e interventoría y supervisión contractual de la ANI, literales b y f: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_x000a_"/>
    <s v=""/>
    <m/>
    <m/>
    <s v="Técnico"/>
    <s v="GESTIÓN CONTRACTUAL Y SEGUIMIENTO DE PROYECTOS DE INFRAESTRUCTURA DE TRANSPORTE"/>
    <s v="Vicepresidencia de Gestión Contractual (VGC)"/>
    <s v="Sociedad Portuaria del Dique S.A."/>
    <s v="Adriana Barrios Rodríguez"/>
    <s v="Noviembre de 2019"/>
    <s v="NOVIEMBRE"/>
    <n v="2019"/>
    <m/>
    <m/>
    <s v="Acción correctiva"/>
    <s v="1._x0009_Mesa De trabajo Gerencia Financiera y Técnica_x000a_2._x0009_Concepto INTEGRAL (Técnico y Financiero)_x000a_"/>
    <s v="20/12/2019"/>
    <x v="32"/>
    <m/>
    <s v="_x000a__x000a_25/06/2020 Mediante correo electróinico se solicitó modificar las acciones de mejoramiento planteadas como:_x000a_2.1._x0009_Mesa de trabajo Gerencia Financiera, Gerencia Técnica y Gerencia Jurídica_x000a_2.2._x0009_Concepto Técnico Cumplimiento Plan de Inversiones_x000a_2.3._x0009_Concepto Financiero Cumplimiento Plan de Inversiones_x000a_2.4._x0009_Concepto Jurídico Cumplimiento Plan de Inversiones_x000a_2.5._x0009_Activar medidas que resulten de los conceptos internos de la ANI_x000a_Por las siguientes:_x000a_1._x0009_Mesa De trabajo Gerencia Financiera y Técnica_x000a_2._x0009_Concepto INTEGRAL (Técnico y Financiero)_x000a__x000a_En este sentido, se respondió a la Supervisión:_x000a_Frente a la solicitud de modificación del plan de mejoramiento, procedemos a incluirla dentro del plan de mejoramiento por procesos de la Entidad, recomendando que en la ejecución de las acciones se tenga en cuenta lo siguiente:_x000a__x000a_En la sección 5.1.3 del informe de auditoría a la supervisión e interventoría del proyecto (radicado ANI No. 20191020179663), se expresó la conclusión de la Oficina de Control Interno frente al seguimiento técnico y contable de las inversiones, así:_x000a__x000a_“(…)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_x000a__x000a_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_x000a__x000a_A la vez, se considera que esta situación promueve la materialización del riesgo de 3 de los 14 riesgos de la matriz de riesgos del proceso de Gestión Contractual y Seguimiento de Proyectos de Infraestructura de Transporte, de la siguiente manera (…)”_x000a_ (Carlos Felipe Sánchez Pinzón)_x000a__x000a_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_x000a_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
    <n v="1"/>
    <x v="0"/>
    <m/>
    <n v="7"/>
    <n v="2020"/>
    <s v="22/11/2019"/>
    <n v="1697"/>
    <s v="Auditoría Interna a Proyectos"/>
    <m/>
  </r>
  <r>
    <n v="3795"/>
    <n v="116"/>
    <n v="2019"/>
    <s v="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_x000a_“10. Identificar con seis (6) meses de antelación las pólizas a vencer, de acuerdo a la alerta generada por el sistema de información Project Online, mediante correo electrónico (…)._x000a_11. Solicitar al tomador actualización de la póliza en los tiempos establecidos, informándole sobre el vencimiento, renovación o adición de la póliza por modificación de plazo, valor, entre otros.”_x000a_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_x000a_“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_x000a_Estas situaciones, evidencian incumplimiento de las funciones de Supervisión, consignadas en el Manual de seguimiento a proyectos e interventoría y supervisión contractual de la ANI, literales b y f: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Jurídico"/>
    <s v="GESTIÓN CONTRACTUAL Y SEGUIMIENTO DE PROYECTOS DE INFRAESTRUCTURA DE TRANSPORTE"/>
    <s v="Vicepresidencia de Gestión Contractual (VGC)"/>
    <s v="Sociedad Portuaria del Dique S.A."/>
    <s v="Carlos Felipe Sánchez Pinzón"/>
    <s v="Noviembre de 2019"/>
    <s v="NOVIEMBRE"/>
    <n v="2019"/>
    <m/>
    <m/>
    <s v="Acción correctiva"/>
    <s v="3.1._x0009_Concepto Técnico relacionando condiciones de la póliza aprobada_x000d__x000a_3.2._x0009_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_x000a_"/>
    <s v="20/12/2019"/>
    <x v="32"/>
    <m/>
    <s v="_x000a__x000a_24/06/2020 Mediante correo electrónico se hizo seguimiento a los avances de ejecución de las acciones de mejoramiento de la no conformidad, indicando lo siguiente:_x000d__x000a__x000d__x000a_La evidencia que me comparte puede servir para evidenciar la ejecución de la acción de mejoramiento 3.2, por lo que para dar cierre a esta no conformidad es necesario evidenciar la ejecución de la acción 3.1._x000d__x000a__x000d__x000a_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_x000a__x000a_24/06/2020 Mediante correo electrónico la Supervisión aportó las evidencias de ejecución de acciones de mejoramiento, las cuales, una vez revisadas por la Oficina de Control Interno, sirvieron como soporte para dar cierre a la no conformidad. (Carlos Felipe Sánchez Pinzón)"/>
    <n v="1"/>
    <x v="0"/>
    <m/>
    <n v="6"/>
    <n v="2020"/>
    <s v="22/11/2019"/>
    <n v="1697"/>
    <s v="Auditoría Interna a Proyectos"/>
    <m/>
  </r>
  <r>
    <n v="3796"/>
    <n v="117"/>
    <n v="2019"/>
    <s v="Cronograma de trasferencias documentales:_x000d__x000a__x000d__x000a_De acuerdo con lo señalado en el desarrollo del informe se observó la falta de emisión del cronograma de transferencias, respecto de la vigencia 2018, establecido en el procedimiento interno denominado archivo observación 3 y/o actividad No. 44._x000d__x000a__x000d__x000a_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_x000a_"/>
    <s v=""/>
    <m/>
    <m/>
    <s v="Administrativo"/>
    <s v="GESTIÓN ADMINISTRATIVA Y FINANCIERA"/>
    <s v="Vicepresidencia de Gestión Corporativa (VGCorp)"/>
    <s v="Grupo interno de trabajo administrativo y financiero"/>
    <s v="Luz Mary Hernández Villadiego"/>
    <s v="Diciembre de 2019"/>
    <s v="DICIEMBRE"/>
    <n v="2019"/>
    <m/>
    <m/>
    <s v="Acción correctiva y preventiva"/>
    <s v="1. Elaborar el Cronograma de transferencias _x000d__x000a_2. Memorando de comunicación a los responsables con el cronograma de trabajo_x000d__x000a_3. Elaborar y adoptar el procedimiento de Transferencias documentales."/>
    <d v="2020-08-05T00:00:00"/>
    <x v="32"/>
    <m/>
    <s v="_x000a__x000a_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
    <n v="1"/>
    <x v="0"/>
    <m/>
    <n v="8"/>
    <n v="2020"/>
    <s v="16/12/2019"/>
    <n v="1673"/>
    <s v="Auditoría Interna"/>
    <m/>
  </r>
  <r>
    <n v="3797"/>
    <n v="118"/>
    <n v="2019"/>
    <s v="Sala de Consulta de documentación en la Entidad_x000d__x000a_ _x000d__x000a_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_x000a_"/>
    <s v=""/>
    <m/>
    <m/>
    <s v="Administrativo"/>
    <s v="GESTIÓN ADMINISTRATIVA Y FINANCIERA"/>
    <s v="Vicepresidencia de Gestión Corporativa (VGCorp)"/>
    <s v="Grupo interno de trabajo administrativo y financiero"/>
    <s v="Luz Mary Hernández Villadiego"/>
    <s v="Diciembre de 2019"/>
    <s v="DICIEMBRE"/>
    <n v="2019"/>
    <m/>
    <m/>
    <s v="Acción correctiva y preventiva"/>
    <s v="Disponer de la sala de consulta de documentos en el piso 2 de la entidad"/>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_x000a_ (Luz Mary Hernández Villadiego)"/>
    <n v="1"/>
    <x v="0"/>
    <m/>
    <n v="7"/>
    <n v="2021"/>
    <s v="16/12/2019"/>
    <n v="1673"/>
    <s v="Auditoría Interna"/>
    <m/>
  </r>
  <r>
    <n v="3798"/>
    <n v="119"/>
    <n v="2019"/>
    <s v="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
    <s v=""/>
    <m/>
    <m/>
    <s v="Administrativo"/>
    <s v="GESTIÓN ADMINISTRATIVA Y FINANCIERA"/>
    <s v="Vicepresidencia de Gestión Corporativa (VGCorp)"/>
    <s v="Grupo interno de trabajo administrativo y financiero"/>
    <s v="Luz Mary Hernández Villadiego"/>
    <s v="Diciembre de 2019"/>
    <s v="DICIEMBRE"/>
    <n v="2019"/>
    <m/>
    <m/>
    <s v="Acción correctiva y preventiva"/>
    <s v="1. Realizar un plan de trabajo para fortalecer la organización, almacenamiento, preservación y control de los archivos físicos y digitales._x000d__x000a__x000d__x000a_2. Organización de 500.000 planos siempre y cuando sean descogenlados los recursos solicitados para ello._x000d__x000a__x000d__x000a_3. Aseo para el archivo de fontibón y los archivos de gestión _x000d__x000a__x000d__x000a_4. Realización de contrato de arrendamiento que incluya el aseo a los documentos, y demás elementos de la Gestión Documental de la bodega y areas de trabajo._x000d__x000a__x000d__x000a_5. Socializaciones para fortalecer la gestión documental en la entidad._x000d__x000a__x000d__x000a_6. Memorando dirigido al  GIT de Planeación para gestionar la aprobación de la Política de Gestión Documental de la Entidad y el reglamento de archivo en el siguiente Comité de Gestión y Desempeño."/>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_x000a_ (Luz Mary Hernández Villadiego)"/>
    <n v="1"/>
    <x v="0"/>
    <m/>
    <n v="7"/>
    <n v="2021"/>
    <s v="16/12/2019"/>
    <n v="1673"/>
    <s v="Auditoría Interna"/>
    <m/>
  </r>
  <r>
    <n v="3799"/>
    <n v="120"/>
    <n v="2019"/>
    <s v="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_x000a__x000a_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_x000a__x000a_Teniendo en cuenta que se siguen presentando incumplimientos respecto a la presentación dentro del término, se recomienda implementar las acciones preventivas a la mayor brevedad."/>
    <s v=""/>
    <m/>
    <m/>
    <s v="Jurídico"/>
    <s v="GESTIÓN JURÍDICA"/>
    <s v="Vicepresidencia Jurídica (VJ)"/>
    <s v="Grupo interno de trabajo de defensa judicial"/>
    <s v="Martha Guzmán León"/>
    <s v="Diciembre de 2019"/>
    <s v="DICIEMBRE"/>
    <n v="2019"/>
    <m/>
    <m/>
    <s v="Acción correctiva y preventiva"/>
    <s v="Acción correctiva_x000d__x000a_Someter a consideración del_x000d__x000a_Comité de Concilldción la_x000d__x000a_recomendación por parte de los_x000d__x000a_apoderados de la Entidad de iniciar_x000d__x000a_0 no la Acción de Repetición dentro_x000d__x000a_de los cuatro (4) meses siguientes_x000d__x000a_contados a partir del pago._x000d__x000a__x000d__x000a_Acciones preventivas_x000d__x000a_1. Unifícación de controles diseñados para el control de_x000d__x000a_pago desentenciasytrámitedeacdones de repetición_x000d__x000a_2. Establecimiento de íineamentos para sesionar_x000d__x000a_periódicamente en materia de acción de repetición_x000d__x000a_3. Designación de funcionario del Gil de Defensa Judicial_x000d__x000a_con dedicación exclusiva como secretario (a) Técnico_x000d__x000a_(a) del Comité de Conciliación, como responsable de_x000d__x000a_control a la gestión del Comité de Conciliación_x000d__x000a_conforme ai procedimiento adoptado para tal fin"/>
    <s v="29/01/2020"/>
    <x v="55"/>
    <m/>
    <s v="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_x000a__x000a_07/05/2020. Resolución 398 de 12/03/2019, pago 20/03/2019, demandados: Concesionario Vías de las Américas S.A.S./Valorcon S.A./Interventoría Vías de las Américas. Se presentó al Comité de Conciliación el 10/07/2019, decidió: “Presentar demanda en ejercicio del medio de control de repetición.”_x000a__x000a_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
    <n v="1"/>
    <x v="0"/>
    <m/>
    <n v="3"/>
    <n v="2020"/>
    <s v="19/12/2019"/>
    <n v="1670"/>
    <s v="Seguimiento Normativo"/>
    <m/>
  </r>
  <r>
    <n v="3800"/>
    <n v="121"/>
    <n v="2019"/>
    <s v="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
    <s v="Deficiencias en gestión institucional y/o interinstitucional"/>
    <m/>
    <m/>
    <s v="Técnico"/>
    <s v="ESTRUCTURACIÓN DE PROYECTOS DE INFRAESTRUCTURA DE TRANSPORTE"/>
    <s v="Vicepresidencia de Estructuración (VE)"/>
    <s v="Vicepresidencia de Estructuración"/>
    <s v="Daniel Felipe Sáenz Lozano"/>
    <s v="Diciembre de 2019"/>
    <s v="DICIEMBRE"/>
    <n v="2019"/>
    <m/>
    <m/>
    <s v="Acción correctiva y preventiva"/>
    <s v="Se realizara la modificación del Procedimiento para establecer quienes son los encargados de realizar el reconocimiento de los proyectos."/>
    <d v="2019-12-02T00:00:00"/>
    <x v="7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se recibe plan de mejoramiento de parte de la Vicepresidencia de Estructuración. (Daniel Felipe Sáenz Lozano)_x000a__x000a_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_x000a__x000a_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_x000a__x000a_11/06/2021 Teniendo en cuenta que el plan de mejoramiento vence el 30-06-2021, mediante correo electrónico se solicitó remitir evidencias que acrediten el cumplimiento de la acción de mejoramiento.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quot;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n v="0"/>
    <x v="1"/>
    <m/>
    <m/>
    <m/>
    <s v="17/12/2019"/>
    <n v="1672"/>
    <s v="Auditoría Interna"/>
    <s v="https://anionline.sharepoint.com/:f:/s/PMPMotor/Enhur-Cz6jhFnYdUPJ135UoBYWMXHA9q-KUkZu7rwTpwsg?e=lpTRUs"/>
  </r>
  <r>
    <n v="3801"/>
    <n v="122"/>
    <n v="2019"/>
    <s v="2._x0009_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
    <s v=""/>
    <m/>
    <m/>
    <s v="Jurídico"/>
    <s v="ESTRUCTURACIÓN DE PROYECTOS DE INFRAESTRUCTURA DE TRANSPORTE"/>
    <s v="Vicepresidencia de Estructuración (VE)"/>
    <s v="Vicepresidencia de Estructuración"/>
    <s v="Daniel Felipe Sáenz Lozano"/>
    <s v="Diciembre de 2019"/>
    <s v="DICIEMBRE"/>
    <n v="2019"/>
    <m/>
    <m/>
    <s v="Acción correctiva"/>
    <s v="Remitir a la Oficina de Control Interno copia del acta del Comité Jurídico con referencia a los plazos de factibilidad."/>
    <s v="19/02/2020"/>
    <x v="45"/>
    <m/>
    <s v="28/01/2020 Vía correo electrónico se solicitó a la Vicepresidencia de Estructuración el plan de mejoramiento para subsanar la no conformidad. El plazo recomendado para remitir este insumo a la OCI venció el 17 de enero de 2020. (Daniel Felipe Sáenz Lozano)_x000a__x000a_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
    <n v="1"/>
    <x v="0"/>
    <m/>
    <n v="2"/>
    <n v="2020"/>
    <s v="17/12/2019"/>
    <n v="1672"/>
    <s v="Auditoría Interna"/>
    <m/>
  </r>
  <r>
    <n v="3802"/>
    <n v="123"/>
    <n v="2019"/>
    <s v="No se evidenció que la estructuración de iniciativa privada del proyecto Aeropuertos del Suroccidente Colombiano contara con un Gerente de la Vicepresidencia de Estructuración a pesar de que el procedimiento EPIT-P-002 lo exige."/>
    <s v="Deficiencias en gestión institucional y/o interinstitucional"/>
    <m/>
    <m/>
    <s v="Técnico"/>
    <s v="ESTRUCTURACIÓN DE PROYECTOS DE INFRAESTRUCTURA DE TRANSPORTE"/>
    <s v="Vicepresidencia de Estructuración (VE)"/>
    <s v="Vicepresidencia de Estructuración"/>
    <s v="Daniel Felipe Sáenz Lozano"/>
    <s v="Diciembre de 2019"/>
    <s v="DICIEMBRE"/>
    <n v="2019"/>
    <m/>
    <m/>
    <s v="Acción correctiva y preventiva"/>
    <s v="1. Se contratará el Gerente de Aeropuertos. Fecha:  31 de marzo de 2020 (50%)._x000d__x000a__x000d__x000a_2. Se modificara la actividad No. 2 del procedimiento EPIT-P-002, se incluirá que el Vicepresidente de Estructuración podrá realizar las labores del Gerente en caso de  existir esa vacante. 30 de junio de 2020. Fecha: 30 de junio de 2020. (50%)._x000d__x000a_"/>
    <d v="2019-12-02T00:00:00"/>
    <x v="7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la Vicepresidencia de Estructuración remitió plan de mejoramiento para subsanar la no conformidad. (Daniel Felipe Sáenz Lozano)_x000a__x000a_12/03/2020 Vía correo electrónico la Vicepresidencia de Estructuración remitió soportes que evidencian el cumplimiento de la primera acción de mejoramiento, así:_x000a__x000a_1. Notificación de funciones correspondientes al cargo de Gerente de Proyectos o Funcional de la Vicepresidencia de Estructuración. Memorando No. 20204030043083._x000a_2. Copia de Resolución No. 291 de 2020, por medio de la cual se nombró con carácter ordinario a Germán Andrés Fuertes Chaparro en el cargo de Gerente de Proyectos o Funcional._x000a__x000a_Se modifica avance del plan de mejoramiento a 50%. (Daniel Felipe Sáenz Lozano)_x000a__x000a_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_x000a__x000a_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_x000a__x000a_11/06/2021 Teniendo en cuenta que el plan de mejoramiento vence el 30-06-2021, mediante correo electrónico se solicitó remitir evidencias que acrediten el cumplimiento de la acción de mejoramiento No. 2.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No. 2.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n v="0.5"/>
    <x v="1"/>
    <m/>
    <m/>
    <m/>
    <s v="17/12/2019"/>
    <n v="1672"/>
    <s v="Auditoría Interna"/>
    <s v="https://anionline.sharepoint.com/:f:/s/PMPMotor/EqWfVuvWBgVMi5rcjC8FjW8BZhjKjC8G1m2WXQ7HpP3qYg?e=KyPOUy"/>
  </r>
  <r>
    <n v="3803"/>
    <n v="124"/>
    <n v="2019"/>
    <s v="1._x0009_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
    <s v=""/>
    <m/>
    <m/>
    <s v="Técnico"/>
    <s v="GESTIÓN CONTRACTUAL Y SEGUIMIENTO DE PROYECTOS DE INFRAESTRUCTURA DE TRANSPORTE"/>
    <s v="Vicepresidencia  Ejecutiva (VEJ)"/>
    <s v="Autopista Villavicencio - Yopal"/>
    <s v="Adriana Barrios Rodríguez"/>
    <s v="Diciembre de 2019"/>
    <s v="DICIEMBRE"/>
    <n v="2019"/>
    <m/>
    <m/>
    <s v="Acción correctiva y preventiva"/>
    <s v="1. La interventoría realizará consecuciónde proveedor y análisis de propuestas para la prestación del servicio de internet en los puntos de peajes._x000d__x000a_2.De ser factible la cobertura en la zona, se instalará el servicio de internet en cada punto de peaje para tener acceso remoto en la Interventoría y en la ANI._x000d__x000a_3.De ser factible la cobertura en la zona, se realizaran pruebas de_x000d__x000a_instalación del internet en cada punto de peaje._x000d__x000a_4. En caso de no ser factible la cobertura del servicio de internet por_x000d__x000a_parte de ningún proveedor en los puntos de peajes, se le informara a la ANI._x000d__x000a_Fecha de terminación: 15-03-2020"/>
    <d v="2019-12-18T00:00:00"/>
    <x v="87"/>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En caso de no contar con los equipos instalados y en_x000a_funcionamiento, informar cómo se le está dando cumplimiento a la obligación_x000a_y qué seguimiento se lleva desde la Supervisión de la ANI.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_x000a__x000a_31/07/2020  (Adriana Barrios Rodríguez)"/>
    <n v="1"/>
    <x v="0"/>
    <m/>
    <n v="7"/>
    <n v="2020"/>
    <s v="18/12/2019"/>
    <n v="1671"/>
    <s v="Auditoría Interna a Proyectos"/>
    <m/>
  </r>
  <r>
    <n v="3804"/>
    <n v="125"/>
    <n v="2019"/>
    <s v="2._x0009_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_x000a_“Preparar y presentar a la ANI dentro de los quince (15) primeros días calendario de cada mes, un Informe Mensual que, metodológicamente, comprenderá una parte ejecutiva y otra de temas generales (…)”._x000d__x000a_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_x000a_“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
    <s v=""/>
    <m/>
    <m/>
    <s v="Técnico"/>
    <s v="GESTIÓN CONTRACTUAL Y SEGUIMIENTO DE PROYECTOS DE INFRAESTRUCTURA DE TRANSPORTE"/>
    <s v="Vicepresidencia  Ejecutiva (VEJ)"/>
    <s v="Autopista Villavicencio - Yopal"/>
    <s v="Adriana Barrios Rodríguez"/>
    <s v="Diciembre de 2019"/>
    <s v="DICIEMBRE"/>
    <n v="2019"/>
    <m/>
    <m/>
    <s v="Acción preventiva"/>
    <s v="1. Se realizara sensibilización y reunión por parte del Director del proyecto, con el fin de ajustar el tiempo de entrega de los informes por parte los respectivos responsables._x000d__x000a_2. Se verificará mensualmente el cumplimiento de la fecha de entrega del informe mensual por parte del subdirector técnico y operativo en apoyo con el profesional de Calidad de la interventoría._x000d__x000a_Fecha de finalización: 18-02-2020."/>
    <d v="2019-12-18T00:00:00"/>
    <x v="89"/>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Adicionalmente, con el fin de medir la efectividad de las_x000a_acciones ejecutadas, se solicita allegar los números de radicado de los_x000a_informes de Interventoría correspondientes al año 2020.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_x000a__x000a_25/08/2020 Se envía correo electronico solicitándo nuevamente la fecha de terminación del PMP visto que está vencido desde el 31 de julio de 2020, la Supervisión notifica a través de Teams que enviará respuesta el 2 de septiembre  (Adriana Barrios Rodríguez)_x000a__x000a_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_x000a__x000a_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_x000a__x000a_10/12/2020 Se realiza seguimiento a través de correo electrónico solicitando avance de las acciones de mejoramiento (Adriana Barrios Rodríguez)_x000a__x000a_24/01/2021 La Supervisión remite por correo electrónico las últimas fechas de entrega de los informes mensuales, las cuales se verifica que han sido en el plazo contractual establecido, por lo cual se da cierre a la No Conformidad (Adriana Barrios Rodríguez)"/>
    <n v="1"/>
    <x v="0"/>
    <m/>
    <n v="1"/>
    <n v="2021"/>
    <s v="18/12/2019"/>
    <n v="1671"/>
    <s v="Auditoría Interna a Proyectos"/>
    <m/>
  </r>
  <r>
    <n v="3805"/>
    <n v="126"/>
    <n v="2019"/>
    <s v="3._x0009_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_x000a_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_x000a_La verificación del cumplimiento contractual del Concesionario es una obligación contractual de la Interventoría, consignada en el contrato de Interventoría, cláusula 2.1, literal f, según se cita a continuación:_x000d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
    <s v=""/>
    <m/>
    <m/>
    <s v="Técnico"/>
    <s v="GESTIÓN CONTRACTUAL Y SEGUIMIENTO DE PROYECTOS DE INFRAESTRUCTURA DE TRANSPORTE"/>
    <s v="Vicepresidencia  Ejecutiva (VEJ)"/>
    <s v="Autopista Villavicencio - Yopal"/>
    <s v="Adriana Barrios Rodríguez"/>
    <s v="Diciembre de 2019"/>
    <s v="DICIEMBRE"/>
    <n v="2019"/>
    <m/>
    <m/>
    <m/>
    <s v="1._x0009_Realizar la solicitud formal al Concesionario, del informe de Tramos de Concentración de Accidentes TCA, correspondiente a los años 2016, 2017, 2018 y 2019._x000a_2._x0009_Informar la respuesta del Concesionario a la OCI"/>
    <d v="2020-07-31T00:00:00"/>
    <x v="9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_x000a_numeral 3.3.7 Seguridad Vial, en el párrafo donde describen que &quot;el concesionario deberá realizar estudios anuales de Tramos de Concentración_x000a_de Accidentes (TCA) y de seguridad vial con propuestas de actuaciones y_x000a_seguimiento anual de su eficacia. Estas propuestas deberán ser_x000a_comunicadas a la ANI, cuyos posibles comentarios no eximen al_x000a_Concesionario en ningún caso de cumplir con lo especificado en los_x000a_Indicadores correspondientes. &quot;, en congruencia al apéndice 4, este numeral_x000a_corresponde al indicador del Indice de Mortalidad, en cuyo caso aplica para_x000a_la Etapa de Operación y Mantenimiento; por lo tanto, en razón de que el_x000a_proyecto se encuentra actualmente en la etapa Preoperativa- fase de_x000a_construcción, aún no aplica la entrega del Estudio Anual de Tramos de_x000a_Concentración de Accidentes (TCA), por parte del Concesionario.”_x000a_Sin embargo, según se señala en la no conformidad, la obligación se_x000a_encuentra en el apéndice técnico 2 del contrato de concesión, numeral 3.3.7._x000a_En este apéndice, se especifica “en el presente Apéndice se encuentra: (i) el_x000a_alcance de los servicios a prestar por el Concesionario durante la Etapa_x000a_Preoperativa y la Etapa de Operación y Mantenimiento y su clasificación_x000a_como Servicios Obligatorios y Servicios Adicionales.”, por lo que se_x000a_considera que la obligación aplica para la etapa preoperativa del contrato, no_x000a_se da cierre a la no conformidad y se recomienda a la Interventoría formular_x000a_las acciones de mejoramiento respectivas y su fecha de finalización._x000a_Por otra parte, la Interventoría señala que “reporta a la Concesión y a la ANI_x000a_a los tramos de concentración de accidentes por Unidad Funcional, así_x000a_mismo, se le exige al Concesionario tomar las acciones pertinentes para_x000a_minimizar la accidentalidad.”; sin embargo, este reporte es una obligación_x000a_del Concesionario y no de la Interventoría, por lo que en la no conformidad_x000a_se señaló que “No se evidenció que la Interventoría verifique que el_x000a_Concesionario da cumplimiento a su obligación de &quot;realizar estudios anuales_x000a_de Tramos de Concentración de Accidentes (…)”. Por lo anterior, se_x000a_recomienda tener esto en consideración en las acciones de mejoramiento_x000a_que se formulen. (Carlos Felipe Sánchez Pinzón)_x000a__x000a_12/06/2020 Mediante correo electrónico se le reiteró a la Supervisión la necesidad de que se formlen las acciones de mejoramietno correspondientes. (Carlos Felipe Sánchez Pinzón)_x000a__x000a_8/07/2020 A través de correo electrónico se reiteró la solicitud a la Supervisión de la formulación del Plan de Mejoramiento por parte de la Interventoría. (Adriana Barrios Rodríguez)_x000a__x000a_22/07/2020 En correo electrónico el 15 de julio se renueva la solicitud de plantear el plan de mejoramiento de esta no conformidad.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_x000a__x000a_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_x000a__x000a_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_x000a__x000a_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
    <n v="1"/>
    <x v="0"/>
    <m/>
    <n v="9"/>
    <n v="2020"/>
    <s v="18/12/2019"/>
    <n v="1671"/>
    <s v="Auditoría Interna a Proyectos"/>
    <m/>
  </r>
  <r>
    <n v="3806"/>
    <n v="127"/>
    <n v="2019"/>
    <s v="1._x0009_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s v="Vicepresidencia  Ejecutiva (VEJ)"/>
    <s v="Autopista Villavicencio - Yopal"/>
    <s v="Adriana Barrios Rodríguez"/>
    <s v="Diciembre de 2019"/>
    <s v="DICIEMBRE"/>
    <n v="2019"/>
    <m/>
    <m/>
    <s v="Acción correctiva y preventiva"/>
    <s v="Solicitar al concesionario realizar un otrosí modificatorio al contrato que amplíe los tiempos de respuesta a las solicitudes de reconocimiento de Eventos Eximentes de Responsabilidad."/>
    <d v="2019-12-18T00:00:00"/>
    <x v="78"/>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a_superar la situación señalada en la no conformidad; sin embargo, se_x000a_recomienda formular acciones para que esta situación no se vuelva a_x000a_presentar en futuras solicitudes de reconocimiento de eventos eximentes de_x000a_responsabil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a__x000a_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quot;Tal como se ha podido esbozar, los tiempos de respuesta contractualmente establecidos para que la Agencia se pronuncie ante el Concesionario cuentan con muy baja probabilidad de cumplimiento.&quot;, con lo anterior se da por cumplida la Acción de Mejora N. 1. _x000a__x000a_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_x000a__x000a_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_x000a__x000a_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_x000a__x000a_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_x000a__x000a_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solicitando la modificación del Plan de Mejoramiento de la No Conformidad y la fecha de terminación, por lo cual se atiende la solicitud.  (Adriana Barrios Rodríguez)_x000a__x000a_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_x000a__x000a_1/12/2020  Se envió correo electrónico a la Supervisión, solicitando el avance en el Plan de Mejoramiento, visto que la No conformidad venció el 30 de noviembre de 2020. (Adriana Barrios Rodríguez)_x000a__x000a_10/12/2020 Se realiza seguimiento a través de correo electrónico solicitando avance de las acciones de mejoramiento, a lo cual la supervisión solicita plazo hasta el 30 de diciembre de 2020  (Adriana Barrios Rodríguez)_x000a__x000a_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_x000a__x000a_16/02/2021  -Modificación de fecha- Con base en solicitud de la Supervisión recibida el 16 de febrero de 2021 mediante correo electrónico se modifica fecha de terminación para el 30/03/2021. (Adriana Barrios Rodríguez)_x000a__x000a_26/03/2021  -Modificación de fecha- Mediante correo electrónico la Supervisión informó que &quot;En atención a la No Conformidad 3806 solicito ampliar el plazo para el día 30 de abril de 2021 toda vez que el área jurídica no ha conciliado el  texto el oficio.&quot;, por lo tanto, se ajustó la fecha de terminación del plan. (Adriana Barrios Rodríguez)_x000a__x000a_30/04/2021  -Modificación de fecha- Mediante correo electrónico del 30/04/2021 la Supervisión solicita prórroga del plan de mejoramiento hasta el 31/05/2021, debido a que &quot;el área jurídica no ha aprobado el nuevo texto oficio.&quot; (Adriana Barrios Rodríguez)_x000a__x000a_08/06/2021  -Modificación de fecha- Mediante correo electrónico del 8 de junio de 2021, el Líder del Equipo de Coordinación y Seguimiento del proyecto informa que: &quot;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quot;; razón por la cual, se amplía el plazo de terminación del plan de mejoramiento hasta el 31 de julio de 2021. (Adriana Barrios Rodríguez)_x000a__x000a_17/08/2021  -Modificación de fecha- Mediante correo electrónico del 17 de agosto de 2021 el Líder del Equipo de Coordinación y Seguimiento del Proyecto informa: &quot;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quot; (Adriana Barrios Rodríguez)_x000a__x000a_20/12/2021 Se hizo seguimiento a la Supervisión el 1 de diciembre de 2021 (Adriana Barrios Rodríguez)_x000a__x000a_23/12/2021  -Modificación de fecha- Mediante correo electrónico del 22/12/2021 el Líder del Equipo de Coordinación y Seguimiento del proyecto informa que &quot;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quot;; por lo tanto, se establece 30/06/2022 como fecha de terminación del plan. (Adriana Barrios Rodríguez)_x000a__x000a_14/07/2022  -Modificación de fecha- De acuerdo con el reporte de avance de la Supervision del 14 de julio de 2022 y la solicitud correspondiente se procede a ampliar el plazo de realización al 31 de diciembre de 2022. (Adriana Barrios Rodríguez)_x000a__x000a_22/12/2022  -Modificación de fecha- Mediante correo electrónico del 22 de diciembre de 2022 el Líder del Equipo de Coordinación y Seguimiento del Proyecto informó y solicitó:_x000d__x000a__x000d__x000a_&quot;En atención a la Auditoría Técnica a las funciones públicas de supervisión y de interventoría referentes al proyecto de concesión Villavicencio - Yopal, y al Plan de Mejoramiento propuesto para la No Conformidad No.3806, se informa lo siguiente:  _x000d__x000a_ _x000d__x000a_1. Para la No Conformidad No.3806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_x000a_ _x000d__x000a_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quot;_x000d__x000a__x000d__x000a_Con base en esta solicitud, se establece 31 de diciembre de 2023 como fecha de terminación del plan de mejoramiento. (Adriana Barrios Rodríguez)_x000a__x000a_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_x000a__x000d__x000a_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_x000a__x000a_13/12/2023 Se realiza seguimiento de avance en el plan de mejoramiento de la No conformidad por correo electrónico. (Adriana Barrios Rodríguez)_x000a__x000a_21/12/2023  -Modificación de fecha- Mediante correo electrónico del 21-12-2023, el Equipo de Coordinación y Seguimiento informó:_x000d__x000a__x000d__x000a_&quot;(...)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 31-12-2024 como fecha de terminación. (Adriana Barrios Rodríguez)"/>
    <n v="0"/>
    <x v="1"/>
    <m/>
    <m/>
    <m/>
    <s v="18/12/2019"/>
    <n v="1671"/>
    <s v="Auditoría Interna a Proyectos"/>
    <s v="https://anionline.sharepoint.com/:f:/s/PMPMotor/EnP5f8VsLt5FiWJSvAb3LJcB2BoFJdYUmAJg4183h-29iw?e=ydHBWB"/>
  </r>
  <r>
    <n v="3807"/>
    <n v="128"/>
    <n v="2019"/>
    <s v="2._x0009_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_x000a_“(b) El Plazo de Cura se contará desde el Día en que el Interventor o la ANI notifiquen al Concesionario del incumplimiento, vencido el cual, si persiste el incumplimiento la ANI impondrá la Multa desde la fecha en que inició el incumplimiento” (subrayado fuera del texto)._x000d__x000a_“(d) Vencido el Plazo de Cura sin que el Concesionario haya saneado el incumplimiento, se causarán las Multas correspondientes, hasta que el Concesionario sanee el incumplimiento (…)”._x000d__x000a_Adicionalmente, esto hace parte de las funciones de la Supervisión, consignadas en el Manual de seguimiento a proyectos e interventoría y supervisión contractual, numeral 2.2.2, literal f, según se cita a continu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Técnico"/>
    <s v="GESTIÓN CONTRACTUAL Y SEGUIMIENTO DE PROYECTOS DE INFRAESTRUCTURA DE TRANSPORTE"/>
    <s v="Vicepresidencia  Ejecutiva (VEJ)"/>
    <s v="Autopista Villavicencio - Yopal"/>
    <s v="Adriana Barrios Rodríguez"/>
    <s v="Diciembre de 2019"/>
    <s v="DICIEMBRE"/>
    <n v="2019"/>
    <m/>
    <m/>
    <s v="Acción correctiva"/>
    <s v="1. Solicitud a Interventoría de respuesta al oficio ANINo 2019-500-032620-1._x000d__x000a_2. Solicitud a la Vicepresidencia Jurídica de la ANI inicio del debido proceso administrativo sancionatorio en contra del Concesionario por la no obtención de la No Objeción por parte de la Interventoría de las Unidades Funcionales de los estudios y diseños de detalle."/>
    <d v="2019-12-18T00:00:00"/>
    <x v="87"/>
    <m/>
    <s v="_x000a__x000a_4/02/2020 Mediante correo electrónico del 27 de enero de 2020, se recordó a la Supervisión que la fecha de entrega del plan de mejoramiento se encontraba vencida y se solicitó allegarlo lo antes posible._x000d_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_x000a_superar la situación señalada en la no conformidad; sin embargo, se_x000d__x000a_recomienda formular acciones adicionales para que esta situación no se_x000d__x000a_vuelva a presentar frente a futuras alertas de presunto incumplimiento._x000d__x000a_Así mismo, se recomienda incluir una acción de mejoramiento que permita_x000d__x000a_evidenciar el tratamiento que se le dio a cada uno de los 8 periodos de cura_x000d__x000a_señalados en la no conform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ó el oficio 20205000093783 del 28 de julio de 2020, como respuesta a la ejecución del Plan de Mejoramiento. _x000d__x000a__x000d__x000a_Al respecto se procede a cerrar la No Conformidad según se describe a continuación: _x000d__x000a__x000d__x000a_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_x000a__x000d__x000a_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_x000a__x000d__x000a_Visto lo anterior se da cierre a la No Conformidad.   (Adriana Barrios Rodríguez)"/>
    <n v="1"/>
    <x v="0"/>
    <m/>
    <n v="8"/>
    <n v="2020"/>
    <s v="18/12/2019"/>
    <n v="1671"/>
    <s v="Auditoría Interna a Proyectos"/>
    <m/>
  </r>
  <r>
    <n v="3808"/>
    <n v="129"/>
    <n v="2019"/>
    <s v="3._x0009_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_x000a_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_x000a_“10. Identificar con seis (6) meses de antelación las pólizas a vencer, de acuerdo a la alerta generada por el sistema de información Project Online, mediante correo electrónico (…)._x000d__x000a_11. Solicitar al tomador actualización de la póliza en los tiempos establecidos, informándole sobre el vencimiento, renovación o adición de la póliza por modificación de plazo, valor, entre otros.”_x000d__x000a_Estas situaciones, evidencian incumplimiento de las funciones de Supervisión, consignadas en el Manual de seguimiento a proyectos e interventoría y supervisión contractual de la ANI, literal b: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s v="Vicepresidencia  Ejecutiva (VEJ)"/>
    <s v="Autopista Villavicencio - Yopal"/>
    <s v="Adriana Barrios Rodríguez"/>
    <s v="Diciembre de 2019"/>
    <s v="DICIEMBRE"/>
    <n v="2019"/>
    <m/>
    <m/>
    <s v="Acción correctiva y preventiva"/>
    <s v="1. Aprobar las pólizas de construcción de la Concesionaria._x000d__x000a_2. Aprobar las pólizas de construcción de la Interventoría._x000d__x000a_3. Solicitar al área de tecnología de la Agencia, crear las alertas del vencimiento de las pólizas."/>
    <d v="2019-12-18T00:00:00"/>
    <x v="0"/>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_x000a_Al respecto, la Oficina de Control Interno hará seguimiento al funcionamiento de las alertas de vencimiento de las pólizas y a su efectividad para lograr la solicitud y aprobación de las pólizas antes de su entrada en vigencia.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d__x000a__x000d__x000a_20205000222761 del 4 de agosto de 2020 de la Vicepresidencia Ejecutiva a la Interventoría en donde se aprueban las pólizas del contrato de Interventoría, con lo cual se cumple la Acción de Mejora N. 2 _x000d__x000a__x000d__x000a_20205000094203 del 29 de julio de 2020 de la Supervisión al GIT de Tecnología de la información y las telecomunicaciones, presentando la solicitud de creación de alerta de vencimiento de las pólizas para futura gestión, con lo cual se cumple la Acción de Mejora N. 3 _x000d__x000a__x000d__x000a_Se solicita a la Supervisión allegar el oficio correspondiente a la aprobación de las pólizas del Concesionario. _x000d__x000a__x000d__x000a_Visto el avance en las acciones de mejoramiento (2/3) se cambia avance al 66%.  (Adriana Barrios Rodríguez)_x000a__x000a_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_x000a__x000a_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_x000a__x000a_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
    <n v="1"/>
    <x v="0"/>
    <m/>
    <n v="10"/>
    <n v="2020"/>
    <s v="18/12/2019"/>
    <n v="1671"/>
    <s v="Auditoría Interna a Proyectos"/>
    <m/>
  </r>
  <r>
    <n v="3809"/>
    <n v="130"/>
    <n v="2019"/>
    <s v="1._x0009_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
    <s v="Deficiencias en gestión institucional y/o interinstitucional"/>
    <m/>
    <m/>
    <s v="Técnico"/>
    <s v="GESTIÓN CONTRACTUAL Y SEGUIMIENTO DE PROYECTOS DE INFRAESTRUCTURA DE TRANSPORTE"/>
    <s v="Vicepresidencia  Ejecutiva (VEJ)"/>
    <s v=" IP Vías del Nus"/>
    <s v="July Paola Rodríguez Ortiz"/>
    <s v="Noviembre de 2019"/>
    <s v="NOVIEMBRE"/>
    <n v="2019"/>
    <m/>
    <m/>
    <m/>
    <s v="Actividad No. 1: Armar carpeta de cada una de las solicitudes de Evento Eximente de Responsabilidad, en la cual se pueda evidenciar la trazabilidad de todos los insumos y documentos._x000a_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_x000a_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
    <d v="2020-04-02T00:00:00"/>
    <x v="78"/>
    <m/>
    <s v="02/04/2020 - En atención al memorando 2020-102-002458-3 por parte de la OCI, mediante correo electrónico la supervisión allega las acciones para el plan de mejora de la no conformidad: (0%)_x000a_Acciones de mejora (Fecha de cierre 27/12/2020) _x000a__x000a_22/12/2020 22/12/2020 – Mediante correo electrónico se solicitó al equipo de supervisión allegar las evidencias de las acciones de mejora propuestas en el plan de mejoramiento de la no conformidad. (Mary Alexandra Cuenca Noreña)_x000a__x000a_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_x000a__x000a_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_x000a__x000a_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_x000a__x000a_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_x000a__x000a_29/09/2021  -Modificación de fecha- Mediante correo electrónico del 30 de agosto de 2021 la Supervisión informó que: &quot;(...)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_x000a__x000d__x000a_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quot;_x000d__x000a__x000d__x000a_Lo anterior da lugar a ampliar la fecha de terminación del plan de mejoramiento hasta el 31/12/2021. (Mary Alexandra Cuenca Noreña)_x000a__x000a_15/12/2021 -_x0009_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_x000a__x000a_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_x000a__x000a_23/12/2021 -_x0009_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_x000a__x000a_15/12/2022  -Modificación de fecha- A través de memorando ANI No. 20221020155343 del 14 de diciembre de 2022 se da respuesta al memorando con radicado ANI No. 20223110153053 del 11 de_x000d__x000a_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15/12/2023  -Modificación de fecha- Mediante correo electrónico del 13-12-2023, la Líder del Equipo de Coordinación y Seguimiento del Proyecto informó lo siguiente:_x000d__x000a__x000d__x000a_&quot;(...) se informa que se ha trabajado en el cumplimiento de las actividades 1 y 2, no obstante sobre la actividad 3 se tiene lo siguiente:_x000d__x000a_ _x000d__x000a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_x000a_ _x000d__x000a_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quot;_x000d__x000a__x000d__x000a_Por ende, con base en los argumentos expuestos, se establece 31/12/2024 como nueva fecha de terminación del plan de mejoramiento._x000d__x000a_ _x000d__x000a_ (July Paola Rodríguez Ortiz)"/>
    <n v="0"/>
    <x v="1"/>
    <m/>
    <m/>
    <m/>
    <s v="18/12/2019"/>
    <n v="1671"/>
    <s v="Auditoría Interna a Proyectos"/>
    <s v="https://anionline.sharepoint.com/:f:/s/PMPMotor/EmDF-_9ARHRAmNwm-wEHZnEBWAnK9gE4dkKVC_XAvymrFQ?e=IbubDM"/>
  </r>
  <r>
    <n v="3810"/>
    <n v="131"/>
    <n v="2019"/>
    <s v="2._x0009_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
    <s v=""/>
    <m/>
    <m/>
    <s v="Riesgos"/>
    <s v="GESTIÓN CONTRACTUAL Y SEGUIMIENTO DE PROYECTOS DE INFRAESTRUCTURA DE TRANSPORTE"/>
    <s v="Vicepresidencia de Gestión Contractual (VGC)"/>
    <s v=" IP Vías del Nus"/>
    <s v="Mary Alexandra Cuenca Noreña"/>
    <s v="Noviembre de 2019"/>
    <s v="NOVIEMBRE"/>
    <n v="2019"/>
    <m/>
    <m/>
    <m/>
    <s v="Actividad No. 1: Dar lectura de la Circular con Rad ANI 20154090000304._x000a_Actividad No. 2: Realizar listado de verificación de cumplimiento de los requisitos de la Circular con Rad ANI 20154090000304 _x000a_Actividad No. 3: Implementar el listado de verificación de cumplimiento"/>
    <d v="2020-04-03T00:00:00"/>
    <x v="32"/>
    <m/>
    <s v="02/04/2020 - En atención al memorando 2020-102-002458-3 por parte de la OCI, mediante correo electrónico la supervisión allega las acciones para el plan de mejora de la no conformidad: (0%)_x000a_Acciones de mejora (Fecha de cierre 30/06/2020): 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 _x000a_Actividad No. 2:  Formato de lista de chequeo circular ANI N. 20154090000304 (incluye link de secop I). (anexo 120203110086063_00004)._x000a_Actividad No. 3:  Implementación de la lista chequeo (se verifico que se cargara al secop I el acta de inicio de fase construcción) _x000a_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_x000a__x000a_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
    <n v="1"/>
    <x v="0"/>
    <m/>
    <s v="agosto"/>
    <n v="2020"/>
    <s v="18/12/2019"/>
    <n v="1671"/>
    <s v="Auditoría Interna a Proyectos"/>
    <m/>
  </r>
  <r>
    <n v="3811"/>
    <n v="132"/>
    <n v="2019"/>
    <s v="3._x0009_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_x000a__x000d__x000a_“Gestionar los procesos para la imposición de multas y demás sanciones establecidas en los contratos y en la Ley en caso de incumplimiento de las obligaciones pactadas en los mismos”_x000d__x000a__x000d__x000a_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
    <s v=""/>
    <m/>
    <m/>
    <s v="Jurídico"/>
    <s v="GESTIÓN CONTRACTUAL Y SEGUIMIENTO DE PROYECTOS DE INFRAESTRUCTURA DE TRANSPORTE"/>
    <s v="Vicepresidencia de Gestión Contractual (VGC)"/>
    <s v=" IP Vías del Nus"/>
    <s v="Mary Alexandra Cuenca Noreña"/>
    <s v="Noviembre de 2019"/>
    <s v="NOVIEMBRE"/>
    <n v="2019"/>
    <m/>
    <m/>
    <m/>
    <s v="_x000a_Actividad No. 1: Armar carpeta de cada uno de los plazos de cura y los procesos sancionatorios en el one drive del proyecto que esta compartido con todo el equipo de seguimiento en las cuales se pueda evidenciar la trazabilidad de todos los insumos y documentos._x000a_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_x000a_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
    <d v="2020-04-03T00:00:00"/>
    <x v="32"/>
    <m/>
    <s v="02/04/2020 - En atención al memorando 2020-102-002458-3 por parte de la OCI, mediante correo electrónico la supervisión allega las acciones para el plan de mejora de la no conformidad: (0%)_x000a_Acciones de mejora (Fecha de cierre 30/06/2020)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_x000a_Actividad No. 1: Pantallazo de carpeta en OneDrive de cada uno de los plazos de cura con los que cuenta el proyecto_x000a_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_x000a_Así mismo, se solicita se allegue evidencia de la Actividad No. 2: Matriz de Excel con trazabilidad de tiempos de plazos de cura y procesos sancionatorios para dar cierre a la no conformidad. (70% de cumplimiento)_x000a__x000a_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
    <n v="1"/>
    <x v="0"/>
    <m/>
    <n v="6"/>
    <n v="2020"/>
    <s v="18/12/2019"/>
    <n v="1671"/>
    <s v="Auditoría Interna a Proyectos"/>
    <m/>
  </r>
  <r>
    <n v="3812"/>
    <n v="1"/>
    <n v="2020"/>
    <s v="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
    <s v=""/>
    <m/>
    <m/>
    <s v="Jurídico"/>
    <s v="GESTIÓN JURÍDICA"/>
    <s v="Vicepresidencia Jurídica (VJ)"/>
    <s v="Grupo interno de trabajo defensa judicial"/>
    <s v="Martha Guzmán León"/>
    <s v="Febrero de 2020"/>
    <s v="FEBRERO"/>
    <n v="2020"/>
    <m/>
    <m/>
    <m/>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20-03-30T00:00:00"/>
    <x v="81"/>
    <m/>
    <s v="13/04/2020 Se modifica el plan de mejoramiento y se prórroga la fecha para su cumplimiento hasta el 15 de mayo de 2020. (Martha Guzmán león)_x000a__x000a_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n v="1"/>
    <x v="0"/>
    <m/>
    <n v="5"/>
    <n v="2020"/>
    <s v="28/02/2020"/>
    <n v="1599"/>
    <s v="Auditoría Interna"/>
    <m/>
  </r>
  <r>
    <n v="3813"/>
    <n v="2"/>
    <n v="2020"/>
    <s v="7.1.2 Se verificó el 21 de febrero de 2010, en el Sistema eKOGUI lo siguiente: i) procesos registrados en el último mes 2, y ii) procesos sin asignación de abogado 257. "/>
    <s v=""/>
    <m/>
    <m/>
    <s v="Jurídico"/>
    <s v="GESTIÓN JURÍDICA"/>
    <s v="Vicepresidencia Jurídica (VJ)"/>
    <s v="Grupo Interno de Trabajo Defensa Judicial"/>
    <s v="Martha Guzmán León"/>
    <s v="Febrero de 2020"/>
    <s v="FEBRERO"/>
    <n v="2020"/>
    <m/>
    <m/>
    <m/>
    <s v="Reiterar la solicitud a la ANDJE para que se eliminen del sistema los procesos de expropiación que no pueden ser asignados."/>
    <d v="2020-03-30T00:00:00"/>
    <x v="17"/>
    <m/>
    <s v="13/04/2020 Se incorpora el plan de mejoramiento y la fecha de terminación para el 15 de abril de 2020. (Martha Guzmán León)_x000a__x000a_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_x000a__x000a_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5/03/2021  (Martha Guzmán León)_x000a__x000a_7/04/2021 A través de correo electrónico del 17 de marzo de 2021, se solicitó al Corrdinador del GIT de Defensa Judicial, enviar el informe con soportes, de avance de cumplimiento del Plan de mejoramiento - medidas correctivas formulado. _x000a_Con Memorando 20217010055973 del 5 de abril de 2021, el Coordinador del GIT de Defensa Jusdicial, informó que: &quot;(...) a la fecha la ANDJE no ha remitido el concepto definitivo respecto de la procedencia de excluir los procesos de expropiación, ante lo cual no se ha realizado una nueva solicitud pues generaría una nueva radicación.  (Martha Guzmán León)_x000a__x000a_8/04/2021 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13,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con Plan, fecha de vencimiento: 31 de julio de 2021.  (Martha Guzmán León)_x000a__x000a_13/07/2021 En el mismo correo, se informó: &quot;El porcentaje de avance de las acciones formuladas se verá reflejado en el informe de seguimiento y la certificación a la Agencia Nacional de Defensa Jurídica del Estado, del primer semestre de 2021.&quot;_x000a__x000a_Así mismo: &quot;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comprendi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n v="1"/>
    <x v="0"/>
    <m/>
    <n v="9"/>
    <n v="2021"/>
    <s v="28/02/2020"/>
    <n v="1599"/>
    <s v="Auditoría Interna"/>
    <m/>
  </r>
  <r>
    <n v="3814"/>
    <n v="3"/>
    <n v="2020"/>
    <s v="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
    <s v=""/>
    <m/>
    <m/>
    <s v="Jurídico"/>
    <s v="GESTIÓN JURÍDICA"/>
    <s v="Vicepresidencia Jurídica (VJ)"/>
    <s v="Grupo interno de trabajo defensa judicial"/>
    <s v="Martha Guzmán León"/>
    <s v="Febrero de 2020"/>
    <s v="FEBRERO"/>
    <n v="2020"/>
    <m/>
    <m/>
    <s v="Acción correctiva y preventiva"/>
    <s v="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d v="2020-05-06T00:00:00"/>
    <x v="0"/>
    <m/>
    <s v="07/05/2020. En relación con esta no conformidad, en el Formato Acción Correctiva Código: SEPG-F-019, el Coordinador del GIT de Defensa Judicial, preciso: “No se cuenta con formato oficial para el registro de conciliaciones prejudiciales.” (Martha Guzmán león)_x000a__x000a_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
    <n v="1"/>
    <x v="0"/>
    <m/>
    <n v="10"/>
    <n v="2020"/>
    <s v="28/02/2020"/>
    <n v="1599"/>
    <s v="Auditoría Interna"/>
    <m/>
  </r>
  <r>
    <n v="3815"/>
    <n v="4"/>
    <n v="2020"/>
    <s v="No conformidad para todos los procesos – Primera Línea de Defensa._x000d__x000a__x000d__x000a_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
    <s v=""/>
    <m/>
    <m/>
    <s v="Riesgos"/>
    <s v="TODOS LOS PROCESOS"/>
    <s v="Vicepresidencias"/>
    <s v="VGC_x000d__x000a_VAF_x000d__x000a_VPRE_x000d__x000a_VJ_x000d__x000a_VEJ_x000d__x000a_VEST"/>
    <s v="Yuly Andrea Ujueta Castillo "/>
    <s v="Abril de 2020"/>
    <s v="ABRIL"/>
    <n v="2020"/>
    <m/>
    <m/>
    <s v="Acción correctiva y preventiva"/>
    <s v="Plan de mejoramiento del proceso de Gestión de Talento Humano: Fecha de cumplimiento (30/07/2020) _x000a_1._x0009_Actualizar la matriz de Riesgos del Proceso de Gestión de Talento Humano. _x000a_2._x0009_Socializar la matriz de Riesgos con los funcionarios y colaboradores del GIT de Talento para recibir retroalimentación. _x000a_3._x0009_Remitir la matriz actualizada de Riesgo del Proceso al GIT de Planeación Riesgos y Entornos. _x000a_4._x0009_Solicitar al GIT de Planeación una capacitación para el equipo de GIT de Talento Humano en relación con la Identificación de Riesgos al GIT de talento Humano. _x000a_ _x000a_Plan de mejoramiento del proceso de Gestión Administrativa y Financiera: Fecha de cumplimiento (30/07/2020) _x000a_1._x0009_Solicitar al GIT de Planeación una capacitación para el equipo de GIT Administrativo y Financiero sobre la gestión de Riesgos. _x000a_2._x0009_Socializar la matriz de Riesgos del Proceso Gestión Administrativa y Financiera con los funcionarios y colaboradores del GIT Administrativo y Financiero para recibir realimentación. _x000a_3._x0009_Actualizar la matriz de Riesgos del Proceso de Gestión Administrativa y Financiera _x000a_4._x0009_Remitir la matriz actualizada de Riesgo del Proceso al GIT de Planeación Riesgos y Entornos. _x000a_ _x000a_Plan de mejoramiento del proceso asociado al sistema estratégico de planeación y gestión: Fecha de cumplimiento 30/12/2020. _x000a_1._x0009_Ajustar el mapa de riesgo del proceso Sistema Estratégico de Planeación y Gestión para dar cierre y cumplimiento a las no conformidades relacionadas por la OCI en su informe de auditoría del 2020-1. _x000a_ _x000a_Plan de mejoramiento del proceso asociado a Gestión de la Tecnología: fecha de cumplimiento 24/06/2020.  _x000a_1._x0009_Revisar y validar la matriz de riesgos identificando las falencias de acuerdo a la Guía del DAFP y las áreas de Planeación y Control interno de la Entidad. _x000a_2._x0009_Corregir de acuerdo a los estándares, las valoraciones y la redacción de los controles. _x000a_3._x0009_Validación y aprobación por parte del Coordinador del GIT. _x000a_4._x0009_Formalizar la solicitud a Planeación de la publicación la matriz ajustada. (Memorando 20206070092333 del 24/07/2020) _x000a_ _x000a_Plan de mejoramiento del proceso asociado a Gestión de la Contratación: fecha de cumplimiento 24/06/2020.  _x000a_1._x0009_Actualizar el mapa de Riesgos del Proceso de Gestión de contratación (30/11/2020) _x000a_2._x0009_Socializar el mapa de riesgos del Proceso de Gestión de contratación, así como las generalidades del procedimiento y la metodología, con los funcionarios y colaboradores del GIT de Contratación para recibir retroalimentación. (30/11/2020) _x000a_3._x0009_Remitir el mapa de riesgos actualizado del Proceso al GIT de Planeación. (30/11/2020) _x000a_4._x0009_Solicitar al Git de planeación capacitación sobre la metodología para la administración del riesgo, para el equipo de riesgos del GIT de contratación. (30/11/2020) _x000a_5._x0009_Analizar el mapa de riesgos del proceso del GIT de contratación, en comparación con el PMI y PMP (30/11/2020). _x000a_ _x000a_Se informa el siguiente plan de acción por parte de la Vicepresidencia Jurídica (proceso gestión jurídica) a través del memorando interno radicado bajo el número 20191010196843 del 18 de diciembre de 2019 (Se incluye plan de mejoramiento de la no conformidad 3782): _x000a_1._x0009_Solicitar al GIT de planeación profundización en la metodología de gestión de riesgos (13/12/2019) _x000a_2._x0009_Capacitar al equipo de riesgos del proceso jurídico en la metodología de gestión del riesgo. (30/06/2020). _x000a_3._x0009_Solicitar al GIT de planeación mesa de trabajo para ajustar la matriz de riesgos del proceso gestión jurídica. (13/12/2019). _x000a_4._x0009_Solicitar publicar en la página web de la entidad el mapa de riesgos ajustado (31/12/2019). _x000a__x000a_Se recibe correo electrónico del 23 de noviembre del presente año con el plan de mejoramiento por parte del proceso de estructuración, de la siguiente manera:_x000a_1.Actualizar la matriz de Riesgos del Proceso de la Vicepresidencia de Estructuración de acuerdo con la nueva metodología del DAFP._x000a_2.Socializar la matriz de Riesgos con los funcionarios y colaboradores del Vicepresidencia de Estructuración._x000a_3.Remitir la matriz actualizada de Riesgo del Proceso al GIT de Planeación Riesgos y Entornos._x000a_(31/03/2021)_x000a__x000a_Se incorpora plan de acción asociado a la no conformidad 3701, correspondiente al proceso de Gestión Contractual y Seguimiento de Proyectos, de la siguiente manera, previsto para cumplir el 30 de julio de 2021:_x000a__x000a_1. Aplicación de la nueva metodología de identificación y gestión de riesgos propuesta por la Gerencia de Planeación, basada en la metodología del DAFP"/>
    <d v="2020-11-06T00:00:00"/>
    <x v="25"/>
    <m/>
    <s v="11/06/2020 Se recibe memorando interno radicado bajo el número 20204030071363 del 3 de junio del presente año, donde se informa el plan de mejoramiento del proceso de Gestión de Talento Humano como primera línea de defensa._x000a__x000a_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_x000a__x000a_25/06/2020 Se incorpora acción de mejora propuesta por el GIT de planeación a través del memorando interno radicado bajo el número 20206010075673 del 12 de junio del presente año.  (Yuly Andrea Ujueta Castillo )_x000a__x000a_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_x000a__x000a_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_x000a__x000a_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_x000a__x000a_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_x000a__x000a_12/11/2020 De acuerdo con el seguimiento realizado a las acciones de mejora propuestas por lo auditados, se evidenciaron avances en los procesos de:_x000a_Gestión administrativa y financiera de las cuatro acciones de mejora propuestas, tres se cumplieron en un 100%. Se reporta un avance del 75% para este proceso._x000a_Gestión de la tecnología, se evidenció el cumplimiento de las cuatro acciones de mejora propuestas en un 100%._x000a_De acuerdo con lo anterior, las acciones de mejora propuestas para tratar esta no conformidad registran un avance del 22%. _x000a_Se informó a través del informe de auditoría de riesgos y en las entrevistas a los equipos de riesgos los procesos que debían enviar el plan de mejoramiento._x000a_Se envío correo al proceso de gestión de talento humano, solicitando los avances asociados a la gestión de las acciones reportadas para tratar esta no conformidad._x000a_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_x000a_La primera línea de defensa se encuentra realizando las capacitaciones y generando las actualizaciones de los mapas de riesgos de acuerdo con los ajustes realizados  a la metodología. (Yuly Andrea Ujueta Castillo )_x000a__x000a_14/12/2020 De acuerdo con el correo electrónico del 23 de noviembre del presente año, el proceso de estructuración informa su plan de mejoramiento para tratar esta no conformidad. Fecha máxima de cumplimiento de planes el 30 de marzo de 2021._x000a__x000a_Por otro lado, el 18 de noviembre del presente año, el proceso de gestión de talento humano solicita ampliación de la fecha de cumplimiento de los planes de mejoramiento para el 31 de diciembre del presente año. (Yuly Andrea Ujueta Castillo )_x000a__x000a_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_x000a__x000a_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_x000a__x000a_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_x000a__x000a_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_x000a__x000a_Sistema Estratégico de Planeación y Gestión: A través de correo electrónico del 29 de marzo del presente año, se solicitó realizar el cambio de la fecha de cumplimiento de las acciones de mejora para el 30/04/2021._x000a__x000a_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_x000a__x000a_Estructuración de proyectos: Se recibió correo electrónico del 26 de marzo del presente año, solicitando el cambio de la fecha de cumplimiento para el 31 de mayo del presente año. Se realizan ajustes en el PMP._x000a__x000a_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_x000a__x000a_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
    <n v="1"/>
    <x v="0"/>
    <m/>
    <n v="4"/>
    <n v="2021"/>
    <d v="2020-05-04T00:00:00"/>
    <n v="1533"/>
    <s v="Auditoría Interna"/>
    <m/>
  </r>
  <r>
    <n v="3816"/>
    <n v="5"/>
    <n v="2020"/>
    <s v="No conformidad para el proceso Sistema Estratégico de Planeación y Gestión – Segunda Línea de Defensa._x000d__x000a_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
    <s v=""/>
    <m/>
    <m/>
    <s v="Riesgos"/>
    <s v="SISTEMA ESTRATÉGICO DE PLANEACIÓN Y GESTIÓN"/>
    <s v="Vicepresidencia de Planeación, Riesgos y Entorno (VPRE)"/>
    <s v="Grupo Interno de Trabajo Planeación"/>
    <s v="Yuly Andrea Ujueta Castillo "/>
    <s v="Abril de 2020"/>
    <s v="ABRIL"/>
    <n v="2020"/>
    <m/>
    <m/>
    <s v="Acción correctiva y preventiva"/>
    <s v="1._x0009_Eliminar de la página Web de la ANI el mapa de riesgos corporativo._x000d__x000a_2._x0009_Solicitar al Grupo Interno de Trabajo Tecnologías de la Información y las Telecomunicaciones la actualización del instructivo “Actualización de la Página Web e Intranet de la ANI.”"/>
    <s v="25/06/2020"/>
    <x v="15"/>
    <m/>
    <s v="_x000a__x000a_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_x000a_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_x000a__x000a_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_x000a__x000a_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
    <n v="1"/>
    <x v="0"/>
    <m/>
    <n v="7"/>
    <n v="2020"/>
    <d v="2020-05-04T00:00:00"/>
    <n v="1533"/>
    <s v="Auditoría Interna"/>
    <m/>
  </r>
  <r>
    <n v="3817"/>
    <n v="6"/>
    <n v="2020"/>
    <s v="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
    <s v="Deficiencias en gestión institucional y/o interinstitucional"/>
    <m/>
    <m/>
    <s v="Riesgos"/>
    <s v="SISTEMA ESTRATÉGICO DE PLANEACIÓN Y GESTIÓN"/>
    <s v="Vicepresidencia de Planeación, Riesgos y Entorno (VPRE)"/>
    <s v="Grupo Interno de Trabajo Planeación"/>
    <s v="Yuly Andrea Ujueta Castillo "/>
    <s v="Abril de 2020"/>
    <s v="ABRIL"/>
    <n v="2020"/>
    <m/>
    <m/>
    <s v="Acción correctiva y preventiva"/>
    <s v="1._x0009_Solicitar capacitación al DAFP en materia de riesgos y controles. (mayo de 2020)_x000a_2._x0009_Fortalecer los conocimientos y capacidades del equipo de la segunda línea de defensa, con el fin de implementar de manera efectiva la metodología de validación. (julio de 2020)_x000a_3._x0009_Generar una metodología de validación efectiva para los diferentes mapas de riesgos de la Entidad, así como la validación del cumplimiento de las responsabilidades de la línea estratégica y la primera línea de defensa. (septiembre de 2020)._x000a_4._x0009_Tener en cuenta las recomendaciones de la OCI y el resultado de las validaciones de la segunda línea de defensa durante los monitoreos 2022-2. FECHA DE CIERRE el 31 de diciembre de 2022._x000a_5._x0009_Documentar y ajustar metodología para la administración de riesgos. FECHA DE CIERRE el 31 marzo de 2022._x000a_6._x0009_Optimizar los mapas de riesgos de procesos. FECHA DE CIERRE el 30 de junio de 2022."/>
    <d v="2020-06-11T00:00:00"/>
    <x v="91"/>
    <m/>
    <s v="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a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a__x000a_En consecuencia, se realiza el cierre de las no conformidades 3702 y 3783 y se mantiene vigente la 3817 en donde se relaciona el Plan de Mejoramiento propuesto por el GIT de planeación._x000a__x000a_ (Yuly Andrea Ujueta Castillo )_x000a__x000a_12/11/2020 De acuerdo con la información suministrada en la auditoría de riesgos, se evidenció el cumplimiento que de las 7 acciones de mejora propuestas, se han cumplido 3 al 100%. Es decir que este plan de mejoramiento presenta un avance del 75%._x000a__x000a_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_x000a__x000a_13/11/2020  -Modificación de fecha- Solicitado mediante correo de 12 de noviembre de 2020 por el auditor. (Yuly Andrea Ujueta Castillo )_x000a__x000a_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_x000a__x000a_27/12/2021 27/12/2021: Se envió correo electrónico al proceso responsable de la NC, solicitando los avances de las tres acciones de mejora que se encuentran pendientes. Por ahora el % de avance se mantiene en el 50%. (Yuly Andrea Ujueta Castillo )_x000a__x000a_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_x000a__x000a_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_x000a__x000a_27/12/2022 De acuerdo con las acciones de mejora planteadas para esta no conformidad que corresponden a 6, de las cuales se han cumplido 3, se realiza la validación de cumplimiento de las siguientes acciones de mejora:_x000d__x000a__x000d__x000a_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_x000a__x000d__x000a_Todas las mejoras adoptadas e implementadas por la segunda línea de defensa se han realizado, obedeciendo las recomendaciones de la OCI. De acuerdo con lo anterior, se evidenció el cumplimiento del 100% de esta acción de mejora. _x000d__x000a__x000d__x000a_2. Documentar y ajustar metodología para la administración de riesgos: La Entidad durante la vigencia 2022, actualizó los siguientes documentos:_x000d__x000a__x000d__x000a_Procedimientos asociados a la construcción de mapas, seguimiento y monitoreo de los riesgos de gestión y cumplimiento - SEPG-P-011 versión 2 del 21 de noviembre de 2022 (https://www.ani.gov.co/sites/default/files/sig//sepg-p-011_construccion_mapas_seg_monitoreo_riesgoinstitucional_v2.pdf)_x000d__x000a__x000d__x000a_Se generaron los documentos asociados a:_x000d__x000a_Instructivo metodológico para la administración de riesgos de cumplimiento - SEPG-I-014 versión 1 del 21 de octubre de 2022. (https://www.ani.gov.co/sites/default/files/sig//sepg-i-014_instructivo_metodologico_para_la_administracion_de_riesgos_de_cumplimiento_v1.pdf)_x000d__x000a_Instructivo metodológico para la administración de riesgos de gestión - SEPG-I-015 versión 1 del 8 de septiembre de 2022. (https://www.ani.gov.co/sites/default/files/sig//sepg-i-015_instructivo_metodologico_para_la_administracion_de_riesgos_de_gestion_v1.pdf)_x000d__x000a__x000d__x000a_La política de la administración del riesgo se mantiene en su versión 001 desde el 13 de febrero de 2019._x000d__x000a__x000d__x000a_Con respecto al cumplimiento de esta acción de mejora, se evidenció que los instructivos y los formatos corresponden a la metodología aplicada actualmente en la Entidad para administrar los riesgos._x000d__x000a__x000d__x000a_Adicional a lo anterior, la Entidad cuenta con un sitio SharePoint para los equipos de riesgos, donde se encuentra documentada la metodología a través de videos. Por lo anterior, esta actividad se encuentra con un cumplimiento del 100%._x000d__x000a__x000d__x000a_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_x000a__x000d__x000a_De acuerdo con el análisis anterior y el seguimiento realizado durante el año 2022, se evidenció el cumplimiento del plan de acción formulado por la Entidad en un 100%. Durante la vigencia 2023, se validará la efectividad de este plan. (Yuly Andrea Ujueta Castillo )"/>
    <n v="1"/>
    <x v="2"/>
    <m/>
    <n v="12"/>
    <n v="2022"/>
    <d v="2020-05-04T00:00:00"/>
    <n v="1533"/>
    <s v="Auditoría Interna"/>
    <s v="https://anionline.sharepoint.com/:f:/s/PMPMotor/EqUNTvNOC1lNoCsDbm-EWgkBWhQNzEHjli29P7WlTzao1w?e=YzEDl7"/>
  </r>
  <r>
    <n v="3818"/>
    <n v="7"/>
    <n v="2020"/>
    <s v="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_x000a_Toda vez que la Entidad afirma que se realizaron pagos parciales y en las Notas a los Estados Financieros con corte al 31 de diciembre de 2019 se revela que el deudor canceló en la vigencia 2019 $27,1 millones, debiendo cancelar el valor de $42,5 millones correspondiente a 12 cuotas."/>
    <s v=""/>
    <m/>
    <m/>
    <s v="Financiero"/>
    <s v="GESTIÓN ADMINISTRATIVA Y FINANCIERA"/>
    <s v="Vicepresidencia de Gestión Corporativa (VGCorp)"/>
    <s v="Grupo interno de trabajo administrativo y financiero"/>
    <s v="Yuber Alexander Peña Cárdenas"/>
    <s v="Abril de 2020"/>
    <s v="ABRIL"/>
    <n v="2020"/>
    <m/>
    <m/>
    <s v="Acción correctiva y preventiva"/>
    <s v="Mediante correo electrónico del 6/11/2020 el GIT Defensa Judicial suscribe el plan._x000d__x000a_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_x000a_Diseñar y adoptar un procedimiento que permita determinar el reporte positivo o negativo al boletín de deudores morosos. Responsable: Maria Lorena Arena Suarez, fecha de cumplimiento: 19/12/2020."/>
    <s v="30/11/2020"/>
    <x v="92"/>
    <m/>
    <s v="07/07/2020 Mediante correo electrónico del 26 de junio de 2020 se solicit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_x000a__x000a_08/04/2021 Mediante correo electrónico del 8 de abril de 2021 se solicitó a la Vicepresidencia Jurídica el suministro de las evidencias y soportes del cumplimiento de las acciones de mejora propuestas. (Yuber Alexander Peña Cárdenas)_x000a__x000a_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_x000a_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_x000a_De acuerdo con lo anterior, las acciones de mejora se dan como completadas y la No Conformidad como subsanada. (Yuber Alexander Peña Cárdenas)"/>
    <n v="1"/>
    <x v="0"/>
    <m/>
    <n v="4"/>
    <n v="2021"/>
    <d v="2020-05-05T00:00:00"/>
    <n v="1532"/>
    <s v="Seguimiento Normativo"/>
    <m/>
  </r>
  <r>
    <n v="3819"/>
    <n v="8"/>
    <n v="2020"/>
    <s v="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_x000a_Situación evidenciada en el seguimiento a las acreencias a favor de la ANI con corte al 30 de junio de 2019, sin que se hubieran realizado acciones para corregir las diferencias."/>
    <s v=""/>
    <m/>
    <m/>
    <s v="Financiero"/>
    <s v="GESTIÓN ADMINISTRATIVA Y FINANCIERA"/>
    <s v="Vicepresidencia de Gestión Corporativa (VGCorp)"/>
    <s v="Grupo interno de trabajo administrativo y financiero"/>
    <s v="Yuber Alexander Peña Cárdenas"/>
    <s v="Abril de 2020"/>
    <s v="ABRIL"/>
    <n v="2020"/>
    <m/>
    <m/>
    <s v="Acción correctiva"/>
    <s v="Acción Corrección._x000d__x000a_Mediante correo del 30 de noviembre de 2020 el GIT Administrativa y Financiera reportó la acción corrección._x000d__x000a_Solicitud actualización de la cuenta por cobrar relacionadas con la Concesión Bogotá – Girardot._x000d__x000a_Conciliación de saldos entre el GIT Administrativa y Financiera y el GIT Defensa Judicial._x000d__x000a_Actualización de las acreencias Autopista Bogotá – Girardot, Laudos Arbitrales."/>
    <d v="2020-10-12T00:00:00"/>
    <x v="93"/>
    <m/>
    <s v="07/07/2020 Mediante correo electrónico del 26 de junio de 2020 se reiter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_x000a__x000a_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_x000a_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_x000a__x000a_10/12/2020 SEGUIMENTO_x000d__x000a_Mediante correo del 30 de noviembre de 2020 el GIT Administrativa y Financiera reportó la acción corrección de la siguiente manera:_x000d__x000a_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_x000a_Una vez analizada, la información reportada para la Concesión Bogotá – Girardot, el área de contabilidad, solicitó mediante correo electrónico del día 8 de junio de 2020, la remisión de los documentos donde se evidencie la información reportada a cargo de la CONCESION_x000d__x000a_Mediante correo electrónico del día 10 de junio de 2020, el GIT de Defensa Judicial remitió los soportes e igualmente indicó lo siguiente:_x000d__x000a_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_x000a_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
    <n v="1"/>
    <x v="0"/>
    <m/>
    <n v="12"/>
    <n v="2020"/>
    <d v="2020-05-05T00:00:00"/>
    <n v="1532"/>
    <s v="Seguimiento Normativo"/>
    <m/>
  </r>
  <r>
    <n v="3820"/>
    <n v="9"/>
    <n v="2020"/>
    <s v="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
    <s v=""/>
    <m/>
    <m/>
    <s v="Administrativo"/>
    <s v="TRANSPARENCIA, PARTICIPACIÓN, SERVICIO AL CIUDADANO Y COMUNICACIÓN"/>
    <s v="Vicepresidencia de Gestión Corporativa (VGCorp)"/>
    <s v="Grupo interno de trabajo administrativo y financiero"/>
    <s v="Luz Mary Hernández Villadiego"/>
    <s v="Abril de 2020"/>
    <s v="ABRIL"/>
    <n v="2020"/>
    <m/>
    <m/>
    <s v="Acción correctiva y preventiva"/>
    <s v="1. Se dejarán las evidencias de las_x000d__x000a_solicitudes de prórroga, en el radicado_x000d__x000a_padre._x000d__x000a_2. Se registrarán a los radicados del_x000d__x000a_Congreso de la República en el archivo_x000d__x000a_de seguimiento a radicados_x000d__x000a_diligenciado por el Enlace de la_x000d__x000a_Vicepresidencia."/>
    <d v="2020-10-07T00:00:00"/>
    <x v="64"/>
    <m/>
    <s v="_x000a__x000a_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
    <n v="1"/>
    <x v="0"/>
    <m/>
    <n v="9"/>
    <n v="2020"/>
    <d v="2020-05-05T00:00:00"/>
    <n v="1532"/>
    <s v="Auditoría Interna"/>
    <m/>
  </r>
  <r>
    <n v="3821"/>
    <n v="10"/>
    <n v="2020"/>
    <s v="En lo concerniente con las acciones de tutelas, se evidenció un porcentaje del (5,13%) aparentemente incumplido, por cuanto no se cuenta en el Orfeo, con la trazabilidad apropiada de la gestión efectuada. Generándose con esta conducta un incumplimiento en los términos judiciales."/>
    <s v=""/>
    <m/>
    <m/>
    <s v="Administrativo"/>
    <s v="TRANSPARENCIA, PARTICIPACIÓN, SERVICIO AL CIUDADANO Y COMUNICACIÓN"/>
    <s v="Vicepresidencia de Gestión Corporativa (VGCorp)"/>
    <s v="Grupo interno de trabajo administrativo y financiero"/>
    <s v="Luz Mary Hernández Villadiego"/>
    <s v="Abril de 2020"/>
    <s v="ABRIL"/>
    <n v="2020"/>
    <m/>
    <m/>
    <s v="Acción correctiva y preventiva"/>
    <s v="Ajuste del procedimiento TPSC-P-001 ‘Atención al ciudadano_x000d__x000a_y partes interesadas’, en el sentido de incorporar unas claridades tanto al tratamiento de_x000d__x000a_peticiones del Congreso, como de las actuaciones de defensa judicial en cuya redacción_x000d__x000a_participarán esas áreas._x000d__x000a_"/>
    <d v="2020-10-07T00:00:00"/>
    <x v="87"/>
    <m/>
    <s v="_x000a__x000a_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
    <n v="1"/>
    <x v="0"/>
    <m/>
    <n v="9"/>
    <n v="2020"/>
    <d v="2020-05-05T00:00:00"/>
    <n v="1532"/>
    <s v="Auditoría Interna"/>
    <m/>
  </r>
  <r>
    <n v="3822"/>
    <n v="11"/>
    <n v="2020"/>
    <s v="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
    <s v=""/>
    <m/>
    <m/>
    <s v="Técnico"/>
    <s v="GESTIÓN CONTRACTUAL Y SEGUIMIENTO DE PROYECTOS DE INFRAESTRUCTURA DE TRANSPORTE"/>
    <s v="Vicepresidencia de Planeación, Riesgos y Entorno (VPRE)"/>
    <s v="Red Férrea del Atlántico"/>
    <s v="Daniel Felipe Sáenz Lozano"/>
    <s v="Mayo de 2020"/>
    <s v="MAYO"/>
    <n v="2020"/>
    <m/>
    <m/>
    <s v="Acción correctiva y preventiva"/>
    <s v="1. Solicitar ante Anla hacer a la ANI tercer interviniente dentro del proceso de licenciamiento ambiental iniciado con LAV0043-00-2018, para la construcción de la segunda línea férrea en Fundación y corregimiento de Buenos Aires Aracataca. (50%)_x000a_2. Obtener acto administrativo de la ANLA respecto a la solicitud como Tercer interviniente dentro del proceso de licenciamiento LAV0043-00-2018. (50%)"/>
    <d v="2020-06-01T00:00:00"/>
    <x v="15"/>
    <m/>
    <s v="04/06/2020 El 3 de junio de 2020 el GIT Ambiental de la VPRE remitió vía correo electrónico el siguiente plan de mejoramiento subsanar la No Conformidad:_x000a_ _x000a_1. Solicitar ante Anla hacer a la ANI tercer interviniente dentro del proceso de licenciamiento ambiental iniciado con LAV0043-00-2018, para la construcción de la segunda línea férrea en Fundación y corregimiento de Buenos Aires - Aracataca. (50%)_x000a_2. Obtener acto administrativo de la ANLA respecto a la solicitud como Tercer interviniente dentro del proceso de licenciamiento LAV0043-00-2018. (50%)_x000a_ _x000a_Fecha de terminación: 31-12-2020._x000a_ _x000a_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_x000a_(Daniel Felipe Sáenz Lozano)_x000a__x000a_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_x000a__x000d__x000a_Lo cual demuestra cumplimiento de la segunda acción de mejoramiento y por ende del plan. Se cierra No Conformidad. (Daniel Felipe Sáenz Lozano)"/>
    <n v="1"/>
    <x v="0"/>
    <m/>
    <n v="6"/>
    <n v="2020"/>
    <s v="29/05/2020"/>
    <n v="1508"/>
    <s v="Auditoría Interna a Proyectos"/>
    <m/>
  </r>
  <r>
    <n v="3823"/>
    <n v="12"/>
    <n v="2020"/>
    <s v="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
    <s v=""/>
    <m/>
    <m/>
    <s v="Técnico"/>
    <s v="GESTIÓN CONTRACTUAL Y SEGUIMIENTO DE PROYECTOS DE INFRAESTRUCTURA DE TRANSPORTE"/>
    <s v="Vicepresidencia de Planeación, Riesgos y Entorno (VPRE)"/>
    <s v="Red Férrea del Atlántico"/>
    <s v="Daniel Felipe Sáenz Lozano"/>
    <s v="Mayo de 2020"/>
    <s v="MAYO"/>
    <n v="2020"/>
    <m/>
    <m/>
    <s v="Acción correctiva y preventiva"/>
    <s v="Se realizarán comités ambientales mensuales, con interventoría, concesionario y ANI, en algunos casos serán solo ANI e Interventoría, o ANI y Concesionario según la necesidad de los temas. (100%)."/>
    <d v="2020-06-01T00:00:00"/>
    <x v="15"/>
    <m/>
    <s v="04/06/2020 El 3 de junio de 2020, el GIT Ambiental de la VPRE remitió vía correo electrónico el siguiente plan de mejoramiento subsanar la No Conformidad:_x000a_ _x000a_Se realizarán comités ambientales mensuales, con interventoría, concesionario y ANI, en algunos casos serán solo ANI e Interventoría, o ANI y Concesionario según la necesidad de los temas. (100%)._x000a_ _x000a_Asimismo, remitió evidencias de realización de comité ambiental llevado a cabo el 29 de mayo de 2020. En virtud de que se propuso terminar el plan de mejoramiento dentro de los seis meses posteriores a la radicación del informe de auditoría, se tiene un avance del 17%._x000a_(Daniel felipe Sáenz Lozano)_x000a__x000a_19/06/2020 El GIT Ambiental remitió evidencias de realización de comité ambiental con Interventoría llevado a cabo el 18 de junio de 2020. Se ajusta avance de plan de mejoramiento a 34%. (Daniel Felipe Sáenz Lozano)_x000a__x000a_10/08/2020 El GIT Ambiental remitió evidencias de realización de comité ambiental con Interventoría llevado a cabo el 23 de julio de 2020. Se ajusta avance de plan de mejoramiento a 50%.  (Daniel Felipe Sáenz Lozano)_x000a__x000a_10/09/2020 El GIT Ambiental remitió evidencias de realización de comité ambiental con la Interventoría llevado a cabo el 24 de agosto de 2020. Se ajusta plan de mejoramiento a 67%. (Daniel Felipe Sáenz Lozano)_x000a__x000a_29/10/2020 El GIT Ambiental remitió evidencias de realización de comité ambiental con la Interventoría llevado a cabo el 30 de septiembre de 2020. Se ajusta plan de mejoramiento a 84%. (Daniel Felipe Sáenz Lozano)_x000a__x000a_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
    <n v="1"/>
    <x v="0"/>
    <m/>
    <n v="11"/>
    <n v="2020"/>
    <s v="29/05/2020"/>
    <n v="1508"/>
    <s v="Auditoría Interna a Proyectos"/>
    <m/>
  </r>
  <r>
    <n v="3824"/>
    <n v="13"/>
    <n v="2020"/>
    <s v="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
    <s v=""/>
    <m/>
    <m/>
    <s v="Técnico"/>
    <s v="GESTIÓN CONTRACTUAL Y SEGUIMIENTO DE PROYECTOS DE INFRAESTRUCTURA DE TRANSPORTE"/>
    <s v="Vicepresidencia de Gestión Contractual (VGC)"/>
    <s v="Perimetral de Oriente de Cundinamarca"/>
    <s v="Daniel Felipe Sáenz Lozano"/>
    <s v="Mayo de 2020"/>
    <s v="MAYO"/>
    <n v="2020"/>
    <m/>
    <m/>
    <s v="Acción correctiva"/>
    <s v="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d v="2020-06-01T00:00:00"/>
    <x v="32"/>
    <m/>
    <s v="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_x000a__x000a_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_x000a__x000a_En ese orden de ideas, se dio cierre a la No Conformidad."/>
    <n v="1"/>
    <x v="0"/>
    <m/>
    <n v="6"/>
    <n v="2020"/>
    <s v="29/05/2020"/>
    <n v="1508"/>
    <s v="Auditoría Interna a Proyectos"/>
    <m/>
  </r>
  <r>
    <n v="3825"/>
    <n v="14"/>
    <n v="2020"/>
    <s v="6.2.1_x0009_Para las Vicepresidencias Ejecutiva, de Gestión Contractual, Jurídica, de Planeación, Riesgos y Entorno y de Estructuración_x000d__x000a_1._x0009_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_x000a_“(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
    <s v="Deficiencias en gestión institucional y/o interinstitucional"/>
    <m/>
    <m/>
    <s v="Técnico"/>
    <s v="ALGUNOS PROCESOS"/>
    <s v="Vicepresidencias"/>
    <s v="Grupo interno de trabajo proyectos carreteros, estrategia contractual, permisos y modificaciones."/>
    <s v="Adriana Barrios Rodríguez"/>
    <s v="Enero de 2020"/>
    <s v="ENERO"/>
    <n v="2020"/>
    <m/>
    <m/>
    <m/>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7-08T00:00:00"/>
    <x v="78"/>
    <m/>
    <s v="_x000a__x000a_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_x000a__x000a_30/07/2020 La OCI envía correo electrónico solicitando respuesta al  memorando con Rad ANI N. 20201020086283 en donde se retira la solicitud de la fecha de finalización del PMP. (Adriana Barrios Rodríguez)_x000a__x000a_24/01/2021 se recibe memorando 20215000017693 del 20 de enero de 2021 presentando los avances en el Plan de Mejoramiento relacionados con el proyecto Pacífico 3, la OCI responde con memorando 20211020018693 del 21 de enero de 2021. (Adriana Barrios Rodríguez)_x000a__x000a_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_x000a__x000a_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_x000a__x000a_20/12/2021 Se hizo seguimiento a la Supervisión el 1 de diciembre de 2021 (Adriana Barrios Rodríguez)_x000a__x000a_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quot;(...)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quot;; por lo que, se modifica fecha de terminación a 31/12/2022. (Adriana Barrios Rodríguez)_x000a__x000a_15/12/2022  -Modificación de fecha- Mediante correo electrónico del 14/12/2023, desde la Vicepresidencia Ejecutiva se informa y se solicita: 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_x000a_ _x000d__x000a_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quot;_x000d__x000a__x000d__x000a_Por lo anterior, se establece 31-12-2023 como fecha de terminación del plan de mejoramiento. (Adriana Barrios Rodríguez)_x000a__x000a_13/12/2023 Se realiza seguimiento de avance en el plan de mejoramiento de la No conformidad por correo electrónico. (Adriana Barrios Rodríguez)_x000a__x000a_20/12/2023  -Modificación de fecha- Mediante correo electrónico del 18-12-2024, la Vicepresidencia Ejecutiva informo lo siguiete: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Razón por la cual se estableció 31 de diciembre de 2024 como fecha de terminación del plan de mejoramiento. (Adriana Barrios Rodríguez)"/>
    <n v="0.5"/>
    <x v="1"/>
    <m/>
    <m/>
    <m/>
    <d v="2020-06-05T00:00:00"/>
    <n v="1501"/>
    <s v="Auditoría Interna a Proyectos"/>
    <s v="https://anionline.sharepoint.com/:f:/s/PMPMotor/EhPjb5y_lbdEk79x6xlETlcBxkDvV5lbrtoXJzlIUqocJA?e=OfBlRA"/>
  </r>
  <r>
    <n v="3826"/>
    <n v="15"/>
    <n v="2020"/>
    <s v="6.2.2_x0009_Para la supervisión y equipo de apoyo del proyecto Perimetral de Oriente de Cundinamarca_x000d__x000a_1._x0009_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
    <s v="Retrasos en la ejecución de proyectos"/>
    <m/>
    <m/>
    <s v="Técnico"/>
    <s v="GESTIÓN CONTRACTUAL Y SEGUIMIENTO DE PROYECTOS DE INFRAESTRUCTURA DE TRANSPORTE"/>
    <s v="Vicepresidencia  Ejecutiva (VEJ)"/>
    <s v="Perimetral de Oriente de Cundinamarca"/>
    <s v="Adriana Barrios Rodríguez"/>
    <s v="Mayo de 2020"/>
    <s v="MAYO"/>
    <n v="2020"/>
    <m/>
    <m/>
    <s v="Acción correctiva"/>
    <s v="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
    <d v="2020-07-07T00:00:00"/>
    <x v="94"/>
    <m/>
    <s v="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_x000a__x000a_El 6 de julio de 2020 el Equipo de Coordinación y Seguimiento del proyecto remite por correo electrónico el Plan de Mejoramiento adjuntando borrador d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Adriana Barrios Rodríguez)_x000a__x000a_16/09/2020 Se recibe correo electrónico por parte de la Supervisión solicitando la modificación del Plan de Mejoramiento visto que el 13 de julio se remitió 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_x000a__x000a_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_x000a__x000a_10/12/2020 se recibió memorando 20203060149133 del 30 de noviembre de 2020 con evidencia de la realización de la primera acción de mejora, se procede a cambiar e avance del plan de mejoramiento al 50%.  (Adriana Barrios Rodríguez)_x000a__x000a_24/01/2021 la OCI envía memorando 20201020155303 del 14 de diciembre de 2020 comunicando el avance en el plan de mejoramiento (Adriana Barrios Rodríguez)_x000a__x000a_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_x000a__x000a_02/09/2021  -Modificación plan- Mediante correo electrónico del 01 de septiembre de 2021 la Supervisión solicita ajustes a la segunda acción de mejora, planteando un informe de gestión adicional con corte a febrero de 2022. (Adriana Barrios Rodríguez)_x000a__x000a_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_x000a__x000a_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_x000a__x000a_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d__x000a__x000d__x000a_&quot;A la fecha no se ha superado el EER y el asunto se encuentra en proceso en_x000d__x000a_un Tribunal Internacional, por lo cual, es pertinente solicitar la ampliación de_x000d__x000a_plazo hasta el 31 enero de 2024. De igual manera, como soporte de las gestiones adelantadas, se incluye el informe con corte al mes de noviembre_x000d__x000a_de 2022.&quot; (Adriana Barrios Rodríguez)_x000a__x000a_4/04/2023 Lo anterior se reportó a la Vicepresidencia Ejecutiva a través del memorando ANI No. 20231020050923 del 04-04-2023. (Adriana Barrios Rodríguez)_x000a__x000a_3/05/2024 Mediante memorando con radicado ANI No. 20241020073823 del 02-05-2024 se solicitaron evidencias del cumplimiento del plan de mejoramiento. (Adriana Barrios Rodríguez)_x000a__x000a_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_x000a__x000d__x000a_Acción de mejoramiento No. 1 (Memorando presentado las aclaraciones frente a la vigencia del Periodo Especial de este EER de acuerdo con lo establecido en el Contrato de Concesión y en el Acta de EER): Se evidenció memorando de entendimiento suscrito el 26-01-2022._x000d__x000a__x000d__x000a_Acción de mejoramiento No. 2 (Informes de gestiones realizadas con el fin de superar el Evento Eximente de Responsabilidad del tramo 4 y 5 con corte a Enero de 2021, Julio de 2021, Enero 2022 y Noviembre de 2022): Se recibió copia de los informes de gestión._x000d__x000a__x000d__x000a_Por lo tanto, se establece cumplimiento del plan de mejoramiento. Pendiente análisis de efectividad de las acciones ejecutadas. (Adriana Barrios Rodríguez)"/>
    <n v="1"/>
    <x v="2"/>
    <m/>
    <n v="5"/>
    <n v="2024"/>
    <d v="2020-06-05T00:00:00"/>
    <n v="1501"/>
    <s v="Auditoría Interna a Proyectos"/>
    <s v="https://anionline.sharepoint.com/:f:/s/PMPMotor/EjIQVTVNlbdFlqqi_LlsyBEBvcqCotxo4xHVBvTXSzmpXg?e=1A0dv5"/>
  </r>
  <r>
    <n v="3827"/>
    <n v="16"/>
    <n v="2020"/>
    <s v="No se evidenció que el otrosí No. 5 al contrato de concesión portuaria No. 010 de 1994, suscrito con la Sociedad Portuaria Algranel S.A, contara con bitácora, lo que genera incumplimiento de a) la sección 10.o del Manual de Contratación vigente (GCOP-M-001), según el cual:_x000d__x000a__x000d__x000a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_x000a__x000d__x000a_Y b) del artículo primero de la Resolución No. 959 de 2013, según la cual:_x000d__x000a__x000d__x000a_“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
    <s v=""/>
    <m/>
    <m/>
    <s v="Administrativo"/>
    <s v="GESTIÓN CONTRACTUAL Y SEGUIMIENTO DE PROYECTOS DE INFRAESTRUCTURA DE TRANSPORTE"/>
    <s v="Vicepresidencia de Gestión Contractual (VGC)"/>
    <s v="Sociedad Portuaria Algranel S.A. "/>
    <s v="Daniel Felipe Sáenz Lozano"/>
    <s v="Junio de 2020"/>
    <s v="JUNIO"/>
    <n v="2020"/>
    <m/>
    <m/>
    <s v="Acción correctiva"/>
    <s v="Entrega de la bitácora del otrosí No. 5 del 20 de septiembre de 2019 al Contrato de Concesión Portuaria No. 010 del 21 de abril de 1994, debidamente diligenciada"/>
    <d v="2020-03-08T00:00:00"/>
    <x v="0"/>
    <m/>
    <s v="_x000a__x000a_03/08/2020 Mediante radicado ANI No. 20203030095253 del 31 de julio de 2020 la Gerencia de Proyectos Portuarios presentó acción de mejoramiento, sobre la cual, vía correo electrónico, se aclararon dudas respecto a la fecha de terminación (31-10-2020). (Daniel Felipe Sáenz Lozano)_x000a__x000a_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_x000a__x000a_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
    <n v="1"/>
    <x v="0"/>
    <m/>
    <n v="10"/>
    <n v="2020"/>
    <d v="2020-07-03T00:00:00"/>
    <n v="1473"/>
    <s v="Auditoría Interna a Proyectos"/>
    <m/>
  </r>
  <r>
    <n v="3828"/>
    <n v="17"/>
    <n v="2020"/>
    <s v="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
    <s v="Retrasos o deficiencias en la entrega y/o aprobación de documentación contractual"/>
    <m/>
    <m/>
    <s v="Jurídico"/>
    <s v="GESTIÓN CONTRACTUAL Y SEGUIMIENTO DE PROYECTOS DE INFRAESTRUCTURA DE TRANSPORTE"/>
    <s v="Vicepresidencia  Ejecutiva (VEJ)"/>
    <s v="IP accesos norte"/>
    <s v="Daniel Felipe Sáenz Lozano"/>
    <s v="Junio de 2020"/>
    <s v="JUNIO"/>
    <n v="2020"/>
    <m/>
    <m/>
    <s v="Acción correctiva"/>
    <s v="1. Aprobación de las pólizas (50%) 2. Gestión frente a esquemas de apremio contra al Concesionario relacionado con las pólizas (50%)"/>
    <d v="2020-08-04T00:00:00"/>
    <x v="78"/>
    <m/>
    <s v="04/08/2020 Vía correo electrónico la Líder del Equipo de Coordinación y Seguimiento remitió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a__x000a_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_x000a__x000a_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_x000a__x000a_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_x000a__x000a_23/03/2021  -Modificación de fecha- Mediante correo electrónico del 23 de marzo de 2021, la Supervisión presenta el siguiente reporte respecto al estado de aprobación de las garantías:_x000a__x000a_- RCE: En proceso de emisión de concepto de vialidad por parte de interventoria_x000a_- Cumplimiento : En proceso de aprobación por parte de la Vicepresidencia de Gestión Contractual._x000a_-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a_- Obra Civil (UF3): en proceso de ajuste por parte del concesionario para atender observaciones de interventoría._x000a__x000a_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a_ (Daniel Felipe Sáenz Lozano)_x000a__x000a_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_x000a__x000a_18/11/2021 Mediante correo electrónico del 2 de noviembre de 2021 se solicitó al Equipo de Coordinación y Seguimiento del proyecto evidencias del cumplimiento del plan de mejoramiento, cuya finalización se tenía prevista para el 30 de noviembre de 2021. _x000a__x000a_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_x000a__x000a_18/11/2021  -Modificación de fecha- Con base en el estado de aprobación de pólizas reportado mediante correo electrónico del 18 de noviembre de 2021, se solicitó prórroga para dar cumplimiento al plan de mejoramiento hasta el 31 de diciembre de 2021. (Daniel Felipe Sáenz Lozano)_x000a__x000a_01/12/2021 Teniendo en cuenta que el plan de mejoramiento vence el 31-12-2021, mediante correo electrónico se solicitó remitir evidencias que acrediten el cumplimiento del mismo. (Daniel Felipe Sáenz Lozano)_x000a__x000a_20/01/2022 Teniendo en cuenta que el plan de mejoramiento venció el pasado el 31-12-2021, mediante correo electrónico se solicitó remitir evidencias que acrediten el cumplimiento del mismo. (Daniel Felipe Sáenz Lozano)_x000a__x000a_16/02/2022 Mediante correo electrónico del 31-01-2022, la Supervisión presenta un balance del estado de las pólizas del contrato de concesión, evidenciando que se tienen pendientes en cuanto a la póliza de obra civil._x000a__x000a_Por lo anterior, mediante correos electrónicos del 31-01-2022 y del 15-02-2022, se solicitó indicar una fecha de terminación del plan de mejoramiento y se hicieron recomendaciones frente a las evidencias que permitirán darlo por cumplido. (Daniel Felipe Sáenz Lozano)_x000a__x000a_03/03/2022  -Modificación de fecha- Mediante correo electrónico del 02/03/2022 la Líder del Equipo de Coordinación y Seguimiento del Proyecto indicó: &quot;Atentamente, y teniendo en cuenta las ultimas solicitudes realizadas, acordamos con la presentación del último informe en enero, entregar toda una vez se contara con la aprobación de las pólizas de responsabilidad civil nuevas._x000a_ _x000a_No obstante como este tramite se encuentra en proceso, te solicito, si es posible, prorrogar la fecha a abril 30 de 2022&quot;. (Daniel Felipe Sáenz Lozano)_x000a__x000a_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_x000a__x000a_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_x000a__x000a_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_x000a__x000a_26/08/2022 Durante agosto de 2022 se han solicitado a la Líder del Equipo de Coordinación y Seguimiento del proyecto, mediante correo electrónico, los días 17-08-2022 y 26-08-2022, evidencias del cumplimiento del plan de mejoramiento. (Daniel Felipe Sáenz Lozano)_x000a__x000a_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_x000a__x000a_10/10/2022 Mediante correo electrónico se solicitó a la Líder del Equipo de Coordinación y Seguimiento del Proyecto evidencias del cumplimiento del plan de mejoramiento, en virtud de que la fecha para acreditar su cumplimiento es el 10-10-2022. (Daniel Felipe Sáenz Lozano)_x000a__x000a_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_x000a__x000a_01/11/2022  -Modificación de fecha- Mediante correo electrónico del 01 de noviembre de 2022 se recibió informe de la Líder del Equipo de Coordinación y Seguimiento, respecto al estado de aprobación de las pólizas del contrato de concesión, a partir del cual se concluyó:_x000a__x000a_Actualización IPC 2021_x000a_•_x0009_Póliza de cumplimiento: Aprobada._x000a_•_x0009_Todo riesgo: En trámite, pendiente de aprobación._x000a_ _x000a_Reconocimiento otrosí No. 4_x000a_•_x0009_Póliza de cumplimiento: En trámite, pendiente de aprobación._x000a_•_x0009_Obra civil: En trámite, pendiente de aprobación._x000a_•_x0009_Responsabilidad Civil Extracontractual: En trámite, pendiente de aprobación._x000a_ _x000a_Con base en las pólizas pendientes de aprobación, se sugirió a la Líder del Equipo de Coordinación y Seguimiento proponer una nueva fecha de terminación para el plan de mejoramiento; ante lo que se estableció 30/11/2022._x000a_ (Daniel Felipe Sáenz Lozano)_x000a__x000a_21/11/2022 Mediante correo electrónico se solicitaron evidencias de cumplimiento del plan de mejoramiento, teniendo en cuenta que el plan tiene vigencia hasta el 30/11/2022. (Daniel Felipe Sáenz Lozano)_x000a__x000a_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_x000a__x000a_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_x000a__x000a_24/05/2023  -Modificación de fecha- Mediante correo electrónico se reiteró solicitud de evidencias de cumplimiento del plan de mejoramiento, teniendo en cuenta que el plazo finalizó el 30 de marzo de 2023._x000a__x000a_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a__x000a_-_x0009_Cumplimiento (Anexo 18)_x000a_-_x0009_Obra civil (todo riesgo) No. 2150._x000a_-_x0009_Obra civil terminada No. 12452._x000a_-_x0009_RCE No. 802017792_x000a__x000a_Por lo anterior, se recomendó a la Líder del Equipo de Coordinación y Seguimiento proponer una nueva fecha de terminación del plan de mejoramiento o reformular el mismo._x000a__x000a_A partir de la recomendación, se recibió solicitud de establecer 30/07/2023 como fecha de terminación del plan de mejoramiento. (Daniel Felipe Sáenz Lozano)_x000a__x000a_15/08/2023  -Modificación de fecha- Mediante correo electrónico la dependencia solicita ampliación del plazo hasta el 31 de agosto de 2023. Se realiza la modificación comunicada por el auditor mediante correo electrónico de fecha 9 de agosto. (Daniel Felipe Sáenz Lozano)_x000a__x000a_27/08/2023 Mediante correo electrónico se requirió a la Líder del Equipo de Coordinación y Seguimiento la evidencia que permitiera dar cumplimiento al plan de mejoramiento. (Daniel Felipe Sáenz Lozano)_x000a__x000a_30/08/2023  -Modificación de fecha- Mediante correo electrónico, la Líder del Equipo de Coordinación y Seguimiento presentó informe del estado de las pólizas del estado de concesión, sintentizando y solicitando:_x000a__x000a_&quot;1. Póliza Cumplimiento No. 37890 Anexo 20: La poliza se encuentra aprobada por la Agencia mediante radicado ANI No. 20233050146421 (03/05/2023). Bajo este entendido, ya no aplica un plan de mejoramiento al respecto, teniendo en cuenta que la misma ya se encuentra aprobada y vigente._x000a_ _x000a_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a_ _x000a_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a_ _x000a_Por lo anterior, se solicita mantener la no conformidad al 31 de octubre 2023, frente las Pólizas Obra Civil Nos. 2150 y 12452._x000a_ _x000a_3. RCE No. 802017792 : Tal y como se puede evidenciar en el informe adjunto entre las paginas 8 a 12, mediante radicado ANI No. 20233050307321 del 30 de agosto 2023 (el cual se adjunta para su conocimiento), se encuentran aprobados los siguientes certificados:_x000a_•_x0009_No. 802017792 (certificado No. RE17718)_x000a_•_x0009_No. 802034981 (certificado No. RE17798)_x000a_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a_ _x000a_Por lo anterior, se solicita cierre a la no conformidad frente la Poliza RCE  del contrato de concesión IP No. 001 de 2017 Accesos Norte de Bogotá.&quot;_x000a__x000a_Ante lo que la Oficina de Control Interno respondió:_x000a__x000a_&quot;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a__x000a_Una vez se cumpla la fecha propuesta se evaluará la efectividad de las acciones de mejoramiento implementadas, verificando que todas las pólizas estén vigentes y aprobadas.&quot;_x000a__x000a_Por lo anterior, se prorroga fecha de terminación del plan de mejoramiento hasta el 31/10/2023. En ese momento se verificará la vigencia y aprobación de las diferentes pólizas del contrato de concesión._x000a_ (Daniel Felipe Sáenz Lozano)_x000a__x000a_5/10/2023 Mediante correo electrónico se solicitó a la Líder del Equipo de Coordinación y Seguimiento evidencias del cumplimiento del plan de mejoramiento, teniendo en cuenta que la fecha de terminación se cumple el 31-10-2023. (Daniel Felipe Sáenz Lozano)_x000a__x000a_30/10/2023 _x000a_Mediante correo electrónico se reiteró solicitud a la Líder del Equipo de Coordinación y Seguimiento evidencias del cumplimiento del plan de mejoramiento, teniendo en cuenta que la fecha de terminación se cumple el 31-10-2023. (Daniel Felipe Sáenz Lozano)_x000a__x000a_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a__x000a_&quot;En síntesis, entendería que el contenido del documento se puede resumir así:_x000a_ _x000a_1._x0009_Póliza de cumplimiento: Pendiente aprobación de la ANI del anexo 21, con el que se amplía el amparo de cumplimiento del contrato._x000a_2._x0009_Póliza de RCE: La póliza aprobada tiene vigencia hasta el 09-02-2024; es decir que a la fecha no hay pendientes al respecto._x000a_3._x0009_Póliza obra civil: Se tiene activo un proceso administrativo sancionatorio al respecto._x000a_ _x000a_El plan de mejoramiento vigente para la No Conformidad es el siguiente:_x000a_ _x000a_1. Dar celeridad en los tiempos de respuesta en el trámite de revisión y aprobación de pólizas de las partes involucradas (Concesionario, Interventoría, ANI) en el marco del procedimiento interno de aprobación y administración de pólizas y demás garantías. 50%_x000a_                                    _x000a_2. Iniciar trámite de proceso de periodo de cura para subsanar el incumplimiento, definiendo periodos máximos de respuesta. 50%_x000a_ _x000a_Lo cual se podría decir que se ha cumplido, dada la gestión que se ha realizado en el proyecto para la revisión y aprobación de pólizas, que ha incluido el uso de esquemas de apremio, como actualmente sucede con la póliza de obra civil._x000a_ _x000a_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quot;_x000a__x000a_Con base en lo anterior, la Líder del Equipo de Coordinación y Seguimiento solicitó prórroga para dar cumplimiento al plan de mejoramiento hasta el 30-03-2024. (Daniel Felipe Sáenz Lozano)_x000a__x000a_6/03/2024 Mediante correo electrónico se solicitó a la Líder del Equipo de Coordinación y Seguimiento del Proyecto evidencias del cumplimiento del plan de mejoramiento. (Daniel Felipe Sáenz Lozano)_x000a__x000a_8/03/2024 Mediante correo electrónico la Líder del Equipo de Coordinación y Seguimiento presentó un informe de estado de las pólizas del contrato de concesión y síntesis del mismo, así:_x000a__x000a_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a__x000a_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a__x000a_3. Póliza Obra Civil Sección 1 y 2: A la fecha se continua el trámite de proceso administrativo y estamos a la espera de fijación de audiencia por parte del GIT Sancionatorios, para surtir los trámites a que haya lugar. Para este caso particular, el plazo es indefinido._x000a__x000a_Ante lo que se puso a consideración solicitar una prórroga al cumplimiento del plan de mejoramiento. (Daniel Felipe Sáenz Lozano)_x000a__x000a_1/04/2024 Mediante correo electrónico se reiteró a la Líder del Equipo de Coordinación y Seguimiento del Proyecto acciones frente a la fecha de terminación del plan de mejoramiento. (Daniel Felipe Sáenz Lozano)_x000a__x000a_3/05/2024 Mediante memorando con radicado ANI No. 20241020073823 del 02-05-2024 se hizo solicitud de cumplimiento del plan de mejoramiento. (Daniel Felipe Sáenz Lozano)_x000a__x000a_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_x000a__x000a_28/05/2024  -Modificación plan- Se llevó a cabo reunión con el apoyo técnico del Equipo de Coordinación y Seguimiento del Proyecto, con ocasión del memorando interno No. 20243050082063 del 15 de mayo de 2024; definiendo el plan de mejoramiento. (Daniel Felipe Sáenz Lozano)_x000a__x000a_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_x000a__x000d__x000a_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_x000a__x000d__x000a_En ese sentido, debido a que se evidencia gestión frente a esquemas de apremio contra al Concesionario relacionado con las pólizas, se establece 50% de avance en el cumplimiento del plan._x000d__x000a__x000d__x000a_Se espera contar con las pólizas vigentes aprobadas para diciembre de 2024 y así establecer el cumplimiento del plan de mejoramiento. (Daniel Felipe Sáenz Lozano)"/>
    <n v="0.5"/>
    <x v="1"/>
    <m/>
    <m/>
    <m/>
    <d v="2020-07-03T00:00:00"/>
    <n v="1473"/>
    <s v="Auditoría Interna a Proyectos"/>
    <s v="https://anionline.sharepoint.com/:f:/s/PMPMotor/Er5Bru6LDw9KljW0ziXUcfQB7qNKYQyHg61bT31ySyO9GA?e=vNuOEz"/>
  </r>
  <r>
    <n v="3829"/>
    <n v="18"/>
    <n v="2020"/>
    <s v="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
    <s v=""/>
    <m/>
    <m/>
    <s v="Financiero"/>
    <s v="GESTIÓN ADMINISTRATIVA Y FINANCIERA"/>
    <s v="Vicepresidencia de Gestión Corporativa (VGCorp)"/>
    <s v="Grupo interno de trabajo administrativo y financiero"/>
    <s v="Yuber Alexander Peña Cárdenas"/>
    <s v="Junio de 2020"/>
    <s v="JUNIO"/>
    <n v="2020"/>
    <m/>
    <m/>
    <s v="Acción correctiva y preventiva"/>
    <s v="Realizar una copia o backup en PDF de los movimientos mensuales de documentos de almacén (Entradas y Salidas).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as evidencias de las acciones de mejora, así:_x000d__x000a_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_x000a_Para la tercera acción de solicitar capacitaciones sobre el SINFAD, se remitió correo del 19/02/2021 en la que Almacén solicita al soporte del SINFAD la inducción; se envió correo del 22/02/2021 en la que soporte indica la fecha de realización y los temas a tratar._x000d__x000a_Una vez analizada la evidencia suministrada, el 28/04/2021 y el 07)07)2021 se envió correo al GIT Administrativa y Financiera – Servicios Generales de solicitud de aclaración. (Yuber Alexander Peña Cárdenas)_x000a__x000a_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_x000a_Por lo anterior, se dan como cumplidas las acciones de mejora y subsanada la No Conformidad. (Yuber Alexander Peña Cárdenas)"/>
    <n v="1"/>
    <x v="0"/>
    <m/>
    <n v="7"/>
    <n v="2021"/>
    <d v="2020-07-01T00:00:00"/>
    <n v="1475"/>
    <s v="Auditoría Interna"/>
    <m/>
  </r>
  <r>
    <n v="3830"/>
    <n v="19"/>
    <n v="2020"/>
    <s v="Se verificaron las conciliaciones de los meses de enero de 2019 (Acta No 854 de 2019) y la conciliación del mes de enero de 2020 (Acta No. 938 de 2020) observando las siguientes diferencias:_x000d__x000a_Acta 854 de 2019 conciliación enero de 2019._x000d__x000a_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_x000a_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_x000a_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_x000a_Acta No. 938 de 2020 conciliación mes de enero de 2020._x000d__x000a_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_x000a_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_x000a_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_x000a_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_x000a__x000d__x000a_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_x000a_"/>
    <s v=""/>
    <m/>
    <m/>
    <s v="Financiero"/>
    <s v="GESTIÓN ADMINISTRATIVA Y FINANCIERA"/>
    <s v="Vicepresidencia de Gestión Corporativa (VGCorp)"/>
    <s v="Grupo interno de trabajo administrativo y financiero"/>
    <s v="Yuber Alexander Peña Cárdenas"/>
    <s v="Junio de 2020"/>
    <s v="JUNIO"/>
    <n v="2020"/>
    <m/>
    <m/>
    <s v="Acción correctiva y preventiva"/>
    <s v="Antes que contabilidad integre los documentos al cierre de cada mes, se realizara una copia o backup en PDF de los movimientos mensuales de documentos de almacén con cada uno de los reportes que genera el SINFAD para almacén.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_x000a__x000a_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_x000a_Por lo anterior, las actividades se dan como cumplidas y la No Conformidad subsanada. (Yuber Alexander Peña Cárdenas)"/>
    <n v="1"/>
    <x v="0"/>
    <m/>
    <n v="7"/>
    <n v="2021"/>
    <d v="2020-07-01T00:00:00"/>
    <n v="1475"/>
    <s v="Auditoría Interna"/>
    <m/>
  </r>
  <r>
    <n v="3831"/>
    <n v="20"/>
    <n v="2020"/>
    <s v="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
    <s v=""/>
    <m/>
    <m/>
    <s v="Planeación"/>
    <s v="SISTEMA ESTRATÉGICO DE PLANEACIÓN Y GESTIÓN"/>
    <s v="Vicepresidencia de Planeación, Riesgos y Entorno (VPRE)"/>
    <s v="Grupo Interno de Trabajo Planeación"/>
    <s v="Juan Diego Toro Bautista"/>
    <s v="Junio de 2020"/>
    <s v="JUNIO"/>
    <n v="2020"/>
    <m/>
    <m/>
    <s v="Acción correctiva y preventiva"/>
    <s v="Solicitar al Grupo Interno de Trabajo Tecnologías de la Información y las Telecomunicaciones la actualización del instructivo “Actualización de la Página Web e Intranet de la ANI.” versión 2"/>
    <d v="2020-10-07T00:00:00"/>
    <x v="0"/>
    <m/>
    <s v="_x000a__x000a_04/09/2020 Actualmente se encuentran trabajando en la elaboración del documento (Juan Diego Toro Bautista)_x000a__x000a_04/09/2020  (Juan Diego Toro Bautista)_x000a__x000a_05/09/2020  (Juan Diego Toro Bautista)_x000a__x000a_25/09/2020 Se aprueba la prórroga. (Juan Diego Toro Bautista)_x000a__x000a_28/09/2020 Modifación de fechaSe aprueba por solicitud del auditor y por correo de fecha (Juan Diego Toro Bautista)_x000a__x000a_28/09/2020 Modificación planSe apruba por solicitud del auditor (Juan Diego Toro Bautista)_x000a__x000a_28/09/2020 Modificación planSe aprueba  (Juan Diego Toro Bautista)_x000a__x000a_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
    <n v="1"/>
    <x v="0"/>
    <m/>
    <n v="10"/>
    <n v="2020"/>
    <s v="26/06/2020"/>
    <n v="1480"/>
    <s v="Auditoría Interna"/>
    <m/>
  </r>
  <r>
    <n v="3832"/>
    <n v="21"/>
    <n v="2020"/>
    <s v="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
    <s v=""/>
    <m/>
    <m/>
    <s v="Jurídico"/>
    <s v="GESTIÓN JURÍDICA"/>
    <s v="Vicepresidencia Jurídica (VJ)"/>
    <s v="Grupo interno de trabajo de defensa judicial"/>
    <s v="Martha Guzmán León"/>
    <s v="Junio de 2020"/>
    <s v="JUNIO"/>
    <n v="2020"/>
    <m/>
    <m/>
    <m/>
    <s v="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
    <d v="2020-08-31T00:00:00"/>
    <x v="31"/>
    <m/>
    <s v="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31/08/2020 A través de correo de 21 de agosto de 2020, se solicitó al Coordinador del GIT de Defensa Judicial el Plan de Mejoramiento; el cual envió con Memorando 7010107233 de 31 de agosto de 2020:_x000a_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_x000a__x000a_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_x000a_Por lo tanto, se evidencia cumplimiento de la acción para la No conformidad 3832 y se harán las anotaciones correspondientes en el plan de mejoramiento por procesos, con soporte en el &quot;Informe de seguimiento al cumplimiento de las Acciones de Repetición del 2 de octubre al 30 de noviembre de 2020&quot;, del mes de diciembre de 2020.  (Martha Guzmán León)"/>
    <n v="1"/>
    <x v="0"/>
    <m/>
    <n v="12"/>
    <n v="2020"/>
    <s v="26/06/2020"/>
    <n v="1480"/>
    <s v="Auditoría Interna"/>
    <m/>
  </r>
  <r>
    <n v="3833"/>
    <n v="22"/>
    <n v="2020"/>
    <s v="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_x000a_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_x000a_Respecto de la orden de pago No. 15813220 el GIT Administrativa y Financiera aduce que la omisión del pago a beneficiario final se presentó por error al momento de la constitución de la caja menor._x000d__x000a_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
    <s v=""/>
    <m/>
    <m/>
    <s v="Financiero"/>
    <s v="GESTIÓN ADMINISTRATIVA Y FINANCIERA"/>
    <s v="Vicepresidencia de Gestión Corporativa (VGCorp)"/>
    <s v="Grupo interno de trabajo administrativo y financiero"/>
    <s v="Yuber Alexander Peña Cárdenas"/>
    <s v="Julio de 2020"/>
    <s v="JULIO"/>
    <n v="2020"/>
    <m/>
    <m/>
    <s v="Acción preventiva"/>
    <s v="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_x000a_Solicitar el permiso por escrito al SIIF NACION, que por alguna necesidad se deba realizar un traspaso a pagaduría._x000d__x000a_Solicitar a las Dependencias responsables de los pagos a las Concesionarios, informar de manera oportuna el cambio de las cuentas bancarias._x000d__x000a_Aplicar la guía del SIIF NACION para realizar un reintegro sin que se requiera el proceso de traspaso a pagaduría._x000d__x000a_Las acciones se realizaran a partir del 01/08/2020"/>
    <s v="14/10/2020"/>
    <x v="15"/>
    <m/>
    <s v="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s del 14 y 19 de abril de 2021 el GIT Administrativa y Financiera envío las evidencias de las acciones de mejora._x000d__x000a_De la primera acción de mejora, se suministró la autorización dada por el SIIF para realizar pago con traspaso a pagaduría de la orden de pago No 394676820 del 29/12/2020._x000d__x000a_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_x000a_Para la tercera acción de mejora, se observó que desde agosto de 2020 en que se inició la ejecución del Plan de Mejoramiento hasta diciembre de 2020 no se presentaron inconsistencias en los reintegros por lo que se aplicó la guía del SIIF para realizar reintegros._x000d__x000a_Por lo anterior, se dan como cumplidas las acciones de mejora y se subsana la No Conformidad. (Yuber Alexander Peña Cárdenas)"/>
    <n v="1"/>
    <x v="0"/>
    <m/>
    <n v="7"/>
    <n v="2021"/>
    <d v="2020-06-08T00:00:00"/>
    <n v="1498"/>
    <s v="Seguimiento Normativo"/>
    <m/>
  </r>
  <r>
    <n v="3834"/>
    <n v="23"/>
    <n v="2020"/>
    <s v="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_x000a_“4 SISTEMA DOCUMENTAL CONTABLE_x000d__x000a_(…)_x000d__x000a_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_x000a_4.4 Prohibiciones relacionadas con los documentos contables._x000d__x000a_En los documentos contables no se puede tachar, mutilar, enmendar, eliminar, alterar las denominaciones y cuantías ni adicionar información a la inicialmente establecida en el documento._x000d__x000a_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quot;"/>
    <s v=""/>
    <m/>
    <m/>
    <s v="Administrativo"/>
    <s v="GESTIÓN ADMINISTRATIVA Y FINANCIERA"/>
    <s v="Vicepresidencia de Gestión Corporativa (VGCorp)"/>
    <s v="Grupo interno de trabajo administrativo y financiero"/>
    <s v="Yuber Alexander Peña Cárdenas"/>
    <s v="Julio de 2020"/>
    <s v="JULIO"/>
    <n v="2020"/>
    <m/>
    <m/>
    <s v="Acción preventiva"/>
    <s v="Verificar los soportes por parte de la Coordinadora del G.I.T. Administrativo y Financiero antes de realizar el pago de caja menor. Responsable Nelcy Maldonado._x000d__x000a_Desde el área de servicios generales tener autocontrol y con contabilidad se verificará los soportes antes de solicitar y legalizar el reembolso de caja menor. Responsable Fabian Ramos-Contabilidad"/>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_x000a_Por lo anterior, se dan como cumplidas las acciones de mejora de propuestas y se da como subsanada la No Conformidad. (Yuber Alexander Peña Cárdenas)"/>
    <n v="1"/>
    <x v="0"/>
    <m/>
    <n v="7"/>
    <n v="2021"/>
    <s v="31/07/2020"/>
    <n v="1445"/>
    <s v="Seguimiento Normativo"/>
    <m/>
  </r>
  <r>
    <n v="3835"/>
    <n v="24"/>
    <n v="2020"/>
    <s v="2._x0009_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_x000a_“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_x000a__x000d__x000a_Artículo 17. Vigilancia (…)_x000d__x000a__x000d__x000a_Los responsables de las cajas menores deberán adoptar los controles internos que garanticen el adecuado uso manejo de los recursos, independientemente de las evaluaciones y verificaciones que compete adelantar a las oficinas de auditoría o control interno._x000d__x000a_Artículo 18. Responsabilidad. Los funcionarios a quienes se les entregue recursos del Tesoro Público, para constituir cajas menores se harán responsables por el incumplimiento en la legalización oportuna y por el manejo de este dinero.”"/>
    <s v="Incumplimiento normativo"/>
    <m/>
    <m/>
    <s v="Financiero"/>
    <s v="GESTIÓN ADMINISTRATIVA Y FINANCIERA"/>
    <s v="Vicepresidencia de Gestión Corporativa (VGCorp)"/>
    <s v="Grupo interno de trabajo administrativo y financiero"/>
    <s v="Yuber Alexander Peña Cárdenas"/>
    <s v="Julio de 2020"/>
    <s v="JULIO"/>
    <n v="2020"/>
    <m/>
    <m/>
    <s v="Acción correctiva y preventiva"/>
    <s v="1._x0009_Realizar la revisión documental asociada a la caja menor. Responsable la Coordinación GIT Administrativa y Financiera, fecha de cumplimiento 31/12/2021)_x000a_2._x0009_Realizar solicitud al área contable para capacitar al cuentadante en temas relacionados con el manejo de las cajas menores de la Agencia. Responsable la Coordinación el GIT Administrativa y Financiera, fecha de cumplimiento 31/08/2021) _x000a_3._x0009_Actualizar el Procedimiento de Administración de Caja menor incluyendo los controles necesarios. Responsable Marisabel Londoño, fecha de cumplimiento 30/09/2021)"/>
    <s v="14/10/2020"/>
    <x v="23"/>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informó que requería apoyo de la OCI para reformular el Plan de Mejoramiento._x000a_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_x000a__x000a_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_x000a__x000a_29/07/2021 Mediante correo el auditor solicita la reformulación del plan de mejora y en virtud de ello se deja como fecha de cumplimiento la fecha más lejana, es decir, 31 de diciembre de 2021.  (Juan Diego Toro)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s evidencias de las acciones de mejora, así:_x000d__x000a_Actividad 1 y 2 se da como realizada, dado que se suministró el acta No. 001 del 12/08/2021 de capacitación de la caja menor de Servicios Generales, de los temas procedimiento para registros caja menor, registro 4X1000 y conciliación bancaria._x000d__x000a_La actividad 3 se da como realizada, dado que se suministró el procedimiento GADF-P-008 Manejo de Caja Menor, en versión 4 con fecha de actualización del 30/11/2021 ajustando el objetivo, el alcance, las actividades y los responsables del procedimiento._x000d__x000a_Se da como subsanada la No Conformidad. (Yuber Alexander Peña Cárdenas)"/>
    <n v="1"/>
    <x v="2"/>
    <m/>
    <n v="2"/>
    <n v="2022"/>
    <s v="31/07/2020"/>
    <n v="1445"/>
    <s v="Seguimiento Normativo"/>
    <s v="https://anionline.sharepoint.com/:f:/s/PMPMotor/Epcn5baqLSRMpxgDTJzwkx0BkFteCjkohBGoNttpRLmO6w?e=6yWXm3"/>
  </r>
  <r>
    <n v="3836"/>
    <n v="25"/>
    <n v="2020"/>
    <s v="3._x0009_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_x000a_Por otra parte, el valor de $4.385.692,50 de la casilla “saldos bancos registrados en SIIF” se tomó del reporte del SIIF con fecha de generación del 27 de febrero de 2020 y no la fecha en que se ejecutó el arqueo que fue el 2 de marzo de 2020."/>
    <s v=""/>
    <m/>
    <m/>
    <s v="Financiero"/>
    <s v="GESTIÓN ADMINISTRATIVA Y FINANCIERA"/>
    <s v="Vicepresidencia de Gestión Corporativa (VGCorp)"/>
    <s v="Grupo interno de trabajo administrativo y financiero"/>
    <s v="Yuber Alexander Peña Cárdenas"/>
    <s v="Julio de 2020"/>
    <s v="JULIO"/>
    <n v="2020"/>
    <m/>
    <m/>
    <s v="Acción preventiva"/>
    <s v="Revisar que los arqueos estén firmados el mismo día que se realicen, de igual forma se tomaran los soportes del SIIF y bancos de acuerdo con las fechas que fueron generados y en la fecha que se realiza el arqueo. Responsable William Olarte_x000a__x000a_Elaboración de un cuarto de datos para la verificación de los arqueos. Responsable William Olarte"/>
    <s v="14/10/2020"/>
    <x v="9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
    <n v="1"/>
    <x v="0"/>
    <m/>
    <s v="abril"/>
    <n v="2021"/>
    <s v="31/07/2020"/>
    <n v="1445"/>
    <s v="Seguimiento Normativo"/>
    <m/>
  </r>
  <r>
    <n v="3837"/>
    <n v="26"/>
    <n v="2020"/>
    <s v="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
    <s v=""/>
    <m/>
    <m/>
    <s v="Administrativo"/>
    <s v="GESTIÓN CONTRACTUAL Y SEGUIMIENTO DE PROYECTOS DE INFRAESTRUCTURA DE TRANSPORTE"/>
    <s v="Vicepresidencia de Gestión Contractual (VGC)"/>
    <s v="Santander de Quilichao-Popayán."/>
    <s v="Daniel Felipe Sáenz Lozano"/>
    <s v="Agosto de 2020"/>
    <s v="AGOSTO"/>
    <n v="2020"/>
    <m/>
    <m/>
    <s v="Acción correctiva"/>
    <s v="1. Otrosí No 5. Disponibilidad de recursos. 25%_x000d__x000a_2. Mesas de trabajo para establecer el procedimiento para pago. 25%_x000d__x000a_3. Acuerdo de pago. 25%_x000d__x000a_4. Pago del mandamiento ejecutivo. 25%_x000d__x000a_"/>
    <s v="28/09/2020"/>
    <x v="96"/>
    <m/>
    <s v="_x000a__x000a_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_x000a__x000a_15/10/2020 Mediante correo electrónico del 15 de octubre de 2020 se solicitó a la Supervisión evidencias del cumplimiento de las acciones pendientes del plan de mejoramiento, el cual tiene 31 de octubre de 2020 como fecha de terminación. (Daniel Felipe Sáenz Lozano)_x000a__x000a_20/10/2020 Mediante correo electrónico la Supervisión presentó avance en la gestión para superar la causa que dio lugar a la formulación de la No Conformidad, así:_x000d__x000a__x000d__x000a_&quot;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_x000a_ _x000d__x000a_•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_x000a_•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_x000a_•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_x000a_•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_x000a_•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quot;_x000d__x000a__x000d__x000a_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_x000a__x000a_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_x000a__x000d__x000a_Respecto a los pagos de 2020, la Supervisión demostró que la Interventoría presentó las facturas en octubre y diciembre de 2020; razón por la cual, los trámites de pago se encuentran dentro de los términos establecidos contractualmente._x000d__x000a__x000d__x000a_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
    <n v="1"/>
    <x v="0"/>
    <m/>
    <n v="12"/>
    <n v="2020"/>
    <s v="28/08/2020"/>
    <n v="1417"/>
    <s v="Auditoría Interna a Proyectos"/>
    <m/>
  </r>
  <r>
    <n v="3838"/>
    <n v="27"/>
    <n v="2020"/>
    <s v="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
    <s v=""/>
    <m/>
    <m/>
    <s v="Técnico"/>
    <s v="GESTIÓN CONTRACTUAL Y SEGUIMIENTO DE PROYECTOS DE INFRAESTRUCTURA DE TRANSPORTE"/>
    <s v="Vicepresidencia de Gestión Contractual (VGC)"/>
    <s v="Santander de Quilichao-Popayán."/>
    <s v="Daniel Felipe Sáenz Lozano"/>
    <s v="Agosto de 2020"/>
    <s v="AGOSTO"/>
    <n v="2020"/>
    <m/>
    <m/>
    <s v="Acción correctiva"/>
    <s v="1. Medición de retroreflectividad vertical de los 77 Km del corredor, previsto para el periodo 10 al 15 de noviembre de 2020. 50%_x000d__x000a_2. Medición de retroreflectividad2 horizontal de los 77 Km del corredor, previsto a partir del 15 de enero de 2021. 50%_x000d__x000a_"/>
    <s v="28/09/2020"/>
    <x v="31"/>
    <m/>
    <s v="_x000a__x000a_28/09/2020 El 24 de septiembre de 2020 se recibió propuesta de plan de mejoramiento a través de correo electrónico, el cual se retroalimentó por parte de la Oficina de Control Interno. (Daniel Felipe Sáenz Lozano)_x000a__x000a_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_x000a__x000a_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_x000a__x000a_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
    <n v="1"/>
    <x v="0"/>
    <m/>
    <n v="12"/>
    <n v="2020"/>
    <s v="28/08/2020"/>
    <n v="1417"/>
    <s v="Auditoría Interna a Proyectos"/>
    <m/>
  </r>
  <r>
    <n v="3839"/>
    <n v="28"/>
    <n v="2020"/>
    <s v="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_x000a__x000d__x000a_(…) Una vez efectuada la Notificación dentro del término indicado en la sección 14.3(c)(ii) anterior, la Parte notificada deberá, dentro de los quince (15) Días siguientes a dicha Notificación, expresar si acepta, o no, la ocurrencia del Evento Eximente de Responsabilidad (…)"/>
    <s v="Deficiencias en gestión institucional y/o interinstitucional"/>
    <m/>
    <m/>
    <s v="Técnico"/>
    <s v="GESTIÓN CONTRACTUAL Y SEGUIMIENTO DE PROYECTOS DE INFRAESTRUCTURA DE TRANSPORTE"/>
    <s v="Vicepresidencia  Ejecutiva (VEJ)"/>
    <s v="IP Malla Vial del Meta"/>
    <s v="Adriana Barrios Rodríguez"/>
    <s v="Agosto de 2020"/>
    <s v="AGOSTO"/>
    <n v="2020"/>
    <m/>
    <m/>
    <s v="Acción correctiva y preventiva"/>
    <s v="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_x000a__x000d__x000a_ _x000d__x000a__x000d__x000a_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_x000a__x000d__x000a_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_x000a__x000d__x000a_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
    <s v="28/10/2020"/>
    <x v="78"/>
    <m/>
    <s v="_x000a__x000a_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_x000a__x000a_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_x000a__x000a_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_x000a__x000a_09/12/2021  -Modificación de fecha- Mediante comunicación con radicado ANI No. 20211020159643 del 07/12/2021 se atendió solicitud de prórroga hecha por la Supervisión a través de comunicación con radicado ANI No. 20215000158643 del 03/12/2021. (Adriana Barrios Rodríguez)_x000a__x000a_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 de marzo de 2023, la Vicepresidencia Ejecutiva informó:_x000d__x000a__x000d__x000a_&quot;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_x000a__x000d__x000a_Actualmente, dicha propuesta está en revisión al interior de la Agencia Nacional de Infraestructura._x000d__x000a__x000d__x000a_Fecha de cumplimiento propuesta: 31-12-2023&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12/2023  -Modificación de fecha- Mediante correo electrónico del 21/12/2023, el Líder del Equipo de Supervisión informó:_x000d__x000a__x000d__x000a_&quot;(...)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_x000a_ _x000d__x000a_1._x0009_La no conformidad 3839 tiene en su alcance la modificación de condiciones tipo a los contratos de concesión, por tanto, es una decisión colegiada e institucional._x000d__x000a_ _x000d__x000a_2._x0009_Para la No Conformidad No. 3839 se planteo un Plan de Mejoramiento , en los siguientes términos:  _x000d__x000a_ _x000d__x000a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_x000a_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ce 31/12/2024 como fecha de terminación del plan de mejoramiento._x000d__x000a_ (Adriana Barrios Rodríguez)"/>
    <n v="0.5"/>
    <x v="1"/>
    <m/>
    <m/>
    <m/>
    <d v="2020-09-03T00:00:00"/>
    <n v="1411"/>
    <s v="Auditoría Interna a Proyectos"/>
    <s v="https://anionline.sharepoint.com/:f:/s/PMPMotor/ErXLZe2u6xhEm6rbTX0D6G4BqNEVCBjIaLJH9SE5_D_u1w?e=eSRiXj"/>
  </r>
  <r>
    <n v="3840"/>
    <n v="29"/>
    <n v="2020"/>
    <s v="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
    <s v="Deficiencias técnicas en corredor vial"/>
    <m/>
    <m/>
    <s v="Técnico"/>
    <s v="GESTIÓN CONTRACTUAL Y SEGUIMIENTO DE PROYECTOS DE INFRAESTRUCTURA DE TRANSPORTE"/>
    <s v="Vicepresidencia  Ejecutiva (VEJ)"/>
    <s v="IP Malla Vial del Meta"/>
    <s v="Adriana Barrios Rodríguez"/>
    <s v="Agosto de 2020"/>
    <s v="AGOSTO"/>
    <n v="2020"/>
    <m/>
    <m/>
    <s v="Acción correctiva"/>
    <s v="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
    <d v="2020-10-08T00:00:00"/>
    <x v="97"/>
    <m/>
    <s v="_x000a__x000a_28/10/2020  -Modificación plan- Mediante comunicación con radicado ANI No. 20201020325941 del 27-10-2020 la Oficina de Control Interno se pronunció sobre solicitud de la Interventoría respecto a la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4 y 5,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_x000a__x000a_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_x000a__x000a_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_x000a__x000a_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_x000a__x000a_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
    <n v="1"/>
    <x v="2"/>
    <m/>
    <n v="12"/>
    <n v="2023"/>
    <d v="2020-09-03T00:00:00"/>
    <n v="1411"/>
    <s v="Auditoría Interna a Proyectos"/>
    <s v="https://anionline.sharepoint.com/:f:/s/PMPMotor/Enap8mtYae9Bg7wauYVyD8kBfsViOXC5z4mz2EgwxNg5zw?e=giutG4"/>
  </r>
  <r>
    <n v="3841"/>
    <n v="30"/>
    <n v="2020"/>
    <s v="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_x000a_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
    <s v=""/>
    <m/>
    <m/>
    <s v="Técnico"/>
    <s v="GESTIÓN CONTRACTUAL Y SEGUIMIENTO DE PROYECTOS DE INFRAESTRUCTURA DE TRANSPORTE"/>
    <s v="Vicepresidencia  Ejecutiva (VEJ)"/>
    <s v="IP Malla Vial del Meta"/>
    <s v="Adriana Barrios Rodríguez"/>
    <s v="Agosto de 2020"/>
    <s v="AGOSTO"/>
    <n v="2020"/>
    <m/>
    <m/>
    <s v="Acción correctiva"/>
    <s v="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quot;Listado de Verificación Estaciones de Pesaje - Seguimiento 30 de agosto de 2021 (20%) 5. Tomar los correctivos necesarios de acuerdo a las novedades que se presenten. - Seguimiento 30 de septiembre de 2021. (20%)."/>
    <d v="2020-08-10T00:00:00"/>
    <x v="98"/>
    <m/>
    <s v="_x000a__x000a_28/10/2020  -Modificación plan- Mediante radicado ANI No. 20201020325941 del 27-10-2020 la Oficina de Control Interno se pronunció sobre solicitud de la Interventoría sobre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3 y 4,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_x000a__x000a_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
    <n v="1"/>
    <x v="0"/>
    <m/>
    <n v="12"/>
    <n v="2021"/>
    <d v="2020-09-03T00:00:00"/>
    <n v="1411"/>
    <s v="Auditoría Interna a Proyectos"/>
    <m/>
  </r>
  <r>
    <n v="3842"/>
    <n v="31"/>
    <n v="2020"/>
    <s v="1._x0009_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_x000a_H. Documento de pruebas de funcionalidad en IPv6 (Pruebas de funcionalidad) e _x000d__x000a_I. Acta de cumplimiento a satisfacción de la entidad sobre el funcionamiento de los elementos intervenidos en la fase de implementación. (Pruebas de funcionalidad)._x000d__x000a__x000d__x000a_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
    <s v=""/>
    <m/>
    <m/>
    <s v="Tecnológico"/>
    <s v="GESTIÓN DE LA INFORMACIÓN Y COMUNICACIONES"/>
    <s v="Vicepresidencia de Planeación, Riesgos y Entorno (VPRE)"/>
    <s v="Grupo Interno de Trabajo Planeación"/>
    <s v="Juan Diego Toro Bautista"/>
    <s v="Septiembre de 2020"/>
    <s v="SEPTIEMBRE"/>
    <n v="2020"/>
    <m/>
    <m/>
    <s v="Acción preventiva"/>
    <s v="1._x0009_Actualizar el direccionamiento IPV6 respecto al plan de implementación aprobado._x000d__x000a_2._x0009_Actualizar la resolución de nombres de dominio DNS públicos._x000d__x000a_3._x0009_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_x000a_4._x0009_Actualizar la información en la plataforma Mintic para reporte sobre  estado de implementación adopción del protocolo IPV6."/>
    <s v="18/11/2020"/>
    <x v="60"/>
    <m/>
    <s v="_x000a__x000a_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
    <n v="1"/>
    <x v="0"/>
    <m/>
    <n v="11"/>
    <n v="2020"/>
    <s v="30/09/2020"/>
    <n v="1384"/>
    <s v="Auditoría Interna"/>
    <m/>
  </r>
  <r>
    <n v="3843"/>
    <n v="32"/>
    <n v="2020"/>
    <s v="Se verificaron las conciliaciones bancarias de la cuenta corriente No 18815273624 de Bancolombia de los meses de enero, febrero y marzo de 2020, observando lo siguiente:_x000d__x000a_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_x000a_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_x000a_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_x000a_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_x000a_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
    <s v=""/>
    <m/>
    <m/>
    <s v="Financiero"/>
    <s v="GESTIÓN ADMINISTRATIVA Y FINANCIERA"/>
    <s v="Vicepresidencia de Gestión Corporativa (VGCorp)"/>
    <s v="Grupo interno de trabajo administrativo y financiero"/>
    <s v="Yuber Alexander Peña Cárdenas"/>
    <s v="Septiembre de 2020"/>
    <s v="SEPTIEMBRE"/>
    <n v="2020"/>
    <m/>
    <m/>
    <s v="Acción correctiva y preventiva"/>
    <s v="ACTIVIDAD 1_x000d__x000a_Elaborar y adoptar en el Sistema de Gestión de Calidad los formatos anexos conciliación bancaria pagos seguridad social funcionarios de planta y conciliación bancaria discriminación otras partidas globales. Responsable: Nelcy Maldonado, fecha 30/11/2020_x000d__x000a_ACTIVIDAD 2_x000d__x000a_Adjuntar mensualmente los formatos adoptados, para aclarar las partidas pendientes de conciliar. Responsable GIT Talento Humano, GIT Administrativa y Financiera (Presupuesto y Tesorería), fecha 30/03/2021"/>
    <d v="2020-10-12T00:00:00"/>
    <x v="31"/>
    <m/>
    <s v="_x000a__x000a_30/11/2020 Mediante correo electrónico del 30 de noviembre se solicitó al GIT Administrativa y Financiera suscribir el plan de mejoramiento. (Yuber Alexander Peña Cárdenas)_x000a__x000a_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_x000a_Mediante correo del 3/12/2020 la VAF ajustó la fecha de cumplimiento de la actividad dos para el 31 de marzo de 2021._x000d__x000a_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_x000a__x000a_08/04/2021 Mediante correo del 8 de abril de 2021 se solicitó al GIT Administrativa y Financiera enviar los soportes de la acción No. Dos. (Yuber Alexander Peña Cárdenas)_x000a__x000a_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_x000a_Mediante correo del 28/04/2021 y del 07/07/2021 se solicitó al GIT Administrativa y Financiera – Servicios Generales informar la fecha de entrega de las evidencias dado que las acciones de mejora se encuentran vencidas. (Yuber Alexander Peña Cárdenas)_x000a__x000a_14/09/2021 Mediante correo del 14/09/2021 se solicitó al GIT Administrativa y Financiera el suministro de la evidencia de la implementación de los formatos. (Yuber Alexander Peña Cárdenas)_x000a__x000a_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_x000a__x000d__x000a_Por lo anterior, se dan como cumplidas las acciones y se cierra la No Conformidad. (Yuber Alexander Peña Cárdenas)"/>
    <n v="1"/>
    <x v="0"/>
    <m/>
    <n v="9"/>
    <n v="2021"/>
    <d v="2020-10-05T00:00:00"/>
    <n v="1379"/>
    <s v="Auditoría Interna"/>
    <m/>
  </r>
  <r>
    <n v="3844"/>
    <n v="33"/>
    <n v="2020"/>
    <s v="1._x0009_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
    <s v=""/>
    <m/>
    <m/>
    <s v="Jurídico"/>
    <s v="GESTIÓN DE LA INFORMACIÓN Y COMUNICACIONES"/>
    <s v="Vicepresidencia Jurídica (VJ)"/>
    <s v="Grupo Interno de Trabajo Defensa Judicial"/>
    <s v="Martha Guzmán León"/>
    <s v="Septiembre de 2020"/>
    <s v="SEPTIEMBRE"/>
    <n v="2020"/>
    <m/>
    <m/>
    <s v="Acción correctiva y preventiva"/>
    <s v="ACCIÓN 1. Tramitar la capacitación de los usuarios Jefe Financiero y Enlace de pagos. RESPONSABLE: Administradora del Sistema. FECHA DE CUMPLIMIENTO: 31/03/2021._x000d__x000a_ACCIÓN 2. Inactivación de los usuarios Ivonne Novoa y Diana Lorena Quiñonez. RESPONSABLE: Administradora del Sistema. FECHA DE CUMPLIMIENTO: 31/12/2020._x000d__x000a_ACCIÓN 3. Actualización de la información laboral [tipo de vinculación] de los usuarios del sistema. RESPONSABLE: Administradora del Sistema. FECHA DE CUMPLIMIENTO: 31/12/2020._x000d__x000a_ACCIÓN 4. Requerir a los usuarios que aún no han actualizado la información de formación en el sistema. RESPONSABLE: Administradora del Sistema. FECHA DE CUMPLIMIENTO: 31/12/2020. _x000d__x000a_OBSERVACIONES:_x000d__x000a_1. A efectos de comprobar el cumplimiento de la UM No. 3, se adjunta imagen de pantalla que da cuenta del estado inactivo de dichos usuarios_x000d__x000a_2. A efectos de comprobar el cumplimiento de la UM No. 4, se adjunta imagen de pantalla de la información de los usuarios activos del sistema en el que se puede verificar la actualización de la información laboral"/>
    <s v="13/11/2020"/>
    <x v="17"/>
    <m/>
    <s v="_x000a__x000a_13/11/2020 Mediante Memorando 20207010134343 del 29 de octubre de 2020, el Coordinador del GIT de Defensa Judicial, relaciona como anexos 2 imágenes y una carpeta comprimida. Sin embargo, revisado el radicado en Orfeo no se enviaren los documentos.  (Martha Guzmán León)_x000a__x000a_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_x000a_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_x000a__x000a_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_x000a_Con memorando 20217010055973 del 5 de abril de 2021, el Coordinador del GIT de Defensa Judicial, señaló: &quot;Frente a esta NC, se ha generado avance en los siguientes puntos: _x000a_1. Las abogadas Ivonne Maritza Novoa y Diana Lorena Quiñonez, fueron inactivadas tal como consta en el reporte de usuarios del sistema que fuera aportado en el curso de la auditoría al Sistema EKogui respecto del período 1 de julio al 31 de diciembre de 2020. _x000a_2. La información de la totalidad de los usuarios se encuentra actualizada, tal como se verificó en el curso de la auditoría al Sistema Ekogui respecto del período 1 de julio a 31 de diciembre de 2020. _x000a_3. Respecto de la capacitación del Usuario Jefe Financiero, el cumplimiento de esta UM quedó incorporado dentro de la solicitud de ampliación del plazo de cumplimiento solicitada mediante memorando 20217010054883.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4.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Así mismo, que: &quot;El porcentaje de avance de las acciones formuladas se verá reflejado en el informe de seguimiento y la certificación a la Agencia Nacional de Defensa Jurídica del Estado, del primer semestre de 2021. 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Se cierra con el 100% de cumplimiento. (Martha Guzmán León)"/>
    <n v="1"/>
    <x v="0"/>
    <m/>
    <n v="9"/>
    <n v="2021"/>
    <s v="30/09/2020"/>
    <n v="1384"/>
    <s v="Auditoría Interna"/>
    <m/>
  </r>
  <r>
    <n v="3845"/>
    <n v="34"/>
    <n v="2020"/>
    <s v="2._x0009_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
    <s v=""/>
    <m/>
    <m/>
    <s v="Jurídico"/>
    <s v="GESTIÓN JURÍDICA"/>
    <s v="Vicepresidencia Jurídica (VJ)"/>
    <s v="Grupo Interno de Trabajo Defensa Judicial"/>
    <s v="Martha Guzmán León"/>
    <s v="Septiembre de 2020"/>
    <s v="SEPTIEMBRE"/>
    <n v="2020"/>
    <m/>
    <m/>
    <s v="Acción correctiva y preventiva"/>
    <s v="ACCIÓN 1. Definir la estrategia a seguir con relación a la asignación de procesos de expropiación. RESPONSABLE: Administradora del Sistema y Jefe Jurídico. FECHA DE CUMPLIMIENTO: 31/03/2021._x000d__x000a_ACCIÓN 2. Creación de los procesos que la ANI tiene como procesos activos y no se encuentran registrados en el sistema. Responsable: abogados. FECHA DE CUMPLIMIENTO: 30/01/2021._x000d__x000a_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_x000a_ACCIÓN 4. Actualización de la terminación de los procesos en el Sistema eKOGUIi. RESPONSABLE: Apoderados. FECHA DE CUMPLIMIENTO: 30/01/2021."/>
    <s v="13/11/2020"/>
    <x v="17"/>
    <m/>
    <s v="_x000a__x000a_11/12/2020 11/12/2020. Teniendo en cuenta que las Acciones de Mejoramiento del Plan de Acción no están agrupadas para cada no conformidad: 3844, 3845 y 3846, se solicitará la precisión. _x000a_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 _x000a_Mediante Memorando 20217010055973 del 5 de abril de 2021, el Coordinador del GIT de Defensa Judicial, manifestó: &quot;Frente a esta NC, se ha generado avance en los siguientes puntos: _x000a_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_x000a_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_x000a_El cumplimiento de las demás UM quedaron incorporados dentro de la solicitud de ampliación del plazo de cumplimiento solicitada mediante memorando 20217010054883. 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5,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io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n v="1"/>
    <x v="0"/>
    <m/>
    <n v="9"/>
    <n v="2021"/>
    <s v="30/09/2020"/>
    <n v="1384"/>
    <s v="Auditoría Interna"/>
    <m/>
  </r>
  <r>
    <n v="3846"/>
    <n v="35"/>
    <n v="2020"/>
    <s v="3._x0009_PAGOS. I. Se verificó que en la Entidad se gestionaron pagos en SIIF de MINHACIENDA; sin embargo, a la fecha no se han registrado en el Sistema eKOGUI. "/>
    <s v=""/>
    <m/>
    <m/>
    <s v="Jurídico"/>
    <s v="GESTIÓN JURÍDICA"/>
    <s v="Vicepresidencia Jurídica (VJ)"/>
    <s v="Grupo Interno de Trabajo Defensa Judicial"/>
    <s v="Martha Guzmán León"/>
    <s v="Septiembre de 2020"/>
    <s v="SEPTIEMBRE"/>
    <n v="2020"/>
    <m/>
    <m/>
    <s v="Acción correctiva y preventiva"/>
    <s v="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
    <s v="13/11/2020"/>
    <x v="17"/>
    <m/>
    <s v="_x000a__x000a_11/12/2020 11/12/2020. Teniendo en cuenta que las Acciones del Plan de Mejoramiento no están agrupadas para cada no conformidad: 3844, 3845 y 3846, se solicitará precisión. _x000a_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_x000a__x000a_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quot;Una vez cumplida la capacitación del usuario Enlace de Pagos, registrar los pagos realizados durante la vigencia 2020&quot;. Esta información no fue suministrada.  (Martha Guzmán León)_x000a__x000a_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medidas correctivas formulado. _x000a_Mediante Memorando 20217010055973 del 5 de abril de 2021, el Coordinador del GIT de Defensa Judicial, señaló: &quot;Respecto de la fecha de cumplimiento de la UM formuladas para esta NC, se solicita tener como tal la señalada en el memorando 20217010054883, esto es el 30 de julio de 2021, lo cual se registra en el formato SEPG-F-019, que se adjunta a la presente.&quot; _x000a__x000a_Mediante Memorando 20217010054883 del 30 de marzo de 2021, la Coordinadora del GIT de Defensa Judicial (A), solicitó se amplie el plazo para el cumplimiento de la UM propuestas hasta el 30 de julio de 2021.  (Martha Guzmán León)_x000a__x000a_5/06/2021 A través de correo electrónico del 13 de mayo de 2021, se informó al Coordinador del GIT de Defensa Judicial, el estado de la No conformidad 3846,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_x000a_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
    <n v="1"/>
    <x v="0"/>
    <m/>
    <n v="9"/>
    <n v="2021"/>
    <s v="30/09/2020"/>
    <n v="1384"/>
    <s v="Auditoría Interna"/>
    <m/>
  </r>
  <r>
    <n v="3847"/>
    <n v="36"/>
    <n v="2020"/>
    <s v="1._x0009_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_x000a_Situación que se evidenció por la ausencia del cargue de cuentas de cobro e informes de ejecución de los contratos de prestación de servicios: VE-470-2020, directa; VJ-465-2020, directa; VE-500-2020, directa; VPRE-474-2020, directa."/>
    <s v=""/>
    <m/>
    <m/>
    <s v="Jurídico"/>
    <s v="GESTIÓN DE LA CONTRATACIÓN PÚBLICA"/>
    <s v="Vicepresidencias"/>
    <s v="VEJ - VGC"/>
    <s v="Andrés Fernando Huérfano Huérfano"/>
    <s v="Septiembre de 2020"/>
    <s v="SEPTIEMBRE"/>
    <n v="2020"/>
    <m/>
    <m/>
    <m/>
    <s v="Plan parcial VES (rad. 20212000081193). Unidad de Medida Correctiva: - Realizar el cargue en la plataforma del SECOP II, de los contratos VE-470-2020 y VE-500-2020. _x000a_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
    <d v="2021-08-02T00:00:00"/>
    <x v="99"/>
    <m/>
    <s v="02/08/2021 Mediante memorando rad. 20212000081193 la dependencia formula el plan de mejora y determina fecha de cumplimiento para el 15 de diciembre de 2021. (Andrés Fernando Huérfano Huérfano)_x000a__x000a_30/11/2021 Mediante correo electrónico de 22/10/2021, la VE remitió los soportes de las UM formuladas en su plan de mejoramiento.  (Andrés Fernando Huérfano Huérfano)"/>
    <n v="1"/>
    <x v="0"/>
    <m/>
    <n v="11"/>
    <n v="2021"/>
    <s v="30/09/2020"/>
    <n v="1384"/>
    <s v="Auditoría Interna"/>
    <m/>
  </r>
  <r>
    <n v="3848"/>
    <n v="37"/>
    <n v="2020"/>
    <s v="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
    <s v=""/>
    <m/>
    <m/>
    <s v="Jurídico"/>
    <s v="GESTIÓN DE LA CONTRATACIÓN PÚBLICA"/>
    <s v="Vicepresidencias"/>
    <s v="VEJ - VGC"/>
    <s v="Andrés Fernando Huérfano Huérfano"/>
    <s v="Septiembre de 2020"/>
    <s v="SEPTIEMBRE"/>
    <n v="2020"/>
    <m/>
    <m/>
    <m/>
    <s v="Plan parcial VES (rad. 20212000081193). Unidad de Medida Preventiva: - Solicitar mediante comunicación Interna al GIT de Contratación, los lineamientos para la realización de los _x000a_Estudios de Mercado. -  Estudios previos aprobados por el GIT de Contratación que contenga los estudios de Mercado bajo la modalidad de contratación directa"/>
    <d v="2021-08-02T00:00:00"/>
    <x v="99"/>
    <m/>
    <s v="02/08/2021 Mediante memorando rad. 20212000081193 la dependencia formula el plan de mejora y determina fecha de cumplimiento para el 15 de diciembre de 2021. (Andrés Fernando Huérfano Huérfano)_x000a__x000a_30/11/2021 Mediante correo electrónico de 24/11/2021, la Vicepresidencia de Estucturación remitió los soportes vinculados a la ejecución del plan.  (Andrés Fernando Huérfano Huérfano)"/>
    <n v="1"/>
    <x v="0"/>
    <m/>
    <n v="11"/>
    <n v="2021"/>
    <s v="30/09/2020"/>
    <n v="1384"/>
    <s v="Auditoría Interna"/>
    <m/>
  </r>
  <r>
    <n v="3849"/>
    <n v="38"/>
    <n v="2020"/>
    <s v="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
    <s v=""/>
    <m/>
    <m/>
    <s v="Jurídico"/>
    <s v="GESTIÓN CONTRACTUAL Y SEGUIMIENTO DE PROYECTOS DE INFRAESTRUCTURA DE TRANSPORTE"/>
    <s v="Vicepresidencia  Ejecutiva (VEJ)"/>
    <s v="Bucaramanga - Pamplona"/>
    <s v="Daniel Felipe Sáenz Lozano"/>
    <s v="Octubre de 2020"/>
    <s v="OCTUBRE"/>
    <n v="2020"/>
    <m/>
    <m/>
    <s v="Acción correctiva"/>
    <s v="1. Agotar el trámite de aprobación de garantías, GCSP-P-012, para la fase de construcción (50%). Fecha de terminación: 15/12/2020_x000d__x000a__x000d__x000a_2. Incluir en el comité de seguimiento mensual de enero de 2021 con la interventoría la verificación de las vigencias de las pólizas para el año 2021 (50%). Fecha de terminación: 31/03/2021"/>
    <s v="24/11/2020"/>
    <x v="31"/>
    <m/>
    <s v="_x000a__x000a_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_x000a__x000a_02/03/2021 Mediante correo electrónico del 02/03/2021 se solicitó a la Supervisión evidencias del cumplimiento de la segunda acción de mejoramiento, dado que que el plan vigente finaliza el 31/03/2021. (Daniel Felipe Sáenz Lozano)_x000a__x000a_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quot; _x000d__x000a__x000d__x000a_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_x000a__x000d__x000a_Se da cierra a la No Conformidad debido a que desapareció la causa que la originó. (Daniel Felipe Sáenz Lozano)"/>
    <n v="1"/>
    <x v="0"/>
    <m/>
    <n v="4"/>
    <n v="2021"/>
    <s v="23/10/2020"/>
    <n v="1361"/>
    <s v="Auditoría Interna a Proyectos"/>
    <m/>
  </r>
  <r>
    <n v="3850"/>
    <n v="39"/>
    <n v="2020"/>
    <s v="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
    <s v="Deficiencias en gestión institucional y/o interinstitucional"/>
    <m/>
    <m/>
    <s v="Técnico"/>
    <s v="GESTIÓN CONTRACTUAL Y SEGUIMIENTO DE PROYECTOS DE INFRAESTRUCTURA DE TRANSPORTE"/>
    <s v="Vicepresidencia  Ejecutiva (VEJ)"/>
    <s v="Bucaramanga - Pamplona"/>
    <s v="Daniel Felipe Sáenz Lozano"/>
    <s v="Octubre de 2020"/>
    <s v="OCTUBRE"/>
    <n v="2020"/>
    <m/>
    <m/>
    <s v="Acción correctiva"/>
    <s v="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
    <s v="24/11/2020"/>
    <x v="78"/>
    <m/>
    <s v="_x000a__x000a_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_x000a__x000a_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_x000a__x000a_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_x000a__x000a_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_x000a__x000a_21/07/2021  -Modificación de fecha- Mediante memorando ANI No. 20215000099983 del 16 de julio de_x000a_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_x000a__x000a_21/07/2021  -Modificación plan- El ajuste únicamente corresponde a la fecha de terminación de la segunda acción de mejoramiento, como se informa en el memorando con radicado ANI No. 20211020101753 del 21 de julio de 2021. (Daniel Felipe Sáenz Lozano)_x000a__x000a_01/12/2021 Teniendo en cuenta que el plan de mejoramiento vence el 31-12-2021, mediante correo electrónico se solicitó remitir evidencias que acrediten el cumplimiento del mismo. (Daniel Felipe Sáenz Lozano)_x000a__x000a_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_x000a__x000a_01/12/2022 Mediante correo electrónico se solicitaron evidencias que acrediten el cumplimiento del plan de mejoramiento, dado que este tiene 31/12/2022 como fecha de terminación. (Daniel Felipe Sáenz Lozano)_x000a__x000a_09/12/2022  -Modificación de fecha-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09/12/2022  -Modificación plan-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1/12/2023 Mediante correo electrónico se solicitó al Líder del Equipo de Coordinación y Seguimiento evidencias de cumplimiento del plan de mejoramiento. (Daniel Felipe Sáenz Lozano)_x000a__x000a_21/02/2024 Mediante correo electrónico se solicitó al Líder del Equipo de Coordinación y Seguimiento evidencias de cumplimiento del plan de mejoramiento. (Daniel Felipe Sáenz Lozano)_x000a__x000a_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
    <n v="0.5"/>
    <x v="1"/>
    <m/>
    <m/>
    <m/>
    <s v="23/10/2020"/>
    <n v="1361"/>
    <s v="Auditoría Interna a Proyectos"/>
    <s v="https://anionline.sharepoint.com/:f:/s/PMPMotor/EjUk8FEGrE5JmG6Zr32OElYBsaKnkIU98yvOMyYL1O9fAQ?e=eJTTNm"/>
  </r>
  <r>
    <n v="3851"/>
    <n v="40"/>
    <n v="2020"/>
    <s v="No se evidenció cumplimiento del plazo contractual para que la ANI se pronuncie frente a solicitudes de ocurrencia de Eventos Eximentes de Responsabilidad, término reglamentado en la parte general del contrato de concesión, sección 14.2(d)(iii), según se cita a continuación:_x000d__x000a_(…) Una vez efectuada la Notificación dentro del término indicado en la sección 14.3(c)(ii) anterior, la Parte notificada deberá, dentro de los quince (15) Días siguientes a dicha Notificación, expresar si acepta, o no, la ocurrencia del Evento Eximente de Responsabilidad (…)_x000d__x000a_"/>
    <s v="Deficiencias en gestión institucional y/o interinstitucional"/>
    <m/>
    <m/>
    <s v="Técnico"/>
    <s v="GESTIÓN CONTRACTUAL Y SEGUIMIENTO DE PROYECTOS DE INFRAESTRUCTURA DE TRANSPORTE"/>
    <s v="Vicepresidencia  Ejecutiva (VEJ)"/>
    <s v="Autopista Río Magdalena 2"/>
    <s v="Adriana Barrios Rodríguez"/>
    <s v="Octubre de 2020"/>
    <s v="OCTUBRE"/>
    <n v="2020"/>
    <m/>
    <m/>
    <s v="Acción preventiva"/>
    <s v="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
    <d v="2020-12-10T00:00:00"/>
    <x v="78"/>
    <m/>
    <s v="_x000a__x000a_1/12/2020 Se envió correo electrónico a la Supervisión solicitándo el Plan de Mejoramiento visto que el 5 de diciembre se cumplen 30 días de la formulación de la No Conformidad. (Adriana Barrios Rodríguez)_x000a__x000a_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_x000a__x000a_09/12/2021  -Modificación de fecha- Mediante correo electrónico del 09/12/2021 la Supervisión informó que &quot;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_x000a__x000d__x000a_Expuesto lo anterior, toda vez que a la fecha no se tiene respuesta de la CCI al planteamiento de la Agencia, es necesario que se amplie el plazo hasta el 31 de diciembre del 2022, para poder implementar el plan de mejoramiento.&quot; (Adriana Barrios Rodríguez)_x000a__x000a_06/12/2022  -Modificación de fecha- Mediante correo electrónico del 06/12/2022 el Líder del Equipo de Coordinación y Seguimiento del Proyecto presentó un reporte de las acciones para superar la No Conformidad, concluyendo y solicitando que: &quot;(...)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quot; (Adriana Barrios Rodríguez)_x000a__x000a_13/12/2023 Se realiza seguimiento de avance en el plan de mejoramiento de la No conformidad por correo electrónico. (Adriana Barrios Rodríguez)_x000a__x000a_20/12/2023  -Modificación de fecha- Mediante correo electrónico del 18/12/2023; se informó por parte del Equipo de Coordinación y Seguimiento:_x000d__x000a__x000d__x000a_&quot;Teniendo en cuenta la solicitud del estado de avance de las acciones de mejoramiento correspondientes a la No Conformidad 3851 del Plan de Mejoramiento por Procesos de la Entidad – Proyecto Autopista Río Magdalena 2, se informa lo siguiente:_x000d__x000a_ _x000d__x000a_1._x0009_Para la No Conformidad No.3851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tanto, se estableció 31-12-2024 como fecha de terminación del plan de mejoramiento. (Adriana Barrios Rodríguez)"/>
    <n v="0"/>
    <x v="1"/>
    <m/>
    <m/>
    <m/>
    <d v="2020-11-05T00:00:00"/>
    <n v="1348"/>
    <s v="Auditoría Interna a Proyectos"/>
    <s v="https://anionline.sharepoint.com/:f:/s/PMPMotor/EkyYqR84ApdBmifUU4176UQB4X6rqcjIgREvnrwPAz8C8g?e=1uKhOd"/>
  </r>
  <r>
    <n v="3852"/>
    <n v="41"/>
    <n v="2020"/>
    <s v="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s v="Deficiencias técnicas en corredor vial"/>
    <m/>
    <m/>
    <s v="Técnico"/>
    <s v="GESTIÓN CONTRACTUAL Y SEGUIMIENTO DE PROYECTOS DE INFRAESTRUCTURA DE TRANSPORTE"/>
    <s v="Vicepresidencia  Ejecutiva (VEJ)"/>
    <s v="Autopista Río Magdalena 2"/>
    <s v="Adriana Barrios Rodríguez"/>
    <s v="Octubre de 2020"/>
    <s v="OCTUBRE"/>
    <n v="2020"/>
    <m/>
    <m/>
    <s v="Acción correctiva"/>
    <s v="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_x000a__x000d__x000a_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_x000a__x000d__x000a_3. (11%) Analizar sí las otras alternativas de solución siguen siendo viables para garantizar la disponibilidad de la información solicitada – Seguimiento 31 de marzo de 2021 _x000d__x000a__x000d__x000a_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_x000a__x000d__x000a_5. (11%) En caso de que la respuesta sea negativa por parte de los operadores, la interventoría continuará con los procedimientos actuales utilizados como alternativa que suple la condición de transmisión en tiempo real. – Seguimiento 30 de abril de 2020 _x000d__x000a__x000d__x000a_6. (11%) Ejecutar el programa de mantenimiento preventivo establecido en los procesos administrativos para verificar la disponibilidad permanente de los equipos y software para la transmisión en tiempo real. – Seguimiento 1 de febrero de 2020 _x000d__x000a__x000d__x000a_7. (11%) Realizar de manera trimestral las visitas de auditoria a la estación de peaje para verificar el adecuado funcionamiento de los equipos y programas instalados. – Seguimiento 1 de febrero de 2020 _x000d__x000a__x000d__x000a_8. (11%) Mantener por parte del área de operación y mantenimiento asignado en la Interventoría, un adecuado control de la información grabada, almacenada y en custodia en el área de sistemas. – Seguimiento 1 de febrero de 2020. _x000d__x000a__x000d__x000a_9. (12%) Se realizará seguimiento, mantenimiento y capacitación al personal encargado para su respectivo sostenimiento del sistema - Seguimiento 01 de mayo de 2021. _x000d__x000a__x000d__x000a_ "/>
    <d v="2020-12-10T00:00:00"/>
    <x v="56"/>
    <m/>
    <s v="1/12/2020 Se envió correo electrónico a la Interventoría solicitándo el Plan de Mejoramiento visto que el 5 de diciembre se cumplen 30 días de la formulación de la No Conformidad. (Adriana Barrios Rodríguez)_x000a__x000a_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_x000a__x000a_21/01/2021  -Modificación de fecha- Se ajusta fecha de terminación con base en lo comunicado a la Interventoría mediante correo electrónico del 7 de diciembre de 2020, donde se informó sobre la incorporación del plan de mejoramiento. (Adriana Barrios Rodríguez)_x000a__x000a_25/01/2021  -Modificación de fecha-  (Adriana Barrios Rodríguez)_x000a__x000a_25/01/2021  -Modificación de fecha-  (2020)_x000a__x000a_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_x000a__x000a_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_x000a__x000a_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_x000a__x000a_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_x000a__x000a_11/07/2022  -Modificación de fecha- - (Adriana Barrios Rodríguez)_x000a__x000a_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_x000a_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_x000a__x000a_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_x000a__x000a_La Oficina de Control Interno dio concepto favorable a la prórroga solicitada por la Interventoría a través del oficio con radicado ANI No. 20231020021051 del 24 de enero de 2023. (Adriana Barrios Rodríguez)_x000a__x000a_4/05/2023  -Modificación de fecha- De acuerdo con lo establecido en el oficio N. 20231020142191 del 27 de abril de 2023 se estableció 20/06/2023 como fecha de terminación del plan de mejoramiento. (Adriana Barrios Rodríguez)_x000a__x000a_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_x000a__x000a_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
    <n v="1"/>
    <x v="2"/>
    <m/>
    <n v="9"/>
    <n v="2023"/>
    <d v="2020-11-05T00:00:00"/>
    <n v="1348"/>
    <s v="Auditoría Interna a Proyectos"/>
    <s v="https://anionline.sharepoint.com/:f:/s/PMPMotor/EiMzWFmUA_5NqpfYRk1u8m4BfYs7jI0H4AmdyNoA4KR0Fg?e=0hr9fT"/>
  </r>
  <r>
    <n v="3853"/>
    <n v="42"/>
    <n v="2020"/>
    <s v="1.1_x0009_Se evidenció incumplimiento de los términos establecidos en el art. 14 de la Ley 14 de la Ley 1437 de 2011, que para los dos (2) primeros trimestres de 2020, en la muestra auditada fue del 23% ."/>
    <s v=""/>
    <m/>
    <m/>
    <s v="Administrativo"/>
    <s v="TODOS LOS PROCESOS"/>
    <s v="Vicepresidencias"/>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03/2021 _x0009__x000d__x000a_Mediante memorando Rad. 20206010135493 del 03/11/2020, la VPRE, informa  cuatro acciones adcionalaes a seguir:_x000d__x000a_•_x0009_Solicitud de socialización sobre PQRS a los colaboradores de la VPRE, al equipo de Atención al ciudadano._x000d__x000a_•_x0009_Solicitud de socialización sobre el manejo de la herramienta ORFEO a los colaboradores de la VPRE, al grupo de Archivo y correspondencia._x000d__x000a_•_x0009_Seguimiento mensual al informe de PQRS presentado por el equipo de Atención al ciudadano._x000d__x000a_•_x0009_Presentación de informe trimestral al Vicepresidente de Planeación, Riesgos y Entorno sobre el estado de las PQRS en la VPRE._x000d__x000a_ (Luz Mary Hernández Villadiego)"/>
    <n v="1"/>
    <x v="0"/>
    <m/>
    <n v="6"/>
    <n v="2021"/>
    <s v="26/10/2020"/>
    <n v="1358"/>
    <s v="Seguimiento Normativo"/>
    <m/>
  </r>
  <r>
    <n v="3854"/>
    <n v="43"/>
    <n v="2020"/>
    <s v="1.2_x0009_Se evidenció ausencia de respuesta, incumpliéndose la Ley 14 de la Ley 1437 de 2011, que para los dos (2) primeros trimestres de 2020, en la muestra auditada fue del 9% "/>
    <s v="Incumplimiento normativo"/>
    <m/>
    <m/>
    <s v="Administrativo"/>
    <s v="TODOS LOS PROCESOS"/>
    <s v="Vicepresidencias"/>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12/03/2021 Mediante memorando Rad. 20206010135493 del 03/11/2020, la VPRE, plantea cuatro acciones adicionales a seguir: _x000a_•_x0009_Solicitud de socialización sobre PQRS a los colaboradores de la VPRE, al equipo de Atención al ciudadano._x000a_•_x0009_Solicitud de socialización sobre el manejo de la herramienta ORFEO a los colaboradores de la VPRE, al grupo de Archivo y correspondencia._x000a_•_x0009_Seguimiento mensual al informe de PQRS presentado por el equipo de Atención al ciudadano._x000a_•_x0009_Presentación de informe trimestral al Vicepresidente de Planeación, Riesgos y Entorno sobre el estado de las PQRS en la VPRE._x000a_ (Luz Mary Hernández Villadiego)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 (Luz Mary Hernández Villadiego)"/>
    <n v="1"/>
    <x v="2"/>
    <m/>
    <n v="2"/>
    <n v="2022"/>
    <s v="26/10/2020"/>
    <n v="1358"/>
    <s v="Seguimiento Normativo"/>
    <s v="https://anionline.sharepoint.com/:f:/s/PMPMotor/El9gsIq-PcRIr7Z2PeXBMuUBfUsrqcxmVF5fabIaYKiwEg?e=0UNKC7"/>
  </r>
  <r>
    <n v="3855"/>
    <n v="44"/>
    <n v="2020"/>
    <s v="1.3_x0009_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
    <s v=""/>
    <m/>
    <m/>
    <s v="Administrativo"/>
    <s v="GESTIÓN DE LA INFORMACIÓN Y COMUNICACIONES"/>
    <s v="Vicepresidencia  Ejecutiva (VEJ)"/>
    <s v="TODAS LAS VICEPRESIDENCIAS"/>
    <s v="Luz Mary Hernández Villadiego"/>
    <s v="Octubre de 2020"/>
    <s v="OCTUBRE"/>
    <n v="2020"/>
    <m/>
    <m/>
    <m/>
    <m/>
    <m/>
    <x v="82"/>
    <m/>
    <m/>
    <n v="1"/>
    <x v="0"/>
    <m/>
    <n v="6"/>
    <n v="2021"/>
    <s v="26/10/2020"/>
    <n v="1358"/>
    <s v="Seguimiento Normativo"/>
    <m/>
  </r>
  <r>
    <n v="3856"/>
    <n v="45"/>
    <n v="2020"/>
    <s v="1.4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s v="Deficiencias en el registro de información en herramientas de seguimiento o de apoyo a la gestión"/>
    <m/>
    <m/>
    <s v="Tecnológico"/>
    <s v="GESTIÓN DE LA INFORMACIÓN Y COMUNICACIONES"/>
    <s v="Vicepresidencia de Planeación, Riesgos y Entorno (VPRE)"/>
    <s v="Grupo Interno de Trabajo Sistemas de Información y Tecnología"/>
    <s v="Luz Mary Hernández Villadiego"/>
    <s v="Octubre de 2020"/>
    <s v="OCTUBRE"/>
    <n v="2020"/>
    <m/>
    <m/>
    <s v="Acción correctiva y preventiva"/>
    <s v="La VP- Ejecutiva infforma que: 1. Se enlazarán las respuestas en el Orfeo a los radicados padres correspondientes y/o se cargará la respuesta en formato PDF._x000d__x000a_2.Se remitirá copia al peticionario cuando se den traslados por competencia a otras entidades._x000d__x000a__x000d__x000a_La VP Estructuración en correo de fecha 11/11/2021 indica que:_x000d__x000a_"/>
    <d v="2021-11-12T00:00:00"/>
    <x v="100"/>
    <m/>
    <s v="_x000a__x000a_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_x000a_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_x000a_ (Luz Mary Hernández Villadiego)_x000a__x000a_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_x000a_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_x000a_ (Luz Mary Hernández Villadiego)_x000a__x000a_12/11/2021 El 11/11/202L la oficina de Control Interno realizó seguimiento mediante correo electrónico enviado a las Vicepresidencias, involucradas, con la finalidad de que se informaran las novedades y avances. En este sentido, en correos de respuestas de fecha 11/11/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 (Luz Mary Hernández Villadiego)_x000a__x000a_10/02/2022 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n v="1"/>
    <x v="2"/>
    <m/>
    <n v="2"/>
    <n v="2022"/>
    <s v="26/10/2020"/>
    <n v="1358"/>
    <s v="Seguimiento Normativo"/>
    <s v="https://anionline.sharepoint.com/:f:/s/PMPMotor/Epa6Hhutdx1Ilm3vrhjPlEkBPopDJjYe8qWypF_oWZX8Vw?e=CtBkqM"/>
  </r>
  <r>
    <n v="3857"/>
    <n v="46"/>
    <n v="2020"/>
    <s v="1.5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
    <s v="Deficiencias en gestión institucional y/o interinstitucional"/>
    <m/>
    <m/>
    <s v="Administrativo"/>
    <s v="TODOS LOS PROCESOS"/>
    <s v="Vicepresidencias"/>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n v="1"/>
    <x v="2"/>
    <m/>
    <n v="2"/>
    <n v="2022"/>
    <s v="26/10/2020"/>
    <n v="1358"/>
    <s v="Seguimiento Normativo"/>
    <s v="https://anionline.sharepoint.com/:f:/s/PMPMotor/Em1BO54tY3dPses9scBMwWQBAJpeycX7iHVIa_i9Sljn1w?e=31iwsj"/>
  </r>
  <r>
    <n v="3858"/>
    <n v="47"/>
    <n v="2020"/>
    <s v="1.6_x0009_Incumplimientos directrices internas relacionadas con el manejo del Sistema de Gestión Documental._x000d__x000a_-_x0009_Se pierde la trazabilidad cuando no se enlazada de manera apropiada el documento de respuesta. El trámite de la gestión efectuada solamente se informa de manera escrita en el histórico del Orfeo “pestaña de comentarios” y no se adjunta ningún documento de respuesta._x000d__x000a_"/>
    <s v="Deficiencias en el registro de información en herramientas de seguimiento o de apoyo a la gestión"/>
    <m/>
    <m/>
    <s v="Tecnológico"/>
    <s v="TODOS LOS PROCESOS"/>
    <s v="Vicepresidencias"/>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_x000a_1- La VPRE, manifiesta que: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_x000a__x000d__x000a_Esto, con el fin de garantizar que el supervisor o gerente está al tanto del tiempo de respuesta y evitar que se responda de manera tardía. _x000d__x000a_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_x000a__x000d__x000a_La VP- Eje: En correo de fecha 11/11/2021, informa lo siguiente:_x000d_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Acciones de mejora propuestas por Ejecutiva_x000d__x000a__x000d__x000a_Sin perjuicio de lo anterior, podemos resaltar que se implementarán las siguientes acciones de mejora para la atención de requerimientos: _x000d__x000a_1. Se enlazarán las respuestas en Orfeo a los radicado padre correspondientes y/o se cargará la respuesta en formato PDF. _x000d__x000a_2. Se remitirá copia al peticionario cuando se den traslados por competencia a otras entidades._x000d__x000a__x000d__x000a_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La VP-GC: En correo electrónico del 11/10/2021: Realiza unas precisiones  y asu vez indica que: desde VGC se incluirá en nuestras gestiones las próximas reuniones y/o charlas a realizar las recomendaciones sobre el particular a los grupos VGC actuales (Puertos y Aeropuertos)._x000d__x000a__x000d__x000a__x000d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 (Luz Mary Hernández Villadiego)"/>
    <n v="1"/>
    <x v="2"/>
    <m/>
    <n v="2"/>
    <n v="2022"/>
    <s v="26/10/2020"/>
    <n v="1358"/>
    <s v="Seguimiento Normativo"/>
    <s v="https://anionline.sharepoint.com/:f:/s/PMPMotor/EoTf_dMHa5dJswSREK7aEq4BthQaupjioYohSai7GAnlQg?e=SKrKZ9"/>
  </r>
  <r>
    <n v="3859"/>
    <n v="48"/>
    <n v="2020"/>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
    <s v=""/>
    <m/>
    <m/>
    <s v="Jurídico"/>
    <s v="GESTIÓN JURÍDICA"/>
    <s v="Vicepresidencia Jurídica (VJ)"/>
    <s v="Grupo interno de trabajo de defensa judicial"/>
    <s v="Martha Guzmán León"/>
    <s v="Octubre de 2020"/>
    <s v="OCTUBRE"/>
    <n v="2020"/>
    <m/>
    <m/>
    <s v="Acción correctiva"/>
    <s v="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_x000a_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
    <d v="2020-11-1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a_Mediante Memorando 20217010055963 del 5 de abril de 2021, el Coordinador del GIT de Defensa Judicial, manifestó: &quot;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_x000a_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quot;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59: _x000d__x000a__x000d__x000a_&quot;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n v="1"/>
    <x v="0"/>
    <m/>
    <n v="6"/>
    <n v="2021"/>
    <s v="30/10/2020"/>
    <n v="1354"/>
    <s v="Auditoría Interna"/>
    <m/>
  </r>
  <r>
    <n v="3860"/>
    <n v="49"/>
    <n v="2020"/>
    <s v="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_x000a__x000d__x000a_Por lo tanto, el GIT Administrativo y Financiero, remitió al GIT de Defensa Judicial para el estudio del Comité de Conciliación los actos administrativos y los antecedentes de los pagos efectuados el 26 y 30 de junio de 2020, por fuera del término legal. "/>
    <s v=""/>
    <m/>
    <m/>
    <s v="Administrativo"/>
    <s v="GESTIÓN ADMINISTRATIVA Y FINANCIERA"/>
    <s v="Vicepresidencia de Gestión Corporativa (VGCorp)"/>
    <s v="Grupo interno de trabajo administrativo y financiero"/>
    <s v="Martha Guzmán León"/>
    <s v="Octubre de 2020"/>
    <s v="OCTUBRE"/>
    <n v="2020"/>
    <m/>
    <m/>
    <s v="Acción correctiva"/>
    <s v="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
    <d v="2020-11-12T00:00:00"/>
    <x v="15"/>
    <m/>
    <s v="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quot;los soportes de pago de la Sentencia de Primera Instancia de fecha de (sic) 26 de septiembre de 2019, proferida por el Juzgado Civil del Circuito de Chocontá, por valor de $34.968.712.98, proceso de expropiación del señor José Miguel Sarmiento Rubiano._x000a_Se evidencia que el GIT Administrativo y Financiero, envió los actos administrativos y los soportes al GIT de Defensa Judicial, dentro del término previsto en el Decreto 1167 de 2016, &quot;Por el cual se modifican y se suprimen algunas disposiciones del Decreto 1069 de 2015, Decreto Único Reglamentario del Sector Justicia y del Derecho&quot; Artículo 3, modificatorio del artículo 2.2.4.3.1.2.12 del Decreto 1069 de 2015&quot;._x000a_En consecuencia, se reportará como cumplida y se harán las anotaciones correspondientes en el plan de mejoramiento por procesos, con soporte en el &quot;Informe de seguimiento al cumplimiento de las Acciones de Repetición del 2 de octubre al 30 de noviembre de 2020&quot;, del mes de diciembre de 2020.  (Martha Guzmán León)"/>
    <n v="1"/>
    <x v="0"/>
    <m/>
    <n v="12"/>
    <n v="2020"/>
    <s v="30/10/2020"/>
    <n v="1354"/>
    <s v="Auditoría Interna"/>
    <m/>
  </r>
  <r>
    <n v="3861"/>
    <n v="50"/>
    <n v="2020"/>
    <s v="1._x0009_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_x000a_(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s v=""/>
    <m/>
    <m/>
    <s v="Técnico"/>
    <s v="GESTIÓN CONTRACTUAL Y SEGUIMIENTO DE PROYECTOS DE INFRAESTRUCTURA DE TRANSPORTE"/>
    <s v="Vicepresidencia  Ejecutiva (VEJ)"/>
    <s v="Ampliación a Tercer Carril Doble Calzada Bogotá - Girardot - 4G"/>
    <s v="Mary Alexandra Cuenca Noreña"/>
    <s v="Octubre de 2020"/>
    <s v="OCTUBRE"/>
    <n v="2020"/>
    <m/>
    <m/>
    <s v="Acción correctiva y preventiva"/>
    <s v="1._x0009_Realizar visita a campo, con el objetivo de constatar si los 41 predios que no hacen parte de la vía están cercados o no en su totalidad, verificando el cercado del remanente del área que no se utilizó para la construcción y cuyo propietario es la ANI._x000d__x000a_2._x0009_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_x000a_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_x000a_3._x0009_Realizar recorridos mensuales de verificación aplicando la herramienta del formato  Anexo 2 CSI-TEC-FOR-071_ Seguimiento Cercado predios UF_x000d__x000a_4._x0009_Se reportara el estado de la verificación en los informe mensuales iniciando con el informe mensuales a partir de enero 2021 que se entregara en febrero 2021_x000d__x000a_5._x0009_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_x000a_"/>
    <s v="22/12/2020"/>
    <x v="83"/>
    <m/>
    <s v="_x000a__x000a_22/12/2020 26/11/2020 – Mediante memorando con radicado ANI 20204091191412 la Interventoria allegó el plan de mejoramiento de la no conformidad. _x000d__x000a__x000d__x000a_22/12/2020 – Mediante correo electrónico se realizo seguimiento al plan de mejoramiento y la Interventoria propuso nueva fecha para el cumplimiento de este para el 31/01/2021. _x000d__x000a_ (Mary Alexandra Cuenca Noreña)_x000a__x000a_03/02/2021 29/01/2021 - Mediante correo electrónico la Interventoría allegó la siguiente documentación: _x000d__x000a_1._x0009_Formato Cerramiento Predios diciembre 2020._x000d__x000a_2._x0009_Formato Cerramiento Predios enero 2021._x000d__x000a_3._x0009_Tabla resumen cerramientos._x000d__x000a_4._x0009_INFORME MENSUAL DE INTERVENTORIA No. 49 - Firmado._x000d__x000a_5._x0009_CSI-ANI-OBRA-02108 Solicitud Cerramiento Predios ANI FD_x000d__x000a_SOPORTE RADICADO ANI CSI-ANI-OBRA-02108_x000d__x000a_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_x000a_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_x000a_ (Mary Alexandra Cuenca Noreña)"/>
    <n v="1"/>
    <x v="0"/>
    <m/>
    <n v="2"/>
    <n v="2021"/>
    <s v="30/10/2020"/>
    <n v="1354"/>
    <s v="Auditoría Interna a Proyectos"/>
    <m/>
  </r>
  <r>
    <n v="3862"/>
    <n v="51"/>
    <n v="2020"/>
    <s v="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_x000a__x000d__x000a_Ley 901 de 2004_x000d__x000a__x000d__x000a_“ARTÍCULO 2o. Modifíquese y adiciónese al artículo 4o de la Ley 716 de 2001, el cual quedará así:_x000d__x000a__x000d__x000a_(…)_x000d__x000a__x000d__x000a_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
    <s v=""/>
    <m/>
    <m/>
    <s v="Jurídico"/>
    <s v="ALGUNOS PROCESOS"/>
    <s v="Vicepresidencias"/>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1"/>
    <m/>
    <s v="_x000a__x000a_05/03/2021 Mediante correo electrónico del 28 de enero de 2021 se solicitó al GIT de Defensa Judicial la suscripción del Plan de Mejoramiento._x000d_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n v="1"/>
    <x v="0"/>
    <m/>
    <n v="12"/>
    <n v="2021"/>
    <d v="2020-12-02T00:00:00"/>
    <n v="1321"/>
    <s v="Auditoría Interna"/>
    <m/>
  </r>
  <r>
    <n v="3863"/>
    <n v="52"/>
    <n v="2020"/>
    <s v="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
    <s v=""/>
    <m/>
    <m/>
    <s v="Jurídico"/>
    <s v="GESTIÓN JURÍDICA"/>
    <s v="Vicepresidencia Jurídica (VJ)"/>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1"/>
    <m/>
    <s v="_x000a__x000a_05/03/2021 Mediante correo electrónico del 28 de enero de 2021 se solicitó al GIT de Defensa Judicial la suscripción del Plan de Mejoramiento.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n v="1"/>
    <x v="0"/>
    <m/>
    <n v="12"/>
    <n v="2021"/>
    <d v="2020-12-02T00:00:00"/>
    <n v="1321"/>
    <s v="Auditoría Interna"/>
    <m/>
  </r>
  <r>
    <n v="3864"/>
    <n v="53"/>
    <n v="2020"/>
    <s v="•_x0009_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
    <s v=""/>
    <m/>
    <m/>
    <s v="Jurídico"/>
    <s v="GESTIÓN DE LA CONTRATACIÓN PÚBLICA"/>
    <s v="Vicepresidencia Jurídica (VJ)"/>
    <s v="Grupo interno de trabajo contratación."/>
    <s v="Luz Mary Hernández Villadiego"/>
    <s v="Noviembre de 2020"/>
    <s v="NOVIEMBRE"/>
    <n v="2020"/>
    <m/>
    <m/>
    <s v="Acción correctiva y preventiva"/>
    <s v="Mediante memorando Rad. 20217030044893 del 05/03/2021, el GIT, relacioa el Plan propuesto, asì: 1)_x0009_Dar alcance al DAFP de los errores presentados en la plataforma SIGEP._x000d__x000a_2)_x0009_Solicitar acompañamiento del DAFP en cargue de la información de las cesiones, con el fin de identificar errores adicionales en la plataforma SIGEP._x000d__x000a_3)_x0009_Solicitar ante el DAFP las soluciones tecnológicas o aquellas que dé lugar para mitigar los errores presentados en la plataforma SIGEP_x000d__x000a_"/>
    <d v="2021-12-03T00:00:00"/>
    <x v="95"/>
    <m/>
    <s v="_x000a__x000a_8/06/2021 1._x0009_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_x000a__x000a_12/06/2021 En memorado Rad. 20217030068603 del 30/04/2021, el GIT-Contratación, solicitó a la OCI nueva fecha (30/06/2021) para dar cumplimiento a las acciones pendientes. (Luz Mary Hernández Villadiego)_x000a__x000a_15/07/2021 La presente NO Conformidad se cierra por actualización de la información y en su reemplazo se genera la No Conformidad No. 3893, la cual hace referencia a mismo tema. (Luz Mary Hernández Villadiego)"/>
    <n v="1"/>
    <x v="0"/>
    <m/>
    <n v="7"/>
    <n v="2021"/>
    <d v="2020-12-07T00:00:00"/>
    <n v="1316"/>
    <s v="Seguimiento Normativo"/>
    <m/>
  </r>
  <r>
    <n v="3865"/>
    <n v="54"/>
    <n v="2020"/>
    <s v="1._x0009_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s v="Vicepresidencia  Ejecutiva (VEJ)"/>
    <s v="Autopista Conexión Pacífico 1"/>
    <s v="July Paola Rodríguez Ortiz"/>
    <s v="Diciembre de 2020"/>
    <s v="DICIEMBRE"/>
    <n v="2020"/>
    <m/>
    <m/>
    <s v="Acción correctiva y preventiva"/>
    <s v="-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 v="2021-02-03T00:00:00"/>
    <x v="102"/>
    <m/>
    <s v="_x000a__x000a_03/02/2021 Mediante memorando con Rad ANI 20215000024494 del 29/01/2021 la Supervisión allego los planes de mejoramiento de las no conformidades 3865 y 3866. El plan de mejora para la NC 3865 se planteo de la siguiente manera: _x000a_-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_x000a__x000a_De la misma manera se planteo fecha de cierre el 30 de julio de 2021_x000a_ (Mary Alexandra Cuenca Noreña)_x000a__x000a_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_x000a__x000a_26/08/2021  -Modificación de fecha- Se ajusta fecha de terminación con base en el seguimiento registrado el pasado 29 de julio de 2021. (Mary Alexandra Cuenca Noreña)_x000a__x000a_19/07/2022  -Modificación de fecha- Mediante memorando con radicado ANI No. 20225000087883 del 17 de julio de 2022 la Vicepresidencia Ejecutiva solicitó prórroga hasta el 31 de julio de 2023 para dar cumplimiento al plan de mejoramiento. (Mary Alexandra Cuenca Noreña)_x000a__x000a_15/08/2023  -Modificación de fecha- Mediante correo electrónico de la dependencia solicita ampliación del plazo hasta el 31 de julio de 2024. El auditor informa mediante correo electrónico de 11 de agosto de 2023. (July Paola Rodríguez Ortiz)_x000a__x000a_3/10/2023 _x000d__x000a_El 13 de julio de 2023 se recibe oficio con radicado ANI No. 20235000102633 Donde solicitan ampliar el plazo a 31 de Julio 2024, es de anotar que es la tercera vez que realiza solicitud de ampliacion de plazo._x000d__x000a__x000d__x000a_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d__x000a_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d__x000a__x000d__x000a_ (July Paola Rodríguez Ortiz)"/>
    <n v="0"/>
    <x v="1"/>
    <m/>
    <m/>
    <m/>
    <s v="17/12/2020"/>
    <n v="1306"/>
    <s v="Auditoría Interna a Proyectos"/>
    <s v="https://anionline.sharepoint.com/:f:/s/PMPMotor/EqT6im7VuL1PjZ3bunO-VKcBTDG08gGAyuYQEcxfZxwd_w?e=uNzT0o"/>
  </r>
  <r>
    <n v="3866"/>
    <n v="55"/>
    <n v="2020"/>
    <s v="1._x0009_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_x000a_(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_x000a_"/>
    <s v=""/>
    <m/>
    <m/>
    <s v="Técnico"/>
    <s v="GESTIÓN CONTRACTUAL Y SEGUIMIENTO DE PROYECTOS DE INFRAESTRUCTURA DE TRANSPORTE"/>
    <s v="Vicepresidencia  Ejecutiva (VEJ)"/>
    <s v="Autopista Conexión Pacífico 1"/>
    <s v="Mary Alexandra Cuenca Noreña"/>
    <s v="Diciembre de 2020"/>
    <s v="DICIEMBRE"/>
    <n v="2020"/>
    <m/>
    <m/>
    <m/>
    <s v="1._x0009_Incluir en los informes mensuales de Interventoría en el capítulo 5 el numeral 5.8 “AVANCE CERCADO DEL PROYECTO” donde se relaciona la evidencia fotográfica presentada como Anexo 5.7 donde se identifican el cumplimiento del cercado tipo INVIAS en el proyecto_x000a_2._x0009_Un cronograma donde detalle las fechas para realizar el cercado para cada uno de los predios con gestión predial concluida de acuerdo con las especificaciones descritas en el Manual INVIAS pendientes de cumplimiento de dicha estipulación _x000a_3._x0009_El listado de los predios donde se ha dado cumplimiento al cercado con especificaciones INVIAS."/>
    <d v="2021-03-02T00:00:00"/>
    <x v="8"/>
    <m/>
    <s v="_x000a__x000a_03/02/2021 Mediante Rad ANI 20215000024494 del 29/01/2021 y Rad ANI 20214090037122 del 14/01/2021 La interventoría allego el plan de mejoramiento para la no conformidad de la siguiente manera: _x000d__x000a_1._x0009_Incluir en los informes mensuales de Interventoría en el capítulo 5 el numeral 5.8 “AVANCE CERCADO DEL PROYECTO” donde se relaciona la evidencia fotográfica presentada como Anexo 5.7 donde se identifican el cumplimiento del cercado tipo INVIAS en el proyecto_x000d__x000a_2._x0009_Un cronograma donde detalle las fechas para realizar el cercado para cada uno de los predios con gestión predial concluida de acuerdo con las especificaciones descritas en el Manual INVIAS pendientes de cumplimiento de dicha estipulación _x000d__x000a_3._x0009_El listado de los predios donde se ha dado cumplimiento al cercado con especificaciones INVIAS. _x000d__x000a__x000d__x000a_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_x000a_ (Mary Alexandra Cuenca Noreña)_x000a__x000a_26/03/2021 Mediante correo electrónico se reitera la solicitud de allegar la fecha de cierre para la no conformidad  (Mary Alexandra Cuenca Noreña)_x000a__x000a_05/04/2021  -Modificación de fecha- Mediante memorando con radicado ANI No. 20215000055653 del 02/04/2021 la Supervisión trasladó solicitud de la Interventoría respecto a establecer 30/06/2021 como fecha de terminación. (Mary Alexandra Cuenca Noreña)_x000a__x000a_12/04/2021 Mediante memorando  20211020055823 del 5 de abril de 2021 se notificó a la supervisión la inclusión de la fecha de cierre de la no conformidad y el avance de las acciones de mejora (Mary Alexandra Cuenca Noreña)_x000a__x000a_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_x000a__x000a_15/07/2021 Mediante correo electronico se enviaron las siguientes consideraciones a la Interventoría: _x000d__x000a__x000d__x000a_-_x0009_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_x000a_-_x0009_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_x000a__x000d__x000a_Por lo anterior, se considera que se encuentran pendientes las evidencias de estas dos acciones de mejora por lo que se solicita que aclaren la situación o propongan nueva fecha de cierre de la no conformidad. _x000d__x000a_ (Mary Alexandra Cuenca Noreña)_x000a__x000a_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
    <n v="1"/>
    <x v="0"/>
    <m/>
    <n v="8"/>
    <n v="2021"/>
    <s v="17/12/2020"/>
    <n v="1306"/>
    <s v="Auditoría Interna a Proyectos"/>
    <m/>
  </r>
  <r>
    <n v="3867"/>
    <n v="56"/>
    <n v="2020"/>
    <s v="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s v="Vicepresidencia  Ejecutiva (VEJ)"/>
    <s v="Neiva - Espinal - Girardot IP"/>
    <s v="Adriana Barrios Rodríguez"/>
    <s v="Diciembre de 2020"/>
    <s v="DICIEMBRE"/>
    <n v="2020"/>
    <m/>
    <m/>
    <s v="Acción preventiva"/>
    <s v="ACCIONES PREVENTIVAS: 1. Oficio dirigido al Concesionario. 2. Oficio dirigido al Interventor. INFORME DE CIERRE 3._x0009_Actividades realizadas para el cierre de la No Conformidad."/>
    <s v="24/01/2021"/>
    <x v="103"/>
    <m/>
    <s v="_x000a__x000a_24/01/2021  se comunica a la Supervisión a través de la comunicación 20211020019543 la incorporación del plan de mejoramiento (Adriana Barrios Rodríguez)_x000a__x000a_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_x000a__x000a_2/08/2021 De acuerdo con la realización de la segunda acción de mejoramiento según informado en el memorando 20211020104843 de la OCI, se procede a cambiar el plan de mejoramiento a un avance del 50%_x000a__x000a_ (Adriana Barrios Rodríguez)_x000a__x000a_15/12/2021  -Modificación de fecha- Mediante correo electrónico la Supervisión informó que &quot;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_x000a_ _x000a_Es importante aclarar que para dar cumplimiento a esta no conformidad en su totalidad se requiere de la voluntad expresa del Concesionario como una de las partes interesadas en el proceso._x000a_ _x000a_Por lo anterior y toda vez que no existe la certeza del periodo de cumplimiento de las acciones de mejora, solicitamos la ampliación del plazo propuesto para el primer trimestre de 2022, donde esperamos ya tener un panorama mucho mas claro sobre este tema.&quot;; rázón por la que, se establece 31/03/2022 como fecha de terminación del plan de mejoramiento. (Adriana Barrios Rodríguez)_x000a__x000a_28/03/2022  -Modificación de fecha- Mediante correo electrónico, la Supervisión indicó:_x000a__x000a_&quot;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quot;_x000a__x000a_Lo que da lugar a establecer 30/09/2022 como fecha de terminación del plan de mejoramiento. (Adriana Barrios Rodríguez)_x000a__x000a_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a__x000a_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_x000a__x000a_Actualmente, dicha propuesta está en revisión al interior de la Agencia Nacional de Infraestructura._x000a__x000a_Fecha de cumplimiento propuesta: 31-12-2023_x000a_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02/2024  -Modificación de fecha- Mediante comunicación con radicado ANI No. 20241020033443 del 20/02/24, la Oficina de Control Interno atendió la solicitud hecha por la Vicepresidencia Ejecutiva a través del memorando ANI No. 20243050001263_x000a_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_x000a__x000a_5/06/2024  -Modificación plan- Mediante comunicación con radicado ANI No. 20243050074983 del 03-05-24 la Vicepresidencia Ejecutiva solicitó reformulación del plan de mejoramiento, describiendo las nuevas metas, así:_x000d__x000a__x000d__x000a_&quot;DESCRIPCIÓN DE LAS METAS_x000d__x000a__x000d__x000a_1._x0009_Remitir oficio al Concesionario e interventoría, mediante el cual se indique el plan propuesto para atender un EER, el cual consistirá en:_x000d__x000a__x000d__x000a_a._x0009_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_x000a__x000d__x000a_b._x0009_Máximo a un (1) día hábil del recibo de la solicitud de reconocimiento del EER, requerir a la Interventoría para que emita concepto integral en un plazo máximo de diez (10) días calendario._x000d__x000a__x000d__x000a_c._x0009_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_x000a_ _x000d__x000a_d._x0009_Verificar si el concepto de interventoría es suficiente o requiere aclaraciones. Esta actividad debe realizarse en un plazo de 5 días después de recibir el memorando._x000d__x000a__x000d__x000a_e._x0009_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_x000a__x000d__x000a_f._x0009_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_x000a__x000d__x000a_ACCIONES PREVENTIVAS_x000d__x000a__x000d__x000a_1._x0009_Oficio dirigido al Concesionario._x000d__x000a_2._x0009_Oficio dirigido al Interventor._x000d__x000a__x000d__x000a_INFORME DE CIERRE_x000d__x000a__x000d__x000a_3._x0009_Actividades realizadas para el cierre de la No Conformidad.&quot;_x000d__x000a__x000d__x000a_La Oficina de Control Interno, por medio de memorando ANI No. 20241020095763 del 05-06-24 informó que procedería a actualizar el plan de mejoramiento. (Adriana Barrios Rodríguez)_x000a__x000a_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_x000a__x000a_5/06/2024 Se modifica porcentaje de avance con ocasión de la reformulación del plan de mejoramiento. (Adriana Barrios Rodríguez)"/>
    <n v="0"/>
    <x v="1"/>
    <m/>
    <m/>
    <m/>
    <s v="17/12/2020"/>
    <n v="1306"/>
    <s v="Auditoría Interna a Proyectos"/>
    <s v="https://anionline.sharepoint.com/:f:/s/PMPMotor/Eh8XWTypHdpFhcNKoC-odlMBxNhX8OagTxw8TR4vOf_Q2Q?e=kyn20G"/>
  </r>
  <r>
    <n v="3868"/>
    <n v="57"/>
    <n v="2020"/>
    <s v="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s v=""/>
    <m/>
    <m/>
    <s v="Financiero"/>
    <s v="GESTIÓN CONTRACTUAL Y SEGUIMIENTO DE PROYECTOS DE INFRAESTRUCTURA DE TRANSPORTE"/>
    <s v="Vicepresidencia de Gestión Contractual (VGC)"/>
    <s v="Neiva - Espinal - Girardot IP"/>
    <s v="Adriana Barrios Rodríguez"/>
    <s v="Diciembre de 2020"/>
    <s v="DICIEMBRE"/>
    <n v="2020"/>
    <m/>
    <m/>
    <s v="Acción correctiva"/>
    <s v="Realizar los pagos a interventoría correspondientes a las cuentas del 20 al 31 de julio de 2021 y del 1 al 30 de agosto de 2020 posterior a la suscripción del otrosí N. 1 del Contrato de Interventoría. "/>
    <s v="24/01/2021"/>
    <x v="83"/>
    <m/>
    <s v="_x000a__x000a_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
    <n v="1"/>
    <x v="0"/>
    <m/>
    <n v="1"/>
    <n v="2021"/>
    <s v="17/12/2020"/>
    <n v="1306"/>
    <s v="Auditoría Interna a Proyectos"/>
    <m/>
  </r>
  <r>
    <n v="3869"/>
    <n v="58"/>
    <n v="2020"/>
    <s v="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
    <s v=""/>
    <m/>
    <m/>
    <s v="Jurídico"/>
    <s v="GESTIÓN CONTRACTUAL Y SEGUIMIENTO DE PROYECTOS DE INFRAESTRUCTURA DE TRANSPORTE"/>
    <s v="Vicepresidencia de Gestión Contractual (VGC)"/>
    <s v="Neiva - Espinal - Girardot IP"/>
    <s v="Adriana Barrios Rodríguez"/>
    <s v="Diciembre de 2020"/>
    <s v="DICIEMBRE"/>
    <n v="2020"/>
    <m/>
    <m/>
    <s v="Acción correctiva"/>
    <s v="1. Elaboración los conceptos que sobre el asunto deben emitir las Gerencias Jurídica y de Riesgos de la ANI, solicitados mediante memorando No. 20203050152893 _x000d__x000a__x000d__x000a_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
    <d v="2021-12-02T00:00:00"/>
    <x v="104"/>
    <m/>
    <s v="_x000a__x000a_24/01/2021  La Supervisión envió en la comunicación 20213050018303 el plan de mejoramiento, el cual se incorpora al PMP, quedando pendiente la fecha de finalización, esto se comunica a la supervisión a través de la comunicación 20211020019543 (Adriana Barrios Rodríguez)_x000a__x000a_26/03/2021  -Modificación de fecha- Mediante correo electrónico del 26 de marzo de 2021 la Supervisión manifiesta que: &quot;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_x000a_ _x000a_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quot;_x000a__x000a_Con base en lo anterior se da prorroga al plan de mejoramiento hasta el 15 de abril de 2021. (Adriana Barrios Rodríguez)_x000a__x000a_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_x000a__x000a_21/04/2021  -Modificación de fecha- Ajuste formato de fecha. (Adriana Barrios Rodríguez)_x000a__x000a_30/04/2021 Se recibió correo electrónico de la supervisión reportando los avances del plan de mejoramiento, los cuales corresponden al 50%, se responde por correo electrónico verificando los avances y se solicita una nueva fecha de realización.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
    <n v="1"/>
    <x v="0"/>
    <m/>
    <n v="5"/>
    <n v="2021"/>
    <s v="17/12/2020"/>
    <n v="1306"/>
    <s v="Auditoría Interna a Proyectos"/>
    <m/>
  </r>
  <r>
    <n v="3870"/>
    <n v="59"/>
    <n v="2020"/>
    <s v="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
    <s v="Deficiencias técnicas en corredor vial"/>
    <m/>
    <m/>
    <s v="Técnico"/>
    <s v="GESTIÓN CONTRACTUAL Y SEGUIMIENTO DE PROYECTOS DE INFRAESTRUCTURA DE TRANSPORTE"/>
    <s v="Vicepresidencia  Ejecutiva (VEJ)"/>
    <s v="Neiva - Espinal - Girardot IP"/>
    <s v="Adriana Barrios Rodríguez"/>
    <s v="Diciembre de 2020"/>
    <s v="DICIEMBRE"/>
    <n v="2020"/>
    <m/>
    <m/>
    <s v="Acción correctiva"/>
    <s v="1.La interventoría se compromete a adelantar las gestiones de contratación de internet a partir de la finalización adecuada y suficiente del servicio de conexión a internet por parte del Concesionario _x000d__x000a__x000d__x000a_2.Disponer de los equipos de transmisión en las estaciones de peaje y pesaje de la Concesión, así como las licencias de transmisión a través de la página web, para ser accedidos en tiempo real de manera remota "/>
    <d v="2021-02-03T00:00:00"/>
    <x v="105"/>
    <m/>
    <s v="_x000a__x000a_24/01/2021  la interventoría envió la comunicación 20214090029762 presentando algunas acciones de mejora, a la cual se dio respuesta con la comunicación 20211020014191 sugiriendo la formulación del plan de mejoramiento (Adriana Barrios Rodríguez)_x000a__x000a_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_x000a__x000a_23/02/2022  -Modificación de fecha- Mediante radicado ANI No. 20221020045671 del 23/02/2022 la Oficina de Control Interno se pronuncia favorablemente respecto a solicitud de la Interventoría con relación a prórroga del plan de mejoramiento. (Adriana Barrios Rodríguez)_x000a__x000a_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_x000a__x000a_13/03/2023  -Modificación de fecha- Mediante memorando con radicado ANI No. 20233050037763 del 9 de marzo de_x000d__x000a_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_x000a__x000a_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
    <n v="1"/>
    <x v="2"/>
    <m/>
    <n v="4"/>
    <n v="2023"/>
    <s v="17/12/2020"/>
    <n v="1306"/>
    <s v="Auditoría Interna a Proyectos"/>
    <s v="https://anionline.sharepoint.com/:f:/s/PMPMotor/EmGEzgkppqRPnmgMhsP4FM8By4MHQdV8GMXSNqhgnEamaA?e=vpNBGM"/>
  </r>
  <r>
    <n v="3871"/>
    <n v="60"/>
    <n v="2020"/>
    <s v="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
    <s v=""/>
    <m/>
    <m/>
    <s v="Jurídico"/>
    <s v="GESTIÓN JURÍDICA"/>
    <s v="Vicepresidencia Jurídica (VJ)"/>
    <s v="Grupo interno de trabajo defensa judicial"/>
    <s v="Martha Guzmán León"/>
    <s v="Diciembre de 2020"/>
    <s v="DICIEMBRE"/>
    <n v="2020"/>
    <m/>
    <m/>
    <s v="Acción correctiva"/>
    <s v="Plan de Acción. _x000d__x000a_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_x000a_Acción 2. Establecer un instrumento de control que contenga alertas del vencimiento de términos para el estudio por parte del Comité de Conciliación y la presentación de la demanda, cuando resulte procedente._x000d__x000a_Responsable: Coordinador del GIT de Defensa Judicial.  "/>
    <d v="2021-04-0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d__x000a_Mediante Memorando 20217010055963 del 5 de abril de 2021, el Coordinador del GIT de Defensa Judicial, manifestó: &quot;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_x000a_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quot;._x000d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1: _x000d__x000a__x000d__x000a_&quot;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n v="1"/>
    <x v="0"/>
    <m/>
    <n v="6"/>
    <n v="2021"/>
    <s v="23/12/2020"/>
    <n v="1300"/>
    <s v="Seguimiento Normativo"/>
    <m/>
  </r>
  <r>
    <n v="3872"/>
    <n v="61"/>
    <n v="2020"/>
    <s v="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Uso inadecuado de mecanismos de solución de controversias"/>
    <m/>
    <m/>
    <s v="Jurídico"/>
    <s v="GESTIÓN JURÍDICA"/>
    <s v="Vicepresidencia Jurídica (VJ)"/>
    <s v="Grupo Interno de Trabajo Defensa Judicial"/>
    <s v="Martha Guzmán León"/>
    <s v="Diciembre de 2020"/>
    <s v="DICIEMBRE"/>
    <n v="2020"/>
    <m/>
    <m/>
    <s v="Acción correctiva"/>
    <s v="Plan de Acción._x000a_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_x000a_Responsable: Coordinador GIT de Defensa Judicial. _x000a_2. Establecer un instrumento de control que contenga alertas del vencimiento de términos para el estudio por parte del Comité de Conciliación y la presentación de la demanda, cuando resulte procedente._x000a_Responsable: Coordinador GIT de Defensa Judicial. _x000a_3. Someter a consideración del Comité de Conciliación los asuntos objeto de la NC y promover en dicho escenario la formulación de directrices frente a los casos en que no resulta procedente someter asuntos al comité._x000a_Responsable: Coordinador GIT de Defensa Judicial. "/>
    <d v="2021-04-02T00:00:00"/>
    <x v="106"/>
    <m/>
    <s v="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 medidas correctivas formulado. _x000a_Mediante Memorando 20217010055963 del 5 de abril de 2021, el Coordinador del GIT de Defensa Judicial, manifestó: &quot;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_x000a_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quot;_x000a_Mediante Memorando 20217010054883 del 30 de marzo de 2021, la Coordinadora del GIT de Defensa Judicial,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2: _x000a__x000a_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_x000a__x000a_5/08/2021 Mediante Memorando 20217010106163 del 30 de julio de 2021, el Coordinador del GIT de Defensa Judicial, solicitó ampliación del plazo para el cumplimiento de la UM hasta el 30 de septiembre de 2021.  (Martha Guzmán León)_x000a__x000a_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_x000a__x000a_En el Informe &quot;Seguimiento a las Acciones de Repeticiòn del 1ª de abril al 31 de julio de 2021&quot;, se determinò: &quot;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_x000a__x000a_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_x000a_ (Martha Guzmán León)_x000a__x000a_26/01/2022 Mediante Memorando 20217010165863 del 17 de diciembre de 2021, el Coordinador del Grupo Interno de Trabajo de Defensa Judicial, solicitó la ampliación del término de cumplimiento, hasta el 3 de abril de 2022. _x000a__x000a_Así mismo, hizo los siguientes ajustes al plan ya formulado: reemplaza el numeral 1 e incluye el numeral 3. El numeral 2 no se modifica.   _x000a__x000a_ (Martha Guzmán León)_x000a__x000a_27/02/2022 Reunión el 24 de febrero de 2022, con el Coordinador del Grupo Interno de Trabajo de Defensa Judicial, y el Secretario Técnico del Comité de Conciliación, de seguimiento a la No conformidad 3872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º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quot;._x000a_ (Martha Guzmán León)_x000a__x000a_23/03/2022  -Modificación de fecha- De acuerdo con lo solicitado vía correo electrónico por el auditor y de acuerdo con el memorando 20227010039663 del 28 de febrero de 2022 (2020)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dispusò: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13/05/2022 De acuerdo con la solicitud del auditor y con base en el memorando de la dependencia, se cierra la no conformidad por unificación con la NC 3885. (Juan Diego Toro Bautista)"/>
    <n v="1"/>
    <x v="0"/>
    <m/>
    <n v="4"/>
    <n v="2022"/>
    <s v="23/12/2020"/>
    <n v="1300"/>
    <s v="Seguimiento Normativo"/>
    <s v="https://anionline.sharepoint.com/:f:/s/PMPMotor/EgEX9fV0XUpJr2fG0pZl-oQBY21FxYEcowgfsnt7tdvt_g?e=BCOfNJ"/>
  </r>
  <r>
    <n v="3873"/>
    <n v="1"/>
    <n v="2021"/>
    <s v="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_x000a_“ARTÍCULO 14. PAPELERÍA Y TELEFONÍA. Para el uso adecuado de papelería y telefonía, las entidades que hacen parte del Presupuesto General de la Nación deberán:_x000d__x000a_(…)_x000d__x000a_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
    <s v=""/>
    <m/>
    <m/>
    <s v="Administrativo"/>
    <s v="GESTIÓN ADMINISTRATIVA Y FINANCIERA"/>
    <s v="Vicepresidencia de Gestión Corporativa (VGCorp)"/>
    <s v="Grupo interno de trabajo administrativo y financiero"/>
    <s v="Yuber Alexander Peña Cárdenas"/>
    <s v="Marzo de 2021"/>
    <s v="MARZO"/>
    <n v="2021"/>
    <m/>
    <m/>
    <s v="Acción correctiva"/>
    <s v="Mediante correo del 19/07/2021 el GIT Administrativa y Financiera suscribe el Plan de Mejoramiento con las siguientes acciones de mejora:_x000d__x000a_1)_x0009_Realizar estudio de mercado con diferentes empresas de telefonía móvil. Responsable Marisabel Londoño, fecha de cumplimiento 20/03/2021_x000d__x000a_2)_x0009_Contratar nuevos planes disminuyendo costos. Responsable Nelcy Maldonado, fecha de cumplimiento 31/03/2021"/>
    <s v="21/07/2021"/>
    <x v="107"/>
    <m/>
    <s v="_x000a__x000a_7/07/2021 Mediante correo del 29/06/2021 la OCI solicitó a la VAF la suscripción del PMP con las acciones de mejora. (Yuber Alexander Peña Cárdenas)_x000a__x000a_21/07/2021 Mediante correo el 19/07/2021 el GIT Administrativa y Financiera suministró las ofertas de tes empresas de telefonía móvil y se escogió la del menor valor manteniendo las características del anterior plan. Por lo anterior, se cumplió con la actividad 1_x000d__x000a_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
    <n v="1"/>
    <x v="0"/>
    <m/>
    <n v="7"/>
    <n v="2021"/>
    <s v="26/03/2021"/>
    <n v="1207"/>
    <s v="Seguimiento Normativo"/>
    <m/>
  </r>
  <r>
    <n v="3874"/>
    <n v="2"/>
    <n v="2021"/>
    <s v="Se observó que en el periodo octubre a diciembre de 2020 se realizaron impresiones a color y en papel Kimberly, lo cual incumple lo establecido en el literal a. del artículo 14 del Decreto 1009 de 2020 y el artículo 2.8.4.5.3 del Decreto 1068 de 2015, que establecen:_x000d__x000a_Decreto 1009 de 2020_x000d__x000a_“ARTÍCULO 14. PAPELERÍA Y TELEFONÍA. Para el uso adecuado de papelería y telefonía, las entidades que hacen parte del Presupuesto General de la Nación deberán:_x000d__x000a_(…)_x000d__x000a_a._x0009_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_x000a_Decreto 1068 de 2015_x000d__x000a_“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
    <s v=""/>
    <m/>
    <m/>
    <s v="Administrativo"/>
    <s v="GESTIÓN ADMINISTRATIVA Y FINANCIERA"/>
    <s v="Vicepresidencia de Gestión Corporativa (VGCorp)"/>
    <s v="Grupo interno de trabajo administrativo y financiero"/>
    <s v="Yuber Alexander Peña Cárdenas"/>
    <s v="Marzo de 2021"/>
    <s v="MARZO"/>
    <n v="2021"/>
    <m/>
    <m/>
    <s v="Acción preventiva"/>
    <s v="Elaborar formato para control de las impresiones y fotocopiado. (responsable: Natalia Cifuentes, fecha de cumplimiento: 30/04/2021)_x000d__x000a_Proyectar una circular con los lineamientos sobre las impresiones a color y el tipo de papel. (responsable: Nelcy Maldonado - Coordinadora Administrativa y Financiera, fecha de cumplimiento: 30/04/2021._x000d__x000a_Divulgar los lineamientos establecidos por medio de Ecard. (responsable: Nelcy Maldonado - Coordinadora Administrativa y Financiera, fecha de cumplimiento: 06/05/2021)_x000d__x000a_"/>
    <s v="27/04/2021"/>
    <x v="108"/>
    <m/>
    <s v="_x000a__x000a_27/04/2021 Mediante Memorando No 20214000058923 del 12/04/2021 el GIT Administrativa y Financiera suscribe el PMP con el análisis de causa raíz. (Yuber Alexander Peña Cárdenas)_x000a__x000a_11/05/2021 Mediante correo del 28/04/2021 el GIT Administrativa y Financiera suministró las evidencias del avance y cumplimiento de las siguientes acciones de mejora del Plan de Mejoramiento:_x000d__x000a_De la actividad 1, se suministró el formato GADF-F-042 en versión 3 Control de Fotocopiado, con fecha de vigencia del 26/04/2021._x000d__x000a_Para la actividad 2, se proyectó la Circular No. 20214000000244 del 15/04/2021 sobre los lineamientos austeridad en el gasto consumo de papelería._x000d__x000a_De la tercera actividad, se suministró correo de comunicaciones del 22/04/2021 sobre la socialización de los lineamientos de austeridad en el gasto con el consumo de papelería, establecidos en la Circular No. 20214000000244 del 15/04/2021._x000d__x000a_Por lo anterior, las acciones de mejora se dan por cumplidas y la No Conformidad subsanada. (Yuber Alexander Peña Cárdenas)"/>
    <n v="1"/>
    <x v="0"/>
    <m/>
    <n v="5"/>
    <n v="2021"/>
    <s v="26/03/2021"/>
    <n v="1207"/>
    <s v="Seguimiento Normativo"/>
    <m/>
  </r>
  <r>
    <n v="3875"/>
    <n v="3"/>
    <n v="2021"/>
    <s v="7.1 En los aspectos generales, respecto al registro y actualización del Sistema eKOGUI en la Entidad, se evidencia lo siguiente: _x000a_I. Reiterada deficiencia en el registro y actualización de la información, en los módulos procesos judiciales y conciliaciones extrajudiciales. _x000a_II. Falta de bases de datos actualizadas y confiables que reflejen el estado actual de los procesos judiciales y conciliaciones extrajudiciales en la Entidad. _x000a__x000a_Reiteración Seguimiento a la actualización del Sistema Único de Gestión e Información Litigiosa del Estado eKOGUI, período 1° de julio al 31 de diciembre de 2021_x000a__x000a_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
    <s v="Deficiencias en el registro de información en herramientas de seguimiento o de apoyo a la gestión"/>
    <m/>
    <m/>
    <s v="Jurídico"/>
    <s v="GESTIÓN JURÍDICA"/>
    <s v="Vicepresidencia Jurídica (VJ)"/>
    <s v="Grupo Interno de Trabajo Defensa Judicial"/>
    <s v="Aurora Andrea Reyes Saavedra"/>
    <s v="Marzo de 2021"/>
    <s v="MARZO"/>
    <n v="2021"/>
    <m/>
    <m/>
    <s v="Acción correctiva"/>
    <s v="1._x0009_Designar al administrador del sistema. Fecha límite de cumplimiento ( 30/03/2023)_x000a_2._x0009_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_x000a_3._x0009_Adopción en el SIG del formato de control de conciliaciones prejudiciales con control de actualización en el sistema ekogui. Fecha límite de cumplimiento (30/05/2023)._x000a_4._x0009_Establecer la estrategia de coordinación en la actualización de las bases de datos de procesos judiciales y prejudiciales y el ekogui. Fecha límite de cumplimiento (30/05/2023)._x000a_5._x0009_Realizar validación de procesos por abogado entre el GEJU-F-010 y el Sistema Ekogui. Fecha límite de cumplimiento (30/06/2023)"/>
    <s v="13/07/2021"/>
    <x v="75"/>
    <m/>
    <s v="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quot;6. Mantener el reporte de conciliaciones extrajudiciales durante las vigencias 2020-2021 y continuar su alimentación dejando registrada la información de 2 vigencias&quot;.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_x000a__x000a_A través de correo electrónico del 13 de mayo de 2021, se reitera al Coordinador del GIT de Defensa Judicial, la formulación del plan y que siendo de tanta relevancia, se debe formular un plan con acciones concretas y realizables a corto tiempo. _x000a__x000a_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_x000a__x000a_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_x000a__x000a_Mediante Memorando 85273 del 10 de junio de 2021, nuevamente envía el plan inicial, precisando: &quot;(...) el cual fue complementado respecto a la NC 3875&quot;. Revisado el Plan de Acción, en relación con procesos judiciales, se anotó lo suguiente: &quot;9. Designará a un profesional que apoye la labor de control de actualización del sistema&quot;.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_x000a__x000a_13/07/2021 Mediante correo electrónico del 23 de junio de 2021, se informó al Coordinador del GIT de Defensa Judicial, el estado de la No conformidad con corte a 31 de mayo de 2021, en el sentido que continuaba sin plan. _x000a__x000a_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_x000a__x000a_9/09/2021 En &quot;Informe de seguimiento a la actualizaciòn del Sistema Ùnico de Gestiòn e Informaciòn Litigiosa del Estado - eKOGUI del perìodo comprendido del 1ª de enero al 30 de junio de 2021&quot;, en cuanto al numeral I. se determinò: &quot;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quot;. En el mismo informe, se dispuso el consolidado de las no conformidades de los seguimientos a eKOGUI; y se determinò el cierre de la No conformidad 3878, Conciliaciones Prejudiciales. Por lo tanto, en cuanto al numeral I, se harà el seguimiento en esta no conformidad. _x000a__x000a_En cuanto al punto II. se determinò: &quot;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quot;.  (Martha Guzmán León)_x000a__x000a_7/10/2021 Mediante Memorando 20217010131613 del 30 de septiembre de 2021, el Coordinador del GIT de Defensa Judicial, ampliò el plazo de cumplimiento, hasta el 15 de diciembre de 2021. Formato SEPG-F-0019 Acciòn correctiva. (Martha Guzmán León)_x000a__x000a_7/10/2021 En Informe de Seguimiento a la actualizaciòn del Sistema Ùnico de Gestiòn e Informaciòn Litigiosa del Estado - eKOGUI Primer semestre de 2021, en cuanto al numeral II, de esta no conformidad, se tuvo como cumplida.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quot;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_x000a__x000a_Mediante correo electrónico del 10 de agosto de 2022, le solicité al Administrador del PMP su apoyo, para incorporar en la No conformidad 3875 la nueva fecha de cumplimiento del Planes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 _x000a__x000a_• A través de correo electrónico del 12 de diciembre de 2022, informé al Coordinador del Grupo Interno de Trabajo de Defensa Judicial, que en el Plan de Mejoramiento por Procesos las No conformidades están vencidas. _x000a_•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_x000a_En este sentido de las 5 acciones planteadas -para superar la causa de la NC- cada una con un peso porcentual del 20%, se observa hasta este corte un avance del 20%.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_x000a__x000a_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_x000a__x000a_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_x000a__x000a_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_x000a__x000a_&quot;(…)_x000a_AMPLIACIÓN DEL PLAZO: hasta el 31 de marzo de 2024. SOPORTES:_x000a_1. NC 3875 AM 2 Correo remisión para revisión GEJU-P- Radicado  2023701014714300004 del 30 de noviembre de 2023. _x000a_2. NC 3875 AM 2 Correo remisión para revisión GEJU-P-- Radicado 2023701014714300016 del 30 de noviembre de 2023 _x000a_3. NC 3875 AM5 Correo conciliación ekogui y geju- Radicado 2023701014714300017 del 30 de noviembre de 2023._x000a__x000a_ACCIONES DE MEJORAMIENTO:_x000a_Las acciones de mejoramiento de esta NC se encuentran cumplidas en su mayoría, y sólo queda pendiente de cumplimiento la siguiente:_x000a_AM 2: Actualizar procedimientos del SIG para procesos judiciales y conciliaciones prejudiciales, estableciendo la obligación de registro en formato GEJU-F-010 y actualización del sistema en plazo máximo de 5 días luego de surtida la actuación judicial.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5: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n v="0.6"/>
    <x v="1"/>
    <m/>
    <m/>
    <m/>
    <s v="26/03/2021"/>
    <n v="1207"/>
    <s v="Seguimiento Normativo"/>
    <s v="https://anionline.sharepoint.com/:f:/s/PMPMotor/Elt99qcdnldPp4AGRwBwgNAB9gHREfq8CezFsVtXQiCsWA?e=NMkoH1"/>
  </r>
  <r>
    <n v="3876"/>
    <n v="4"/>
    <n v="2021"/>
    <s v="7.2.1 USUARIOS _x000a_I._x0009_El Usuario Jefe Financiero no recibió capacitación en el período, ni se aportó constancia de que hubiere sido citado por la ANDJE o la Administradora de la Entidad.  _x000a_II._x0009_Los Abogados Ramiro Parra Rodriguez y Juan Pablo Estrada Sánchez, no recibieron capacitación. No se adjuntaron soportes.  "/>
    <s v=""/>
    <m/>
    <m/>
    <s v="Jurídico"/>
    <s v="GESTIÓN JURÍDICA"/>
    <s v="Vicepresidencia Jurídica (VJ)"/>
    <s v="Grupo Interno de Trabajo Defensa Judicial"/>
    <s v="Martha Guzmán León"/>
    <s v="Marzo de 2021"/>
    <s v="MARZO"/>
    <n v="2021"/>
    <m/>
    <m/>
    <s v="Acción correctiva"/>
    <s v="Mediante Memorandos 66033 y 66343 del 26 y 27 de abril de 2021, el Coordinador del GIT de Defensa Judicia, remitió el Formato SEPG-F-019 - Acción Correctiva, por medio del cual se formula el Plan de Mejoramiento: I. &quot;Tramitar la capacitación de los usuarios Jefe Financiero y Enlace de pagos.&quot; Responsable: Administradora del Sistema. II. &quot;Capacitar al apoderado Ramiro Parra dejando soporte de dicha gestión.&quot; Responsable: Administradora del Sistema. "/>
    <d v="2021-06-05T00:00:00"/>
    <x v="17"/>
    <m/>
    <s v="5/06/2021 A través de correo electrónico del 13 de mayo de 2021, se informó al Coordinador del GIT de Defensa Judicial, el estado de la No conformidad 3876, con corte a 30 de abril de 2021. Se hizo la claridad, en el sentido que: &quot;(...) si bien es cierto que tiene (n) fecha de venc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 (Martha Guzmán León)_x000a__x000a_5/08/2021 Mediante Memorando 20217010106013 del 30 de julio de 2021, el Coordinador del GIT de Defensa Judicial, solicitó ampliación del plazo de cumplimiento de la UM, hastsa el 31 de agosto de 2021.  (Martha Guzmán León)_x000a__x000a_8/09/2021 En &quot;Informe de seguimiento a la actualización del Sistema Único de Gestión e Información Litigiosa del Estado - eKOGUI en el período comprendido del 1° de enero al 30 de junio de 2021&quot;, se dispuso: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Martha Guzmán León)"/>
    <n v="1"/>
    <x v="0"/>
    <m/>
    <n v="9"/>
    <n v="2021"/>
    <s v="26/03/2021"/>
    <n v="1207"/>
    <s v="Seguimiento Normativo"/>
    <m/>
  </r>
  <r>
    <n v="3877"/>
    <n v="5"/>
    <n v="2021"/>
    <s v="PROCESOS JUDICIALES. I. Continúan 293 procesos sin abogado asignado. II. De los 1.251 procesos activos en calidad de demandado al 31 de diciembre de 2020, en 185 no se había calificado el riesgo. _x000a__x000a_Seguimiento a la actualización del Sistema Único de Gestión e Información Litigiosa del Estado eKOGUI, período 1° de julio al 31 de diciembre de 2021_x000a_Seguimiento marzo 2022 - Segundo semestre 2021. Se evidencia lo siguiente: _x000a_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
    <s v="Deficiencias en el registro de información en herramientas de seguimiento o de apoyo a la gestión"/>
    <m/>
    <m/>
    <s v="Jurídico"/>
    <s v="GESTIÓN JURÍDICA"/>
    <s v="Vicepresidencia Jurídica (VJ)"/>
    <s v="Grupo Interno de Trabajo Defensa Judicial"/>
    <s v="Aurora Andrea Reyes Saavedra"/>
    <s v="Marzo de 2021"/>
    <s v="MARZO"/>
    <n v="2021"/>
    <m/>
    <m/>
    <s v="Acción correctiva"/>
    <s v="Designar al administrador del sistema. Fecha límite de cumplimiento ( 30/03/2023)_x000a_2._x0009_Asignar y reasignar los procesos judiciales conforme a la redistribución de proyectos entre los apoderados internos del GIT de Defensa Judicial. Fecha límite de cumplimiento ( 30/05/2023)_x000a_3._x0009_Identificar los procesos que cuentan con calificación del riesgo alta pero provisión en &quot;0&quot; y determinar las causas y eventuales ajustes a realizar. Fecha límite de cumplimiento ( 30/05/2023)_x000a_4._x0009_Identificar los procesos que se encuentran sin calificación del riesgo y determinar las acciones a seguir. Fecha límite de cumplimiento ( 30/05/2023)_x000a_5._x0009_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_x000a_6._x0009_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_x000a_7._x0009_Realizar validación de procesos por abogado entre el GEJU-F-010 y el Sistema Ekogui. Fecha límite de cumplimiento (30/06/2023)."/>
    <d v="2021-06-05T00:00:00"/>
    <x v="75"/>
    <m/>
    <s v="5/06/2021 A través de correo electrónico del 13 de mayo de 2021, se informó al Coordinador del GIT de Defensa Judicial, el estado de la No conformidad 3877,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término de cumplimiento de la UM, hasta el 31 de agosto de 2021.  (Martha Guzmán León)_x000a__x000a_9/09/2021 En &quot;Informe de seguimiento a la actualizaciòn del Sistema Ùnico de Gestiòn e Informaciòn Litigiosa del Estado - eKOGUI perìodo del 1ª de enero al 30 de junio de 2021&quot;, se determinò: &quot;Continùan 293 procesos sin abogado asignado. En este informe, de 1.618 procesos activos registrados en eKOGUI al 30 de junio de 2021, en 329 no se ha registrado el abogado asignado. _x000a_De los 1.251 procesos activos en calidad de demandado al 31 de diciembre de 2020, en 185 no se habìa calificado el riesgo. En este informe, de los 1.292 procesos activos en calidado de demandado al 30 de junio de 2021, en 48 no se habìa calificado el riesgo. _x000a_Por lo tanto, la no conformidad se mantiene y se haràn las anotaciones correspondientes en el Plan de Mejoramiento por Procesos, con soporte en el presente informe de seguimiento._x000a__x000a_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_x000a__x000a_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ampliò el plazo de cumplimiento UM hasta el 15 de diciembre de 2021. Formato SEPG-F-0019 - Acciòn Correctiva. _x000a__x000a_A travès de correo electrònico del 6 de octubre de 2021, informè al Doctor Andrès Fernando Huèrfano Huèrfano, Auditor a cargo de las No conformidades 3636 y 3637 Arbitramentos, del Plan de Mejoramiento por Procesos, lo  siguiente: _x000a__x000a_&quot;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_x000a__x000a_Por lo tanto, de manera atenta, el paso a seguir es desarchivar las No conformidades 3636 y 3637 Arbitramentos, para que continúen a tú cargo y seguimiento en el PMP.&quot; El correo se incorporarà al Repositorio SharePoint Plan de Mejoramiento por Procesos OCI. Octubre 2021.  _x000a_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_x000a__x000a_Mediante correo electrónico del 10 de agosto de 2022, solicité al Administrador del PMP su apoyo, para incorporar en la No conformidades 3877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877: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7 acciones planteadas -para superar la causa de la NC- cada una con un peso porcentual del 14.28%, se observa hasta este corte un avance del 14.28 %.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_x000a__x000a_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_x000a_1. NC 3877 AM 6 Correo remisión para revisión GEJU-P- Radicado: 22023701014714300005 del 30 de noviembre de 202._x000a_2. NC 3877 AM7 Correo conciliación ekogui y geju – Radicado: 2023701014714300006 del 30 de noviembre de 2023._x000a_3. NC 3877 AM 6 Correo remisión para revisión GEJU-P- Radicado  2023701014714300013 del 30 de noviembre de 2023._x000a__x000a_ACCIONES DE MEJORAMIENTO:_x000a_Las acciones de mejoramiento de esta NC se encuentran cumplidas en su mayoría, y sólo queda pendiente de cumplimiento las siguientes:_x000a_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7: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n v="0.8"/>
    <x v="1"/>
    <m/>
    <m/>
    <m/>
    <s v="26/03/2021"/>
    <n v="1207"/>
    <s v="Seguimiento Normativo"/>
    <s v="https://anionline.sharepoint.com/:f:/s/PMPMotor/Ehx-RLrsYxtFvEosvlznFCABn3uMAiynRui7VzU01ehvew?e=QG9tIO"/>
  </r>
  <r>
    <n v="3878"/>
    <n v="6"/>
    <n v="2021"/>
    <s v="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
    <s v=""/>
    <m/>
    <m/>
    <s v="Jurídico"/>
    <s v="GESTIÓN JURÍDICA"/>
    <s v="Vicepresidencia Jurídica (VJ)"/>
    <s v="Grupo Interno de Trabajo Defensa Judicial"/>
    <s v="Martha Guzmán León"/>
    <s v="Marzo de 2021"/>
    <s v="MARZO"/>
    <n v="2021"/>
    <m/>
    <m/>
    <s v="Acción correctiva"/>
    <s v="Mediante Memorandos 66033 y 66343 del 26 y 27 de abril de 2021, el Coordinador del GIT de Defensa Judicial, remitió el Formato SEPG-F-019- Acción Correctivas, por medio del cual se formula el Plan de Mejoramiento: I. &quot;Mantener el reporte de conciliaciones extrajudiciales durante las vigencias 2020-2021 y continuar su alimentación dejando registrada la información de 2 vigenicas (sic.)&quot;. II. &quot;Solicitar a la ANDJE la eliminación de las solicitudes de conciliaciones que se encuentran registradas en el sistema pero que no fueron radicadas en la Entidad.&quot;"/>
    <d v="2021-06-05T00:00:00"/>
    <x v="17"/>
    <m/>
    <s v="5/06/2021 A través de correo electrónico del 13 de mayo de 2021, se informó al Coordinador del GIT de Defensa Judicial, el estado de la No conformidad 3878,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quot;Conforme a lo expuesto, esta no conformidad se tendrá como cumplida y se harán las anotaciones correspondientes en el Plan de Mejoramiento por Procesos, con soporte en el presente informe de seguimiento.&quot;  (Martha Guzmán León)_x000a__x000a_9/09/2021 Se  cierra con el 100% de cumplimiento.  (Martha Guzmán León)"/>
    <n v="1"/>
    <x v="0"/>
    <m/>
    <n v="9"/>
    <n v="2021"/>
    <s v="26/03/2021"/>
    <n v="1207"/>
    <s v="Seguimiento Normativo"/>
    <m/>
  </r>
  <r>
    <n v="3879"/>
    <n v="7"/>
    <n v="2021"/>
    <s v="PAGOS. Se verificó que en la Entidad se gestionan pagos en SIIF de MINHACIENDA; sin embargo, durante el período solo se registro 1. _x000a__x000a_Seguimiento a la actualización del Sistema Único de Gestión e Información Litigiosa del Estado eKOGUI, período 1° de julio al 31 de diciembre de 2021_x000a_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
    <s v="Deficiencias en el registro de información en herramientas de seguimiento o de apoyo a la gestión"/>
    <m/>
    <m/>
    <s v="Jurídico"/>
    <s v="GESTIÓN JURÍDICA"/>
    <s v="Vicepresidencia Jurídica (VJ)"/>
    <s v="Grupo Interno de Trabajo Defensa Judicial"/>
    <s v="Martha Guzmán León"/>
    <s v="Marzo de 2021"/>
    <s v="MARZO"/>
    <n v="2021"/>
    <m/>
    <m/>
    <s v="Acción correctiva"/>
    <s v="1._x0009_Obtener el listado actualizado de RP expedidos con cargo al rubro de sentencias y conciliaciones de las vigencias 2019-2022. Fecha límite de cumplimiento ( 30/04/2023)._x000a_2._x0009_Depurar el listado de RP dejando sólo aquellos que correspondan al pago de condenas [Sentencias o conciliaciones]. Fecha límite de cumplimiento ( 30/05/2023)._x000a_3._x0009_Compilar los soportes de los pagos que resulten de la depuración realizada. Fecha límite de cumplimiento ( 30/07/2023)._x000a_4._x0009_Solicitar a la ANDJE la depuración del módulo de pagos, excluyendo aquellos que no correspondan al pago de condenas. Fecha límite de cumplimiento ( 30/07/2023)._x000a_5._x0009_Registrar la información del módulo de pagos. Fecha límite de cumplimiento ( 30/09/2023)."/>
    <d v="2021-06-05T00:00:00"/>
    <x v="109"/>
    <m/>
    <s v="5/06/2021 A través de correo electrónico del 13 de mayo de 2021, se informó al Coordinador del GIT de Defensa Judicial, el estado de la No conformidad 3879,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precisò: &quot;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quot;_x000a__x000a_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_x000a__x000a_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formulò nuevo Plan de Mejoramiento - Acciones Correctivas, complementario del ya formulado.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_x000a_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_x000a_i) Acciones correctivas. Registro de todos los pagos que gestiona la Entidad en SIIF de MINHACIENDA, en el Sistema e-KOGUI.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_x000a__x000a_Mediante correo electrónico del 10 de agosto de 2022, solicité al Administrador del PMP su apoyo, para incorporar en la No conformidades 3879 la nueva fecha de cumplimiento del Plan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3877, 3879 y 3924: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_x000a_• Mediante Memorando 20221020157473 del 16 de diciembre de 2022, la Jefe de la Oficina de Control Interno, le informó que, en relación con las prórrogas solicitadas, quedarán así: No conformidades 3879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_x000a__x000a_3/05/2023 Mediante correo electrónico de fecha 3 de mayo de 2023 el GIT de Defensa Judicial remitió soportes respecto del seguimiento de la acción No. 1 y 2 e indicó: _x000a_“(…)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_x000a_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_x000a__x000a_Es así como una vez verificado por la OCI el archivo Excel remitido como soporte de las acciones No. 1 y 2 se observa su cumplimiento._x000a_En este sentido de las 5 acciones planteadas -para superar la causa de la NC- cada una con un peso porcentual del 20%, se observa hasta este corte un avance del 40 % (Acciones 1 y 2 cumplidas)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_x000a__x000a_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_x000a__x000a_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septiembre de 2023, teniendo en cuenta el memorando 2023-701-0096723 del 1 de julio hasta el 30 de sept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lan de Mejoramiento que formuló el GIT de Defensa Judicial no logró la efectividad; por tanto, la no conformidad se mantiene. Porcentaje de avance: 0%”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NC 3879 AM5 Memorando 20237010147143 del 30092023 – Radicado:  2023701014714300007 del 30 de noviembre de 2023. _x000a__x000a_ACCIONES DE MEJORAMIENTO: Las acciones de mejoramiento de esta NC se encuentran cumplidas. Se reitera que mediante memorando 20237010147143 del 30 de septiembre de 2023 se informó el cumplimiento en tiempo de la AM No. 5. Se adjunta soporte.” _x000a_ (Martha Guzmán León)"/>
    <n v="1"/>
    <x v="0"/>
    <m/>
    <m/>
    <m/>
    <s v="26/03/2021"/>
    <n v="1207"/>
    <s v="Seguimiento Normativo"/>
    <s v="https://anionline.sharepoint.com/:f:/s/PMPMotor/ErMX_nJTy8pOh3Qtqaw_iwcB5gDheEh_xAzwq7ZR15j_Wg?e=dOfBfL"/>
  </r>
  <r>
    <n v="3880"/>
    <n v="8"/>
    <n v="2021"/>
    <s v="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_x000a_• “Verificar que el concesionario esté cumpliendo con sus obligaciones para la protección y vigilancia del corredor vial concesionado, de tal manera que adelante oportunamente la gestión conducente a la restitución del bien de uso público, en caso de que este sea invadido.”"/>
    <s v=""/>
    <m/>
    <m/>
    <s v="Técnico"/>
    <s v="GESTIÓN CONTRACTUAL Y SEGUIMIENTO DE PROYECTOS DE INFRAESTRUCTURA DE TRANSPORTE"/>
    <s v="Vicepresidencia  Ejecutiva (VEJ)"/>
    <s v="Ampliación a Tercer Carril Doble Calzada Bogotá - Girardot - 4G"/>
    <s v="Mary Alexandra Cuenca Noreña"/>
    <s v="Marzo de 2021"/>
    <s v="MARZO"/>
    <n v="2021"/>
    <m/>
    <m/>
    <s v="Acción correctiva y preventiva"/>
    <s v="1._x0009_Presentar a Control Interno el seguimiento y vigilancia que se ha realizado, al cumplimiento de la gestión conducente a la restitución de los bienes de uso público en el corredor concesionado, por invasiones._x000d__x000a_2._x0009_Se continuará con la revisión al seguimiento de los cerramientos de los predios que se adjunta en los informes mensuales, presentándose un informe a Control Interno de la gestión realizada, que evidencie el seguimiento._x000d__x000a_3._x0009_Verificar el cumplimiento de los requerimientos resultantes del periodo de cura del cerramiento del predio los Picachos, mediante la presentación de un informe._x000d__x000a_4._x0009_Una vez cercado el predio, se realizará una reunión con la Familia Russi para verificar conjuntamente la realización del cerramiento. Se hará registro mediante la elaboración del Acta de visita respectiva, que será compartida con Control Interno._x000d__x000a_5._x0009_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_x000a_6._x0009_De la información entregada por la ANI y después de su análisis, se podrán establecer acciones específicas considerando el proceso de adquisición ejecutado y acordes con el alcance del Contrato de la Interventoría._x000d__x000a_7._x0009_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
    <d v="2021-05-07T00:00:00"/>
    <x v="110"/>
    <m/>
    <s v="_x000a__x000a_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
    <n v="1"/>
    <x v="0"/>
    <m/>
    <n v="8"/>
    <n v="2021"/>
    <d v="2021-04-08T00:00:00"/>
    <n v="1194"/>
    <s v="Auditoría Interna a Proyectos"/>
    <m/>
  </r>
  <r>
    <n v="3881"/>
    <n v="9"/>
    <n v="2021"/>
    <s v="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_x000a__x000d__x000a_“Recomendar al ordenador del gasto respectivo la solicitud de inicio de procedimientos sancionatorios, en el marco de los contratos que se suscriban para la ejecución del proyecto, cuando a ello haya lugar (…)”_x000d__x000a__x000d__x000a_Así como el artículo 84 de la Ley 1474 de 2011, según el cual la Supervisión es responsable de mantener informada a la Entidad contratante e los hechos o circunstancias que “puedan poner o pongan en riesgo el cumplimiento del contrato, o cuando tal incumplimiento se presente.”"/>
    <s v="Retrasos o deficiencias en la entrega y/o aprobación de documentación contractual"/>
    <m/>
    <m/>
    <s v="Jurídico"/>
    <s v="GESTIÓN CONTRACTUAL Y SEGUIMIENTO DE PROYECTOS DE INFRAESTRUCTURA DE TRANSPORTE"/>
    <s v="Vicepresidencia de Gestión Contractual (VGC)"/>
    <s v="Sociedad Terminal de IFO'S"/>
    <s v="Daniel Felipe Sáenz Lozano"/>
    <s v="Abril de 2021"/>
    <s v="ABRIL"/>
    <n v="2021"/>
    <m/>
    <m/>
    <s v="Acción correctiva"/>
    <s v="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
    <s v="24/05/2021"/>
    <x v="111"/>
    <m/>
    <s v="_x000a__x000a_24/05/2021 Mediante correo electrónico se recibió acción de mejoramiento. (Daniel Felipe Sáenz Lozano)_x000a__x000a_01/12/2021 Teniendo en cuenta que el plan de mejoramiento vence el 31-12-2021, mediante correo electrónico se solicitó remitir evidencias que acrediten el cumplimiento del mismo. (Daniel Felipe Sáenz Lozano)_x000a__x000a_06/12/2021 Ante la solicitud de la Oficina de Control Interno, la Supervisión informa que &quot;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_x000a__x000a_Así las cosas, una vez se tenga la versión final de documento y respectiva remisión al GIT de Sancionatorios, se remitirá la evidencia a la Oficina de Control Interno.&quot;_x000a__x000a_Al respecto se solicitó remitir la documentación que acredite el cumplimiento del plan de mejoramiento antes del 31-12-2021. (Daniel Felipe Sáenz Lozano)_x000a__x000a_23/12/2021  -Modificación de fecha- Mediante correo electrónico la Supervisión informa que &quot;(...)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quot;; razón por la cual, se establece 30/05/2022 como fecha de terminación del plan de mejoramiento. (Daniel Felipe Sáenz Lozano)_x000a__x000a_12/05/2022  -Modificación de fecha- Mediante correo electrónico del 12 de mayo de 2022, el Líder del Equipo de Coordinación y Seguimiento informó:_x000a__x000a_&quot;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quot;_x000a__x000a_Por lo tanto, se establece 20 de julio de 2022 como fecha de terminación del plan de mejoramiento. (Daniel Felipe Sáenz Lozano)_x000a__x000a_30/06/2022  -Modificación de fecha- Mediante correo electrónico del 30/06/2022 la Supervisión informó y solicitó:_x000a__x000a_&quot;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_x000a__x000a_Por lo anterior y con el fin de incorporar evidencias correspondientes una vez se obtenga la respectiva respuesta de DIMAR, se solicita otorgar plazo hasta el 30 de marzo de 2023.&quot;_x000a__x000a_En virtud de lo anterior se estableción 30/03/2023 como fecha de terminación del plan de mejoramiento.  (Daniel Felipe Sáenz Lozano)_x000a__x000a_14/03/2023  -Modificación de fecha- Mediante correo electrónico del 09-03-2023 la Supervísión informó:_x000a__x000a_&quot;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quot;_x000a__x000a_Por lo anterior, se establece 10-03-2024 como fecha de terminación del plan de mejoramiento. (Daniel Felipe Sáenz Lozano)_x000a__x000a_6/03/2024 Mediante correo electrónico se solicitó al Líder del Equipo de Supervisión las evidencias del cumplimiento del plan de mejoramiento. (Daniel Felipe Sáenz Lozano)_x000a__x000a_8/03/2024  -Modificación de fecha- Mediante correo electrónico el Líder del Equipo de Coordinación y Seguimiento presentó la siguiente justificación para establacer 31/03/2025 como fecha de terminación del plan de mejoramiento:_x000a__x000a_&quot;Hasta la fecha, se tienen los siguientes avances:_x000a__x000a_Emisión de memorando con informe de supervisión, identificado con el número N. 20233030138323 del 14-09-23, en el cual se solicita el inicio del proceso de caducidad._x000a__x000a_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_x000a__x000a_La Defensa Judicial, a través del memorando N. 20237010137653, ha recomendado la emisión de un oficio dirigido al representante legal, revisor fiscal e integrantes de la junta directiva de la sociedad._x000a__x000a_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quot; (Daniel Felipe Sáenz Lozano)"/>
    <n v="0"/>
    <x v="1"/>
    <m/>
    <m/>
    <m/>
    <s v="27/04/2021"/>
    <n v="1175"/>
    <s v="Auditoría Interna a Proyectos"/>
    <s v="https://anionline.sharepoint.com/:f:/s/PMPMotor/EixV4fZIjTlHpZEk6ZO2BlEBhlqgNgcwkJP8f8G72e-dmQ?e=Xm8kh4"/>
  </r>
  <r>
    <n v="3882"/>
    <n v="10"/>
    <n v="2021"/>
    <s v="1._x0009_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
    <s v=""/>
    <m/>
    <m/>
    <s v="Planeación"/>
    <s v="SISTEMA ESTRATÉGICO DE PLANEACIÓN Y GESTIÓN"/>
    <s v="Vicepresidencia de Planeación, Riesgos y Entorno (VPRE)"/>
    <s v="Grupo Interno de Trabajo Planeación"/>
    <s v="Juan Diego Toro Bautista"/>
    <s v="Abril de 2021"/>
    <s v="ABRIL"/>
    <n v="2021"/>
    <m/>
    <m/>
    <s v="Acción correctiva y preventiva"/>
    <s v="Revisar el cumplimiento de la Ley 1712 de 2014 en la página Web de_x000a_la ANI.( Literal j y Literal i)) del Artículo 11º)."/>
    <d v="2021-05-15T00:00:00"/>
    <x v="112"/>
    <m/>
    <s v="_x000a__x000a_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
    <n v="1"/>
    <x v="0"/>
    <m/>
    <n v="11"/>
    <n v="2021"/>
    <s v="30/04/2021"/>
    <n v="1172"/>
    <s v="Auditoría Interna"/>
    <m/>
  </r>
  <r>
    <n v="3883"/>
    <n v="11"/>
    <n v="2021"/>
    <s v="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
    <s v=""/>
    <m/>
    <m/>
    <s v="Planeación"/>
    <s v="SISTEMA ESTRATÉGICO DE PLANEACIÓN Y GESTIÓN"/>
    <s v="Vicepresidencia de Planeación, Riesgos y Entorno (VPRE)"/>
    <s v="Grupo Interno de Trabajo Planeación"/>
    <s v="Juan Diego Toro Bautista"/>
    <s v="Abril de 2021"/>
    <s v="ABRIL"/>
    <n v="2021"/>
    <m/>
    <m/>
    <s v="Acción correctiva y preventiva"/>
    <s v="Revisar el cumplimiento de la Resolución 3564 de 2015 en la página_x000a_Web de la ANI. (subcategoría 10.7, subcategoría 6.5. Participación en_x000a_la formulación de Políticas del anexo 1)."/>
    <d v="2021-05-15T00:00:00"/>
    <x v="112"/>
    <m/>
    <s v="_x000a__x000a_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
    <n v="1"/>
    <x v="0"/>
    <m/>
    <n v="11"/>
    <n v="2021"/>
    <s v="30/04/2021"/>
    <n v="1172"/>
    <s v="Auditoría Interna"/>
    <m/>
  </r>
  <r>
    <n v="3884"/>
    <n v="12"/>
    <n v="2021"/>
    <s v="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
    <s v=""/>
    <m/>
    <m/>
    <s v="Planeación"/>
    <s v="SISTEMA ESTRATÉGICO DE PLANEACIÓN Y GESTIÓN"/>
    <s v="Vicepresidencia de Planeación, Riesgos y Entorno (VPRE)"/>
    <s v="Grupo Interno de Trabajo Planeación"/>
    <s v="Juan Diego Toro Bautista"/>
    <s v="Abril de 2021"/>
    <s v="ABRIL"/>
    <n v="2021"/>
    <n v="20221020000001"/>
    <s v="31/08/2022"/>
    <s v="Acción correctiva y preventiva"/>
    <s v="Publicar en la página Web de la ANI el “Registro de publicaciones” el_x000a_“Componentes del Esquema de Publicación de Información” y el_x000a_“mecanismo o procedimiento que deben seguir los ciudadanos,_x000a_usuarios o interesados para participar en la formulación de políticas”."/>
    <d v="2021-05-15T00:00:00"/>
    <x v="113"/>
    <m/>
    <s v="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
    <n v="1"/>
    <x v="0"/>
    <m/>
    <n v="8"/>
    <n v="2021"/>
    <s v="30/04/2021"/>
    <n v="1172"/>
    <s v="Auditoría Interna"/>
    <s v="https://anionline.sharepoint.com/:f:/s/PMPMotor/EhRME98vW9hJh0Y-ZfmSa9kB6BCva5WZDE4LlvUnfB0Llg?e=utq9rW"/>
  </r>
  <r>
    <n v="3885"/>
    <n v="13"/>
    <n v="2021"/>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_x000a_i) Resolución 14605 del 14 de octubre de 2020, Vicepresidencia Jurídica, y ii) Resolución 15565 del 29 de octubre de 2020, Vicepresidencia de Planeación, Riesgos y Entorno. _x000a__x000a_Se unifica con lo descrito en la NC 3872_x000a_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Incumplimiento normativo"/>
    <m/>
    <m/>
    <s v="Jurídico"/>
    <s v="GESTIÓN JURÍDICA"/>
    <s v="Vicepresidencia Jurídica (VJ)"/>
    <s v="Grupo Interno de Trabajo Defensa Judicial"/>
    <s v="Martha Guzmán León"/>
    <s v="Abril de 2021"/>
    <s v="ABRIL"/>
    <n v="2021"/>
    <s v="“Informe de seguimiento al cumplimiento de las Acciones de Repetición. Período 1º de abril al 31 de octubre de 2022”"/>
    <s v="29/11/2022"/>
    <s v="Acción correctiva y preventiva"/>
    <s v="1._x0009_Establecer un instrumento de control que contenga alertas del vencimiento de términos para el estudio por parte del Comité de Conciliación y la presentación de la demanda, cuando resulte procedente. _x000a_2._x0009_Someter a consideración del Comité de Conciliación los asuntos objeto de las NC. _x000a_3._x0009_Emitir concepto que defina con claridad los elementos o requisitos indispensables para que resulte procedente someter a estudio del Comité de Conciliación la recomendación de iniciar o no acción de repetición _x000a_4._x0009_Someter a aprobación del Comité de Conciliación el concepto emitido a efectos que se impartan los lineamientos respecto de aquellos asuntos que no requieren ser sometidos a consideración del mismo, en relación con la procedencia de la acción de repetición. _x000a_5._x0009_Poner en conocimiento de los apoderados del GIT de trabajo de Defensa Judicial y del GIT Jurídico Predial los lineamientos impartidos por parte del Comité de Conciliación. "/>
    <s v="14/07/2021"/>
    <x v="57"/>
    <s v="_x000a__x000a_9/12/2022 En &quot;Informe de seguimiento a las Acciones de Repeticiòn. Perìdo 1ª de abril al 31 de octubre de 2022&quot;, se detrminò el cierre de la No conformidad: _x000d__x000a_“De lo expuesto, se evidencia que el Grupo Interno de Trabajo de Defensa Judicial dio cumplimiento al Plan de Mejoramiento formulado en la No conformidad 3885._x000d__x000a_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_x000a_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_x000a_Teniendo en cuenta no solo el cumplimiento, sino la eficacia del Plan de Mejoramiento formulado en la No conformidad 3885 del Plan de Mejoramiento por Procesos, se procede a su cierre”. (Martha Guzmán León)"/>
    <s v="30/09/2021 Mediante Memorando 20217010130453 del 29 de septiembre de 2021, el Coordinador del GIT de Defensa Judicial, frente a esta NC - 3885- solicitò:  &quot;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quot;. Asì mismo, se relacionaron las UM que se formularon, para esta no conformidad.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_x000a__x000a_En Informe &quot;Seguimiento a las Acciones de Repeticiòn del 1ª de abril al 31 de julio de 2021&quot;, se determinò: &quot;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quot; (Martha Guzmán León)_x000a__x000a_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_x000a_ (Martha Guzmán León)_x000a__x000a_13/12/2021  -Modificación de fecha- De acuerdo con memorando No. 20217010157133 del 30 de noviembre de 2021 la dependencia solicita aplazamiento para el cumplimiento del plan hasta el 31 de diciembre de 2021. (2021)_x000a__x000a_26/01/2022 Mediante Memorando 20217010165863 del 17 de diciembre de 2021, el Coordinador del Grupo Interno de Trabajo de Defensa Judicial, solicitó la ampliación del plazo de cumplimiento, hasta el 30 de junio de 2022.    (Martha Guzmán León)_x000a__x000a_27/02/2022 Reunión el 24 de febrero de 2022, con el Coordinador del Grupo Interno de Trabajo de Defensa Judicial, y el Secretario Técnico del Comité de Conciliación, de seguimiento a la No conformidad 3885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ª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quot;  (Martha Guzmán León)_x000a__x000a_23/03/2022  -Modificación de fecha- De acuerdo con lo solicitado vía correo electrónico por el auditor y de acuerdo con el memorando 20227010039663 del 28 de febrero de 2022 (2021)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estableciò: 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_x000a_ (Martha Guzmán León)_x000a__x000a_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_x000a__x000d__x000a_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_x000a_ (Martha Guzmán León)_x000a__x000a_12/08/2022  -Modificación de fecha- Mediante correo electrónico de fecha 10 de agosto de 2022 el auditor solicita la ampliación del plazo hasta el 30 de agosto de 2022, con base en el memorando 20227010093693 remitido por la dependencia el 29 de julio de 2022. (2021)_x000a__x000a_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_x000a__x000d__x000a_Numeral 1. Establecer un instrumento de control que contenga alertas del vencimiento de términos para el estudio por parte del Comité de Conciliación y la presentación de la demanda, cuando resulte procedente: _x000d__x000a_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_x000a__x000d__x000a_Numeral 2. Someter a consideración del Comité de Conciliación los asuntos objeto de las NC:_x000d__x000a_Acción: En sesión de fecha 30 de marzo de 2022 se sometieron los asuntos objeto de la No Conformidad No. 3855. Se aportó la evidencia. _x000d__x000a__x000d__x000a_Numeral 3. Emitir concepto que defina con claridad los elementos o requisitos indispensables para que resulte procedente someter a estudio del Comité de Conciliación la recomendación de iniciar o no acción de repetición:  _x000d__x000a_Acción: El GIT de Defensa Judicial en asocio con el GIT Jurídico Predial elaboraron los lineamientos sobre la improcedencia de los asuntos que no son objeto de estudio por parte del Comité de Conciliación. Se aportó la evidencia. _x000d__x000a__x000d__x000a_Numeral 4. Someter a aprobación del Comité de Conciliación el concepto emitido a efectos que se impartan los lineamientos respecto de aquellos asuntos que no requieren ser sometidos a consideración del mismo, en relación con la procedencia de la acción de repetición: _x000d__x000a_Acción: En sesión de fecha 2 de junio de 2022 se sometió ante el Comité de Conciliación los lineamientos sobre la procedencia de los asuntos que deben ser objeto de estudio por parte del Comité de Conciliación. Se aportó la evidencia._x000d__x000a__x000d__x000a_Numeral 5. Poner en conocimiento de los apoderados del GIT de trabajo de Defensa Judicial y del GIT Jurídico Predial los lineamientos impartidos por parte del Comité de Conciliación:_x000d__x000a_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_x000a__x000a_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_x000a__x000a_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_x000a__x000d__x000a_ (Martha Guzmán León)"/>
    <n v="1"/>
    <x v="0"/>
    <s v="Efectiva"/>
    <n v="12"/>
    <n v="2022"/>
    <s v="30/04/2021"/>
    <n v="1172"/>
    <s v="Seguimiento Normativo"/>
    <s v="https://anionline.sharepoint.com/:f:/s/PMPMotor/EjtGAQwvLftCrZAluaH-OjYBZM-IcJYQP1GwGIf1X7bOkw?e=UTvaSh"/>
  </r>
  <r>
    <n v="3886"/>
    <n v="14"/>
    <n v="2021"/>
    <s v="5.1_x0009_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
    <s v=""/>
    <m/>
    <m/>
    <s v="Administrativo"/>
    <s v="GESTIÓN ADMINISTRATIVA Y FINANCIERA"/>
    <s v="Vicepresidencia de Gestión Corporativa (VGCorp)"/>
    <s v="Grupo interno de trabajo administrativo y financiero"/>
    <s v="Luz Mary Hernández Villadiego"/>
    <s v="Abril de 2021"/>
    <s v="ABRIL"/>
    <n v="2021"/>
    <m/>
    <m/>
    <m/>
    <m/>
    <m/>
    <x v="82"/>
    <m/>
    <s v="_x000a__x000a_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_x000a__x000a_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
    <n v="1"/>
    <x v="0"/>
    <m/>
    <n v="6"/>
    <n v="2021"/>
    <d v="2021-05-10T00:00:00"/>
    <n v="1162"/>
    <s v="Seguimiento Normativo"/>
    <m/>
  </r>
  <r>
    <n v="3887"/>
    <n v="15"/>
    <n v="2021"/>
    <s v="5.2_x0009_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s v="Incumplimiento normativo"/>
    <m/>
    <m/>
    <s v="Administrativo"/>
    <s v="TODOS LOS PROCESOS"/>
    <s v="Vicepresidencias"/>
    <s v="TODAS LAS VICEPRESIDENCIAS"/>
    <s v="Luz Mary Hernández Villadiego"/>
    <s v="Abril de 2021"/>
    <s v="ABRIL"/>
    <n v="2021"/>
    <m/>
    <m/>
    <s v="Acción correctiva y preventiva"/>
    <s v="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_x000a__x000d__x000a_La VP- Ejecutiva, informa mediante memorando rad. No. 20215000082773 del 03/06/2021, que, se implementaran las siguientes acciones de mejora para la atención de requerimientos:_x000d__x000a_1. Se enlazarán las respuestas en Orfeo a los radicados padres correspondientes y/o se cargará la respuesta en formato PDF._x000d__x000a_ 2. Se remitirá copia al peticionario cuando se den traslados por competencia a otras entidades._x000d__x000a_"/>
    <d v="2021-06-08T00:00:00"/>
    <x v="100"/>
    <m/>
    <s v="_x000a__x000a_8/06/2021 El 08/06/2021: Se realiza revisión de las acciones propuestas por dos (2) de las seis (6) Vicepresidencias. (Luz Mary Hernández Villadiego)_x000a__x000a_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_x000a_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_x000a_-_x0009_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_x000a_-_x0009_Solicitar mesa de trabajo con la oficina de Atención al Ciudadano, con el fin de revisar los parámetros de asignación de las PQRS. Ello, en aras de garantizar que las mismas sean asignadas a la dependencia correspondiente. (fecha de cumplimiento agosto de 2021)._x000d__x000a__x000d__x000a_La Vicepresidencia de Estructuración, mediante correo electrónico de fecha 21/06/2021, informó que:  Con el fin de atender de manera completa las diferentes observaciones que se presentaron por parte del Grupo de Control Interno, se presentan las siguientes Unidades de Medida:_x000d__x000a_1._x0009_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_x000a_2._x0009_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_x000a_3._x0009_Como soporte, se adjuntan algunos de los correos que se remiten a los respectivos funcionarios._x000d__x000a_ (Luz Mary Hernández Villadiego)_x000a__x000a_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_x000a_ _x000d__x000a_Se implementarán las siguientes acciones de mejora para la atención de requerimientos:_x000d__x000a_1. Se enlazarán las respuestas en Orfeo a los radicados padres correspondientes y/o se cargará la respuesta en formato PDF._x000d__x000a_2. Se remitirá copia al peticionario cuando se den traslados por competencia a otras entidades._x000d__x000a_3. Se realizará reuniones y/o charlas con los equipos de trabajo con el fin de exponer y explicar lo observado y que ello contribuya a la mejora del trabajo”._x000d__x000a_ _x000d__x000a_Control Interno, en correo electrònico, (16/07/2021) solicito que soportes de las acciones de mejora que se realicen en su momento, con la finalidad de tener evidencias de la ejecuciòn de cada una de ellas.  (Luz Mary Hernández Villadiego)_x000a__x000a_7/10/2021 07/10/2021: Mediante correo electrónico, la OCI, requirió a la VP- jurídica, soporte de la ejecución de la (2da) acción de mejora, propuesta (Mesa de Trabajo) para desarrollar en agosto de 2021. (Luz Mary Hernández Villadiego)_x000a__x000a_12/11/2021 En correo electrónico enviado por la OCI, se realiza seguimiento, motivo por el cual se solicita indicar los avances y/o novedades soportadas al respecto. En respuesta ofrecida por la VP Juricica el 11/11/2021 y la Vp- gestión Contractual, se indica los siguiente: _x000d__x000a_Frente a la presente no conformidad la VJ presentó un Plan de Mejoramiento consistente en: _x000d__x000a_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_x000a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VP- Gestión Contractual, en correo de fecha 10/11/2021, informa que: Pendiente por realizar la actividad 3 indicadas y relacionadas con: La realización de las_x000d__x000a_reuniones y/o charlas con los equipos de trabajo respecto con lo observado._x000d__x000a_ (Luz Mary Hernández Villadiego)_x000a__x000a_10/02/2022 _x000d__x000a_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_x000a__x000d__x000a_En Correo del 08/11/2021, la Vicepresidencia Jurídica informa lo siguiente: _x000d__x000a_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_x000a__x000d__x000a__x000d__x000a__x000d__x000a_ (Luz Mary Hernández Villadiego)_x000a__x000a_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
    <n v="1"/>
    <x v="2"/>
    <m/>
    <n v="2"/>
    <n v="2022"/>
    <d v="2021-05-10T00:00:00"/>
    <n v="1162"/>
    <s v="Seguimiento Normativo"/>
    <s v="https://anionline.sharepoint.com/:f:/s/PMPMotor/EvI1m3xHH6FCmoPGCp8jGpIBN-Kmag_QlhnwC9PvUxKvKQ?e=2QalPd"/>
  </r>
  <r>
    <n v="3888"/>
    <n v="16"/>
    <n v="2021"/>
    <s v="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
    <s v="Deficiencias en gestión institucional y/o interinstitucional"/>
    <m/>
    <s v="Consultas previas"/>
    <s v="Planeación"/>
    <s v="SISTEMA ESTRATÉGICO DE PLANEACIÓN Y GESTIÓN"/>
    <s v="Vicepresidencia de Planeación, Riesgos y Entorno (VPRE)"/>
    <s v="Grupo Interno de Trabajo Planeación"/>
    <s v="Keiri Yulith Araújo Rodríguez"/>
    <s v="Mayo de 2021"/>
    <s v="MAYO"/>
    <n v="2021"/>
    <m/>
    <m/>
    <s v="Acción correctiva y preventiva"/>
    <s v="Actualización del procedimiento Desarrollo y Seguimiento a Consultas Previas, GCSP-P-035 V1"/>
    <s v="25/10/2021"/>
    <x v="43"/>
    <m/>
    <s v="30/11/2021 Se envió solicitud de información para seguimiento el 25/10/2021 y el 30/11/2021.  (Andrés Fernando Huérfano Huérfano)_x000a__x000a_29/06/2022 Se envía correo de seguimiento.  (Andrés Fernando Huérfano Huérfano)_x000a__x000a_12/08/2022  -Modificación de fecha- Mediante correo electrónico de fecha 29 de julio de 2022, el auditor, remite solicitud para modificación de la fecha de terminación para el 30 de agosto de 2022. (2021)_x000a__x000a_09/09/2022 Mediante correo de 09/09/2022, se envió recordatorio sobre el vencimiento.  (Andrés Fernando Huérfano Huérfano)_x000a__x000a_20/09/2022 El 20/09/2022 se recibe correo mediante el que informan: &quot;a la fecha no hemos obtenido respuesta por parte de la Vicepresidencia de Estructuración, razón por la cual, se procederá nuevamente a remitir la comunicación a la VE reiterando la necesidad de poder contar con los aportes para el ajuste del procedimiento&quot;. Solicitan prórroga hasta el 20/10/2022.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5/06/2023 Mediante correo electrónico del 5/06/2023, reiteré a la VPRE la solicitud de la remisión de los soportes que evidencien el cumplimiento del Plan de Mejoramiento propuesto. (Keiri Yulith Araújo Rodríguez)_x000a__x000a_8/06/2023 Mediante correo electrónico del 7/06/2023, la VPRE solicitó ajuste en las unidades de medida, para que sea únicamente la actualización del procedimiento &quot;GCSP-P-035 - DESARROLLO Y SEGUIMIENTO  A CONSULTAS  PREVIAS&quot; y ampliación de término del plan de mejoramiento para el 30 de diciembre de 2023. (Keiri Yulith Araújo Rodríguez)_x000a__x000a_08/06/2023 Mediante correo electrónico del 8 de junio de 2023 la auditora solicita la modificación de la fecha y del plan. Siendo la nueva fecha de terminación 30/12/2023, (Juan Diego Toro Bautista) _x000a__x000a_26/12/2023 Mediante correo electrónico del 12 de diciembre de 2023, la OCI remitió recordatorio de próximo vencimiento del Plan de Mejoramiento (30 de diciembre de 2023). (Keiri Yulith Araújo Rodríguez)_x000a__x000a_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
    <n v="0.4"/>
    <x v="1"/>
    <m/>
    <m/>
    <m/>
    <s v="31/05/2021"/>
    <n v="1141"/>
    <s v="Auditoría Interna"/>
    <s v="https://anionline.sharepoint.com/:f:/s/PMPMotor/EsdBEdnWqK5Krui-ZHEteEIBi-sJnBmJXcd379XBZzvMBQ?e=Hd5TYm"/>
  </r>
  <r>
    <n v="3889"/>
    <n v="17"/>
    <n v="2021"/>
    <s v="EXTEMPORANEIDAD DE LA CONCERTACIÓN DE COMPROMISOS FUNCIONALES Y COMPORTAMENTALES: _x000d__x000a_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
    <s v="Deficiencias en gestión institucional y/o interinstitucional"/>
    <m/>
    <m/>
    <s v="Administrativo"/>
    <s v="ALGUNOS PROCESOS"/>
    <s v="Vicepresidencias"/>
    <s v="Grupo Interno de Trabajo Planeación"/>
    <s v="Keiri Yulith Araújo Rodríguez"/>
    <s v="Mayo de 2021"/>
    <s v="MAYO"/>
    <n v="2021"/>
    <n v="20231020131693"/>
    <d v="2023-04-09T00:00:00"/>
    <s v="Acción preventiva"/>
    <s v="1. Presentar la concertación de compromisos de la vigencia 2021 - 2022, firmada por las partes, que permita identificar que se concertó dentro de las términos establecidos._x000d__x000a__x000d__x000a_2. Realizar la concertación de compromisos para la vigencia 2021 - 2022, en los términos establecidos._x000d__x000a__x000d__x000a_3. Remitir al GIT de Talento Humano la concertación firmada por evaluado y evaluador, en donde se evidencie que ésta se concertó dentro de los plazos establecidos._x000d__x000a__x000d__x000a_4. Remitir memorando al Gerente de Proyecto del GIT de Planeación Evaluador, indicando los plazos establecidos para la concertación y demás criterios relacionados con el proceso de evaluación del desempeño."/>
    <d v="2021-09-08T00:00:00"/>
    <x v="114"/>
    <s v="_x000a__x000a_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_x000a_Desempeño Laboral en la Entidad, radicada bajo No. 20231020063773 del_x000d__x000a_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
    <s v="_x000a__x000a_9/08/2021 Se remitió el Plan de Mejoramiento vía correo electrónico del 8 de julio de 2021 por parte del GIT de Planeación. (Keiri Yulith Araújo Rodríguez)_x000a__x000a_30/09/2021 27/09/2021 Vía correo electrónico la OCI solicitó al G.I.T. de Talento Humano la remisión de soportes en el que se evidencie el cumplimiento de las unidades de medida propuestas._x000d__x000a__x000d__x000a_ (Keiri Yulith Araújo Rodríguez)_x000a__x000a_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_x000a__x000a_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_x000a__x000a_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_x000a__x000a_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_x000a__x000a_7/03/2022 Mediante correo electrónico del 28 de febrero de 2022 el GIT de Planeación de la VPRE remitió los soportes correspondientes en los que se evidenció el cumplimiento de las acciones de mejoramiento propuestas._x000d__x000a__x000d__x000a_Dentro de la información relacionada con el cumplimiento de las mismas, se evidenció el cumplimiento de las acciones propuestas para el GIT de Talento Humano, con lo que se tienen por cumplidas las acciones de mejoramiento. (Keiri Yulith Araújo Rodríguez)"/>
    <n v="1"/>
    <x v="0"/>
    <s v="Efectiva"/>
    <n v="9"/>
    <n v="2023"/>
    <d v="2021-06-04T00:00:00"/>
    <n v="1137"/>
    <s v="Seguimiento Normativo"/>
    <s v="https://anionline.sharepoint.com/:f:/s/PMPMotor/EvKwYqxqlj9JmpxVZtasAI8BPHugOM8NQd77zSs7UgpxTg?e=pzGf5u"/>
  </r>
  <r>
    <n v="3890"/>
    <n v="18"/>
    <n v="2021"/>
    <s v="EXTEMPORANEIDAD EN LA NOTIFICACIÓN DE LA CALIFICACIÓN DEFINITIVA:_x000d__x000a_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
    <s v="Incumplimiento normativo"/>
    <m/>
    <m/>
    <s v="Administrativo"/>
    <s v="ALGUNOS PROCESOS"/>
    <s v="Vicepresidencias"/>
    <s v="Grupo interno de trabajo proyectos carreteros, estrategia contractual, permisos y modificaciones."/>
    <s v="Keiri Yulith Araújo Rodríguez"/>
    <s v="Mayo de 2021"/>
    <s v="MAYO"/>
    <n v="2021"/>
    <n v="20231020131693"/>
    <d v="2023-04-09T00:00:00"/>
    <s v="Acción preventiva"/>
    <s v="1. Remitir al GIT de Talento Humano la calificación definitiva, firmada por las partes donde se evidencie que se comunicó en los términos establecidos en la norma._x000d__x000a__x000d__x000a_2. Remitir a la Oficina de Control Interno la calificación definitiva, firmada por las parteas donde se evidencia que se comunicó en los términos establecidos._x000d__x000a__x000d__x000a_3. Remitir memorando al evaluador  del GIT Proyectos Carreteros, Estrategia Contractual, Permisos y Modificaciones Gestión Contractual 1, indicando los plazos establecidos para la concertación y demás criterios relacionados con el proceso de evaluación del desempeño._x000d__x000a__x000d__x000a_4. Realizar la calificación definitiva del periodo de evaluación 2021 - 2022 en los términos establecidos en el articulo 8. del acuerdo 617 de 2018._x000d__x000a__x000d__x000a_5. Realizar la notificación de la calificación definitiva del periodo 2021 - 2022, dentro de los tiempos establecidos en el articulo 34 del decreto 760 de 2015."/>
    <d v="2021-09-08T00:00:00"/>
    <x v="114"/>
    <s v="_x000a__x000a_4/09/2023 Respecto del cumplimiento de las unidades de medida propuestas para la No Conformidad, es importante mencionar que de acuerdo con el_x000d__x000a_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_x000a_observó circunstancias que evidencien la continuidad de la No Conformidad. De esto se concluye que no hay repetición de las causas identificadas en la No Conformidad 3890, formulada en el informe de seguimiento de la vigencia 2021. (Keiri Yulith Araújo Rodríguez)"/>
    <s v="_x000a__x000a_9/08/2021 Vía correo electrónico del 21 de julio de 2021 se allegó plan de mejoramiento por parte del GIT de Proyectos Carreteros, Estrategia Contractual, permisos y modificaciones. (Keiri Yulith Araújo Rodríguez)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Dentro de la información relacionada con el cumplimiento de las mismas, se evidenció el cumplimiento de las acciones propuestas en las que el GIT de Talento Humano es el responsable, con lo que se tienen por cumplidas las acciones de mejoramiento. (Keiri Yulith Araújo Rodríguez)"/>
    <n v="1"/>
    <x v="0"/>
    <s v="Efectiva"/>
    <n v="9"/>
    <n v="2023"/>
    <d v="2021-06-04T00:00:00"/>
    <n v="1137"/>
    <s v="Seguimiento Normativo"/>
    <s v="https://anionline.sharepoint.com/:f:/s/PMPMotor/En5Jd4bwJltPgW9e8Njt5ysBHmCIcTrNf2-0K10UwUL7UA?e=WleRBk"/>
  </r>
  <r>
    <n v="3891"/>
    <n v="19"/>
    <n v="2021"/>
    <s v="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
    <s v=""/>
    <m/>
    <m/>
    <s v="Jurídico"/>
    <s v="GESTIÓN CONTRACTUAL Y SEGUIMIENTO DE PROYECTOS DE INFRAESTRUCTURA DE TRANSPORTE"/>
    <s v="Vicepresidencia de Gestión Contractual (VGC)"/>
    <s v="Sociedad Portuaria Puerto Nuevo S.A."/>
    <s v="Adriana Barrios Rodríguez"/>
    <s v="Junio de 2021"/>
    <s v="JUNIO"/>
    <n v="2021"/>
    <m/>
    <m/>
    <s v="Acción correctiva"/>
    <s v="1.Realizar evaluación financiera para definir valores de intereses y capital adeudaos por concepto de contraprestación portuaria. Peso: (20%)_x000d__x000a_2. Realizar cobro de acuerdo con resultado de la evaluación financiera. Peso: (20%)_x000d__x000a_3. De no presentar soporte de pago el concesionario respecto de liquidación realizada por la ANI, elaborar Informe de presunto incumplimiento por contraprestación portuaria, tasación de multas y perjuicios Peso: (20%)_x000d__x000a_4. Solicitar el inicio de proceso administrativo sancionatorio conforme el informe anterior. Peso: (20%)_x000d__x000a_5. Una vez el concesionario realice el pago correspondiente, generar el concepto financiero por parte de la ANI en donde se verifique que el concesionario se encuentra al día en el pago de la contraprestación Peso: (20%)"/>
    <s v="26/08/2021"/>
    <x v="115"/>
    <m/>
    <s v="_x000a__x000a_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quot;con fecha 29 de julio de 2021 realizamos el pago a favor del INVIAS y del Municipio de Ciénaga de los intereses correspondientes a la contraprestación portuaria de acuerdo con la liquidación remitida por la ANI&quot;,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quot;, con lo que se evidencia la realización del plan de mejoramiento y se da cierre a la No Conformidad. (Adriana Barrios Rodríguez)"/>
    <n v="1"/>
    <x v="0"/>
    <m/>
    <n v="8"/>
    <n v="2021"/>
    <s v="24/06/2021"/>
    <n v="1117"/>
    <s v="Auditoría Interna a Proyectos"/>
    <m/>
  </r>
  <r>
    <n v="3892"/>
    <n v="20"/>
    <n v="2021"/>
    <s v="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
    <s v="Ausencia de interventoría en los proyectos"/>
    <m/>
    <m/>
    <s v="Técnico"/>
    <s v="GESTIÓN CONTRACTUAL Y SEGUIMIENTO DE PROYECTOS DE INFRAESTRUCTURA DE TRANSPORTE"/>
    <s v="Vicepresidencia de Gestión Contractual (VGC)"/>
    <s v="Sociedad Portuaria Puerto Nuevo S.A."/>
    <s v="Adriana Barrios Rodríguez"/>
    <s v="Junio de 2021"/>
    <s v="JUNIO"/>
    <n v="2021"/>
    <m/>
    <m/>
    <s v="Acción correctiva"/>
    <s v="1. Realizar solicitud al concesionario de constitución de patrimonio autónomo para la administración de los recursos para contratación de la interventoría. Peso: (20%)_x000d__x000a_2. Revisión jurídica y financiera de los ajustes al borrador de contrato de fiducia para la constitución de patrimonio autónomo conforme las observaciones ya presentadas. (20%), Fecha: 3 de septiembre de 2021_x000d__x000a_3. Aprobación de la minuta del contrato de fiducia y requerimiento al concesionario para consignar los recursos al patrimonio autónomo. (20%), Fecha: 30 de noviembre de 2021_x000d__x000a_4. Elaboración del estudio previo para solicitar el inicio del proceso de contratación de la interventoría. (20%), Fecha: 31 de enero de 2022_x000d__x000a_5. Firma acta de inicio contrato interventoría. (20%) fecha: 31 de marzo de 2022._x000d__x000a_"/>
    <d v="2021-08-07T00:00:00"/>
    <x v="102"/>
    <m/>
    <s v="_x000a__x000a_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_x000a__x000a_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_x000a__x000a_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_x000a__x000a_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_x000a__x000a_22/03/2023 Mediante memorando con radicado ANI No. 20231020043993 del 22 de marzo de 2023 se solicitaron evidencias de cumplimiento del plan de mejoramiento, debido a que se tenía prevista su terminación el 31 de diciembre de 2022. (Adriana Barrios Rodríguez)_x000a__x000a_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_x000a__x000a_15/08/2023  -Modificación de fecha- Mediante memorando No. 20233030110383 la dependencia solicita a la OCI ampliación del plazo hasta el 30 de julio de 2024. El auditor remite solicitud para actualizar el PMP. (Adriana Barrios Rodríguez)"/>
    <n v="0.6"/>
    <x v="1"/>
    <m/>
    <m/>
    <m/>
    <s v="24/06/2021"/>
    <n v="1117"/>
    <s v="Auditoría Interna a Proyectos"/>
    <s v="https://anionline.sharepoint.com/:f:/s/PMPMotor/EkSo2HAbPzpAhwy8yGuGfTwBewCmviCFGvgI-1XWhvl-5w?e=4IAp3h"/>
  </r>
  <r>
    <n v="3893"/>
    <n v="21"/>
    <n v="2021"/>
    <s v="1._x0009_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_x000a_“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_x000a_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_x000a_“(…) de acuerdo con la política adoptada por la Vicepresidencia de Gestión Contractual (VGC), se requiere interventoría para los contratos de concesión portuaria con plan de inversión vigente y en ejecución o para aquellos que entren a etapa de reversión.”_x000d__x000a_"/>
    <s v="Ausencia de interventoría en los proyectos"/>
    <m/>
    <m/>
    <s v="Jurídico"/>
    <s v="GESTIÓN CONTRACTUAL Y SEGUIMIENTO DE PROYECTOS DE INFRAESTRUCTURA DE TRANSPORTE"/>
    <s v="Vicepresidencia de Gestión Contractual (VGC)"/>
    <s v="Sociedad Portuaria Oleoducto Central S.A – Ocensa S.A"/>
    <s v="July Paola Rodríguez Ortiz"/>
    <s v="Junio de 2021"/>
    <s v="JUNIO"/>
    <n v="2021"/>
    <m/>
    <m/>
    <s v="Acción correctiva"/>
    <s v="1._x0009_Realizar las gestiones previas y proyectar los documentos preliminares para la contratación de la interventoría y su presentación a las áreas de estructuración y contratación. _x000d__x000a_2._x0009_Solicitar formalmente el inicio del proceso de contratación de la interventoría. _x000d__x000a_3._x0009_Suscribir el contrato de interventoría_x000d__x000a__x000d__x000a_"/>
    <s v="26/08/2021"/>
    <x v="116"/>
    <m/>
    <s v="_x000a__x000a_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_x000a__x000a_Se recomienda allegar evidencias de las acciones de mejora a esta Oficina una vez se hayan efectuado. _x000a_ (Mary Alexandra Cuenca Noreña)_x000a__x000a_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_x000a__x000a_15/12/2021 -_x0009_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_x000a__x000a_20/12/2021  -Modificación de fecha- Mediante correo electrónico del 16/12/2021 la Supervisión expone estado de contratación de la interventoría, solicitando una prórroga hasta el 30/04/2022 para dar cumplimiento al plan de mejoramiento. (Mary Alexandra Cuenca Noreña)_x000a__x000a_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_x000a__x000a_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
    <n v="1"/>
    <x v="2"/>
    <m/>
    <n v="6"/>
    <n v="2022"/>
    <d v="2021-07-07T00:00:00"/>
    <n v="1104"/>
    <s v="Auditoría Interna a Proyectos"/>
    <s v="https://anionline.sharepoint.com/:f:/s/PMPMotor/EqQKCPzbrNNCuKGe8RC4XPMBqlNcPJ2Uq3y2K5snY4lUEQ?e=eHOlcf"/>
  </r>
  <r>
    <n v="3894"/>
    <n v="22"/>
    <n v="2021"/>
    <s v="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
    <s v="Deficiencias en el registro de información en herramientas de seguimiento o de apoyo a la gestión"/>
    <m/>
    <m/>
    <s v="Jurídico"/>
    <s v="GESTIÓN DE LA CONTRATACIÓN PÚBLICA"/>
    <s v="Vicepresidencia Jurídica (VJ)"/>
    <s v="Grupo interno de trabajo contratación."/>
    <s v="Luz Mary Hernández Villadiego"/>
    <s v="Junio de 2021"/>
    <s v="JUNIO"/>
    <n v="2021"/>
    <m/>
    <m/>
    <s v="Acción correctiva y preventiva"/>
    <s v="14/09/2021: mediante correo elctrónico el CIT-Contratación, propone, las siguientes acciones: _x000d__x000a_1- Dar alcance de los errors presentados en la plataforma de  DAFP._x000d__x000a_2- Solicitar acompañamiento del DAFP en el cargue de la información de las cesiones, con el fin de identificar errores adicionales en la plataforma._x000d__x000a_3- Solicitar ante el DAFP, las soluciones tecnologícas o aquellas que de lugar para mitigar los errores presentados."/>
    <d v="2021-11-09T00:00:00"/>
    <x v="117"/>
    <m/>
    <s v="_x000a__x000a_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_x000a__x000a_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_x000a__x000a_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
    <n v="1"/>
    <x v="2"/>
    <m/>
    <n v="2"/>
    <n v="2022"/>
    <s v="15/07/2021"/>
    <n v="1096"/>
    <s v="Seguimiento Normativo"/>
    <s v="https://anionline.sharepoint.com/:f:/s/PMPMotor/EpqHxQaEudFFg1Y0SUZiNHEBgwxGFdDdiyJAQv_-62cUJQ?e=2ulg9d"/>
  </r>
  <r>
    <n v="3895"/>
    <n v="23"/>
    <n v="2021"/>
    <s v="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_x000a__x000d__x000a_“5. PRINCIPIOS DE CONTABILIDAD PUBLICA_x000d__x000a_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_x000a_(…)_x000d__x000a_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
    <s v="Deficiencias en el registro de información en herramientas de seguimiento o de apoyo a la gestión"/>
    <m/>
    <m/>
    <s v="Financiero"/>
    <s v="ALGUNOS PROCESOS"/>
    <s v="Vicepresidencia de Gestión Corporativa (VGCorp)"/>
    <s v="Grupo interno de trabajo administrativo y financiero"/>
    <s v="Yuber Alexander Peña Cárdenas"/>
    <s v="Julio de 2021"/>
    <s v="JULIO"/>
    <n v="2021"/>
    <m/>
    <m/>
    <s v="Acción preventiva"/>
    <s v="Mediante correo del 29/10/2021 el GIT Administrativa y Financiera suscribió el Plan de Mejoramiento._x000d__x000a_ACCIONES_x000d__x000a_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_x000a_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_x000a_3. Mesas de trabajo entre las Vicepresidencias Jurídica - Administrativa y Financiera. (Actas de seguimiento). Responsable VJ – VAF fecha de cumplimiento 31/03/2022."/>
    <d v="2021-11-01T00:00:00"/>
    <x v="118"/>
    <m/>
    <s v="_x000a__x000a_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_x000a__x000a_26/10/2021 Mediante correo del 26/10/2021 se reiteró al GIT Administrativa y Financiera la suscripción del PMP.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08/04/2022 el GIT Administrativa y Financiera suministró las evidencias del cumplimiento de las acciones de mejora, así:_x000d__x000a__x000d__x000a_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_x000a__x000d__x000a_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_x000a__x000d__x000a_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_x000a__x000a_27/07/2022 El 27 de julio de 2022 se solicitó mediante correo al GIT Jurídica, el envío de las evidencias del cumplimiento de la acción No. 2. (Yuber Alexander Peña Cárdenas)_x000a__x000a_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
    <n v="1"/>
    <x v="2"/>
    <m/>
    <n v="8"/>
    <n v="2022"/>
    <s v="29/07/2021"/>
    <n v="1082"/>
    <s v="Seguimiento Normativo"/>
    <s v="https://anionline.sharepoint.com/:f:/s/PMPMotor/Ej0I4huDHdlOoyVf8FlKPlcBj2sk0JUkJOqk6Yh8F59yjw?e=VpBwg9"/>
  </r>
  <r>
    <n v="3896"/>
    <n v="24"/>
    <n v="2021"/>
    <s v="INCUMPLIMIENTO DE LA ACTIVIDAD No. 22 DEL PROCEDIMIENTO INTERNO DENOMINADO “APROBACIÓN Y ADMINISTRACIÓN DE PÓLIZAS Y DEMAS GARANTÍAS”_x000d__x000a__x000d__x000a_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_x000a__x000d__x000a_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
    <s v="Deficiencias en gestión institucional y/o interinstitucional"/>
    <m/>
    <m/>
    <s v="Riesgos"/>
    <s v="GESTIÓN CONTRACTUAL Y SEGUIMIENTO DE PROYECTOS DE INFRAESTRUCTURA DE TRANSPORTE"/>
    <s v="Vicepresidencias"/>
    <s v="Grupo interno de trabajo riesgos._x000a__x000a_Grupo interno de trabajo Defensa Judicial"/>
    <s v="Keiri Yulith Araújo Rodríguez"/>
    <s v="Agosto de 2021"/>
    <s v="AGOSTO"/>
    <n v="2021"/>
    <m/>
    <m/>
    <s v="Acción correctiva"/>
    <s v="1. Realizar mesas de trabajo para revisar la pertinencia del procedimiento “Aprobación y administración de pólizas y demás garantíasGCSP-P-012” entre los involucrados al mismo. (GIT Planeación)_x000a_2. Actualizar y aprobar el procedimiento “Aprobación y administración de pólizas y demás garantíasGCSP-P-012”. (VEj - VGC)_x000a_3. Publicar el procedimiento “Aprobación y administración de pólizas y demás garantíasGCSP-P-012” en la página Web. (GIT Planeación)_x000a_4. Iniciar el registro de la información en el nuevo módulo de pólizas en la herramienta ANIscopio (GIT TI)"/>
    <s v="22/11/2021"/>
    <x v="119"/>
    <m/>
    <s v="6/10/2021 Vía correo electrónico de fecha 6 de octubre de 2021 recordé sobre la suscripción del PMP e invité a la VJU y a la VPRE aplicar la metodología causa raíz, a formular el Plan de mejoramiento y a remitirlo a la OCI._x000a__x000a_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_x000a__x000a_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_x000a__x000a_3/12/2021 Mediante memorando interno 20213110152453 del 19 de noviembre de 2021 ls Vicepresidencias de Gestión Contractual y Ejecutiva remitieron el Plan de Mejoramiento por Procesos._x000a__x000a_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_x000a__x000a_13/12/2021 Modificación plan y fecha. De acuerdo con memorando No. 20213110152453 la dependencia solicita modificación del plan y de la fecha de cumplimiento para el 31 de diciembre de 2021. (Juan Diego Toro Bautista)_x000a__x000a_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_x000a__x000a_5/07/2022 Mediante correo electrónico del 30 de junio de 2022 las vicepresidencias responsables solicitaron el cambio de la fecha de cumplimiento al 30 de septiembre de 2022._x000a__x000a_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_x000a__x000a_06/07/2022 Modificación fecha de cumplimiento de acuerdo con correo electrónico de fecha 1 de julio de 2022 remitido por el auditor. (Juan Diego Toro Bautista)_x000a__x000a_28/09/2022 Mediante correo electrónico del 28/09/2022 la VPRE informó sobre que la actualización del procedimiento se encuentran en espera de vistos buenos en ORFEO.  (Keiri Yulith Araújo Rodríguez)_x000a__x000a_10/10/2022 Mediante correo electrónico del 3/10/2022, los responsables solicitaron desde la VPRE la ampliación del término de cumplimiento a las Unidades de medida para el 31 de marzo de 2023. (Keiri Yulith Araújo Rodríguez)_x000a__x000a_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_x000a__x000a_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_x000a__x000a_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_x000a__x000a_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_x000a__x000a_5/05/2023  -Modificación de fecha- Mediante correo electrónico de fecha 2 de mayo de 2023 el auditor remite el soporte correspondiente para justificar la prórroga. (Keiri Yulith Araújo Rodríguez)_x000a__x000a_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quot;Aprobación y administración de pólizas y demás garantías (GCSP-P-012)&quot; y que se encuentra aprobado para la actualización en el Sistema de Gestión de Calidad de la Entidad. (Keiri Yulith Araújo Rodríguez)_x000a__x000a_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_x000a__x000a_12/07/2023 En el marco del seguimiento adelantado, una vez consultada el Sistema de Gestión de Calidad, se evidenció que el procedimiento GCSP-P-012, denominado &quot;Aprobación y administración de pólizas y demás garantías&quot; se evidenció que se encuentra publicado con fecha de actualización del 10 de julio de 2023, por lo que se da por cumplido el plan de mejoramiento propuesto. (Keiri Yulith Araújo Rodríguez)"/>
    <n v="1"/>
    <x v="2"/>
    <m/>
    <n v="7"/>
    <n v="2023"/>
    <d v="2021-09-02T00:00:00"/>
    <n v="1047"/>
    <s v="Auditoría Interna"/>
    <s v="https://anionline.sharepoint.com/:f:/s/PMPMotor/EtZI1anUJSxAmlaz56F4dY4BFFPO0bwtvUOKShI9S7VPcQ?e=dra74q"/>
  </r>
  <r>
    <n v="3897"/>
    <n v="25"/>
    <n v="2021"/>
    <s v="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_x000a_ARTÍCULO 5°. Destinación. .(…)_x000d__x000a_PARÁGRAFO 1°. Los dineros entregados para viáticos y gastos de viaje se legalizarán dentro de los cinco (5) días siguientes a la realización del gasto y, para las comisiones al exterior, en todo caso, antes del 29 de diciembre de cada año._x000d__x000a_“ARTÍCULO 7°. Legalización. La legalización de los gastos de la caja menor deberá efectuarse durante los cinco (5) días siguientes a su realización. (…)”"/>
    <s v="Incumplimiento normativo"/>
    <m/>
    <m/>
    <s v="Administrativo"/>
    <s v="GESTIÓN ADMINISTRATIVA Y FINANCIERA"/>
    <s v="Vicepresidencia de Gestión Corporativa (VGCorp)"/>
    <s v="Grupo interno de trabajo administrativo y financiero"/>
    <s v="Yuber Alexander Peña Cárdenas"/>
    <s v="Septiembre de 2021"/>
    <s v="SEPTIEMBRE"/>
    <n v="2021"/>
    <m/>
    <m/>
    <s v="Acción preventiva"/>
    <s v="Mediante correo del 29/10/2021 el GIT Administrativa y Financiera suscribió el Plan de Mejoramiento._x000d__x000a__x000d__x000a_ACCIONES_x000d__x000a__x000d__x000a_Elaborar una comunicación dirigida a los Jefes de los conductores, indicando las responsabilidades de NO apoyar la gestión de la legalización de comisiones. Coordinación GIT Administrativa y Financiera, fecha de cumplimiento 31/12/2021_x000d__x000a__x000d__x000a_Socializar los lineamientos de comisiones y viáticos por caja menor al grupo de conductores con la finalidad de recordar los tiempos de legalización. Responsable Cuentadante, fecha de cumplimiento 31/12/2021"/>
    <d v="2021-11-01T00:00:00"/>
    <x v="100"/>
    <m/>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
    <n v="1"/>
    <x v="2"/>
    <m/>
    <n v="2"/>
    <n v="2022"/>
    <d v="2021-09-08T00:00:00"/>
    <n v="1041"/>
    <s v="Seguimiento Normativo"/>
    <s v="https://anionline.sharepoint.com/:f:/s/PMPMotor/Eu6wzcTUMbBPuSPeDK3duDUB-kpwRtfi6ePTWcD7Bn_WcQ?e=5U4haj"/>
  </r>
  <r>
    <n v="3898"/>
    <n v="26"/>
    <n v="2021"/>
    <s v="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
    <s v="Incumplimiento normativo"/>
    <m/>
    <m/>
    <s v="Financiero"/>
    <s v="GESTIÓN ADMINISTRATIVA Y FINANCIERA"/>
    <s v="Vicepresidencia de Gestión Corporativa (VGCorp)"/>
    <s v="Grupo interno de trabajo administrativo y financiero"/>
    <s v="Yuber Alexander Peña Cárdenas"/>
    <s v="Septiembre de 2021"/>
    <s v="SEPTIEMBRE"/>
    <n v="2021"/>
    <s v="Memorando : 20231020148023 del 03/10/2023"/>
    <d v="2023-03-10T00:00:00"/>
    <s v="Acción correctiva y preventiva"/>
    <s v="Dar cumplimiento a la circular vigente de VIÁTICOS – GASTOS DE DESPLAZAMIENTO._x000a_Se subsanó las firmas de los comisionados y/o jefes inmediatos, que se encontraban pendientes en los formatos._x000a_Al efectuar el pago en caso de no tener la firma de quien autoriza la comisión se podrá tener en cuenta la aprobación"/>
    <d v="2021-01-11T00:00:00"/>
    <x v="120"/>
    <s v="_x000a__x000a_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_x000a__x000a_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_x000a__x000a_5/10/2022 Se cumplió el Plan con las acitivdades. (Yuber Alexander Peña Cárdenas)_x000a__x000a_7/10/2022 Se analiza la efectividad y se declara no efectivo. Esta no conformidad pasó a estado no efectivo pendiente de reformulación._x000a__x000a_12/10/2022 Se recibe memorando con la reformulación del plan y la nueva fecha de terminación. Radicado No. 20224010123133 por lo tanto pasa a estado abierto con plan y el avance se reinicia en 0._x000a__x000a_13/02/2023 Mediante correo del 13/02/2023 se solicitó al GIT Administrativa y Financiera suministrar las evidencias de las acciones de mejora propuestas. (Yuber Alexander Peña Cárdenas)_x000a__x000a_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
    <n v="1"/>
    <x v="0"/>
    <s v="Efectiva"/>
    <n v="9"/>
    <n v="2023"/>
    <d v="2021-09-08T00:00:00"/>
    <n v="1041"/>
    <s v="Seguimiento Normativo"/>
    <s v="https://anionline.sharepoint.com/:f:/s/PMPMotor/EsVOf_qbgwpOvci-S82asUsBxUj7JzWcdZCZpUZX94iqUQ?e=sFyVXj"/>
  </r>
  <r>
    <n v="3899"/>
    <n v="27"/>
    <n v="2021"/>
    <s v="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
    <s v="Incumplimiento normativo"/>
    <m/>
    <m/>
    <s v="Financiero"/>
    <s v="GESTIÓN ADMINISTRATIVA Y FINANCIERA"/>
    <s v="Vicepresidencia de Gestión Corporativa (VGCorp)"/>
    <s v="Grupo interno de trabajo administrativo y financiero"/>
    <s v="Yuber Alexander Peña Cárdenas"/>
    <s v="Septiembre de 2021"/>
    <s v="SEPTIEMBRE"/>
    <n v="2021"/>
    <n v="20221020118933"/>
    <d v="2022-03-10T00:00:00"/>
    <s v="Acción preventiva"/>
    <s v="Mediante correo del 29/10/2021 el GIT Administrativa y Financiera suscribió el Plan de Mejoramiento._x000d__x000a__x000d__x000a_ACCIONES_x000d__x000a_Proyectar la resolución de caja menor del año 2022, teniendo en cuenta las necesidades requeridas en la presente vigencia. Responsable Gestor G3-06 Servicios Generales, fecha de cumplimiento 31/01/2022._x000d__x000a__x000d__x000a_Elaborar una comunicación solicitando apoyo para acelerar el flujo de reembolso de las cajas menores. Responsable Coordinación GIT Administrativa y Financiera, fecha de cumplimiento 31/01/2022."/>
    <d v="2021-01-11T00:00:00"/>
    <x v="121"/>
    <s v="_x000a__x000a_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
    <s v="_x000a__x000a_26/10/2021 Mediante correo del 26/10/2021 se solicitó al GIT Administrativa y Financiera la suscripción del Plan de Mejoramiento. (Yuber Alexander Peña Cárdenas)_x000a__x000a_4/04/2022 Mediante correo del 03/03/2022 se solicitó al GIT Administrativa y Financiera suministrar las evidencias del cumplimiento de las acciones de mejora._x000d__x000a_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_x000a_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_x000a_Pendiente envío de la evidencia de la acción No. 2. Sobre la comunicación solicitando apoyo para acelerar el flujo de reembolso de las cajas menores. (Yuber Alexander Peña Cárdenas)_x000a__x000a_5/10/2022 En el seguimiento al cumplimiento del Decreto 2768 de 2012 se verificó el cumplimiento de legalización mensual, observando que se realizaron las solicitudes de reembolso mensualmente, desde enero a junio de 2022 (Yuber Alexander Peña Cárdenas)"/>
    <n v="1"/>
    <x v="0"/>
    <s v="Efectiva"/>
    <n v="10"/>
    <n v="2022"/>
    <d v="2021-09-08T00:00:00"/>
    <n v="1041"/>
    <s v="Seguimiento Normativo"/>
    <s v="https://anionline.sharepoint.com/:f:/s/PMPMotor/EmQS7MOBOGZMjc0I-u9BGPUBhhBnlB_CshORk7bm784S8g?e=YFkIoS"/>
  </r>
  <r>
    <n v="3900"/>
    <n v="28"/>
    <n v="2021"/>
    <s v="En el Sistema eKOGUI no se han inactivado cuatro (4) abogados, quienes se retiraron de la Entidad en el primer semestre de 2021._x000a__x000a_Seguimiento a la actualización del Sistema Único de Gestión e Información Litigiosa del Estado eKOGUI, período 1° de julio al 31 de diciembre de 2021_x000a_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
    <s v="Deficiencias en el registro de información en herramientas de seguimiento o de apoyo a la gestión"/>
    <m/>
    <m/>
    <s v="Jurídico"/>
    <s v="GESTIÓN JURÍDICA"/>
    <s v="Vicepresidencia Jurídica (VJ)"/>
    <s v="Grupo interno de trabajo de defensa judicial"/>
    <s v="Martha Guzmán León"/>
    <s v="Agosto de 2021"/>
    <s v="AGOSTO"/>
    <n v="2021"/>
    <s v="Informe seguimiento a la actualización del Sistema Único de Gestión e Información Litigiosa del Estado - eKOGUI Primer semestre de 2022"/>
    <d v="2022-12-10T00:00:00"/>
    <s v="Acción correctiva"/>
    <s v="1_ Llevara a cabo mesas de trabajo con los abogados a cargo de los procesos judiciales, a efectos de verificar los procesos a cargo y su asignación en el sistema. Fecha de cumplimiento 30/06/2022. _x000a_2_Realizar la asignación y/o reasignación de procesos a los apoderados a cargo. Fecha de cumplimiento 20/06/2022. _x000a_3_ Una vez reasignados los procesos judiciales, inactivar los usuarios. Fecha de cumplimiento 30/07/2022. "/>
    <d v="2021-07-10T00:00:00"/>
    <x v="122"/>
    <s v="_x000a__x000a_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
    <s v="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_x000a__x000a_Se informará que se debe formular un plan de mejoramiento Medidas Correctivas Formato SEPG-F-019 detallado, que subsane las causas que generaron la no conformidad, el cual comprenderá: _x000a_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9/06/2022 A través de correo electrónico del 25 de mayo de 2022, se solicitó al Coordinador del Grupo Interno de Trabajo de Defensa Judicial, un nuevo Plan que cumpla con los parámetros descritos anteriormente en forma detallada, el cual se debe formular en el Formato SEPG-F-019._x000a__x000a_Mediante Memorando 20227010073563 del 6 de junio de 2022, el Coordinador del Grupo Interno de Trabajo de Defensa Judicial, remitió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_x000a__x000d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_x000a__x000d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_x000a__x000d__x000a_Mediante correo electrónico del 10 de agosto de 2022, solicité al Administrador del PMP su apoyo, para incorporar en la No conformidad 3900 la nueva fecha de cumplimiento del Plan de Mejoramiento, hasta el 30 de septiembre de 2022.  _x000d_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
    <n v="1"/>
    <x v="0"/>
    <s v="Efectiva"/>
    <n v="10"/>
    <n v="2022"/>
    <s v="31/08/2021"/>
    <n v="1049"/>
    <s v="Seguimiento Normativo"/>
    <s v="https://anionline.sharepoint.com/:f:/s/PMPMotor/EsSOFs7Y4khNv7S1fpf6mc4BZHbO16IGLJaWLiYe-jVu3g?e=XdFU9A"/>
  </r>
  <r>
    <n v="3901"/>
    <n v="29"/>
    <n v="2021"/>
    <s v="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_x000a_ejecución del contrato” y la Circular 20204010101901 del 27 de mayo de 202060; obligación que corresponde al contratista. No obstante lo anterior se recomienda a la supervisión establecer controles efectivos que permitan verificar con la periodicidad requerida en cada_x000d__x000a_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
    <s v="Incumplimiento normativo"/>
    <m/>
    <m/>
    <s v="Jurídico"/>
    <s v="GESTIÓN DE LA CONTRATACIÓN PÚBLICA"/>
    <s v="Vicepresidencias"/>
    <s v="TODAS LAS VICEPRESIDENCIAS"/>
    <s v="Andrés Fernando Huérfano Huérfano"/>
    <s v="Agosto de 2021"/>
    <s v="AGOSTO"/>
    <n v="2021"/>
    <m/>
    <m/>
    <s v="Acción correctiva y preventiva"/>
    <s v="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_x000a_correo a los supervisores y contratistas que falten por subir la información. (3) Solicitar a la Oficina de Comunicaciones elaborar y divulgar una Ecard informando a todos los contratistas de la entidad la obligación de cargar las cuentas en SECOP."/>
    <s v="15/12/2021"/>
    <x v="100"/>
    <m/>
    <s v="_x000a__x000a_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_x000a__x000a_23/12/2021 Mediante correo electrónico de 15/12/2021, se remitió a la OCI, se envió copia de la evidencia de las UM 1 y 2.  (Andrés Fernando Huérfano Huérfano)_x000a__x000a_15/02/2022 Mediante memorando 20227030028173 de 03/02/2022, se acreditó el cumplimiento de la UM3, vinculada a la E Card, sobre la obligación de cargar cuentas en el SECOP.  (Andrés Fernando Huérfano Huérfano)"/>
    <n v="1"/>
    <x v="2"/>
    <m/>
    <n v="2"/>
    <n v="2022"/>
    <d v="2021-09-01T00:00:00"/>
    <n v="1048"/>
    <s v="Auditoría Interna"/>
    <s v="https://anionline.sharepoint.com/:f:/s/PMPMotor/Ery4W0gTfZpHm13ylEhNhWsBli17ffRrXvUgejdGlEracw?e=bKckRl"/>
  </r>
  <r>
    <n v="3902"/>
    <n v="30"/>
    <n v="2021"/>
    <s v="5.2.2. Se evidenció un posible incumplimiento de los artículos 9 y 10 de la Ley 1712 de 2014, los_x000d__x000a_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
    <s v="Incumplimiento normativo"/>
    <m/>
    <m/>
    <s v="Jurídico"/>
    <s v="GESTIÓN DE LA CONTRATACIÓN PÚBLICA"/>
    <s v="Vicepresidencia de Planeación, Riesgos y Entorno (VPRE)"/>
    <s v="TODAS LAS VICEPRESIDENCIAS"/>
    <s v="Andrés Fernando Huérfano Huérfano"/>
    <s v="Agosto de 2021"/>
    <s v="AGOSTO"/>
    <n v="2021"/>
    <m/>
    <m/>
    <s v="Acción correctiva y preventiva"/>
    <s v="(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_x000a__x000a_2. Validación de la información faltante e incorporación de esta en el expediente digital de Orfeo No 20207030140200549E, del contrato VPRE-550-2020._x000a_3. Solicitud al contratista del cargue del os documentos de pago de la cuenta del contrato VPRE-550-2020, en la plataforma SECOP II._x0009_"/>
    <s v="15/02/2022"/>
    <x v="123"/>
    <m/>
    <s v="_x000a__x000a_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_x000a__x000a_15/02/2022 15/02/2022. Texto del correo: &quot;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quot;.  (Andrés Fernando Huérfano Huérfano)_x000a__x000a_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_x000a__x000a_29/06/2022 Mediante correo de 17/05/2022 (aboada@ani.gov.co) se remite evidencia de gestión de cargue de cuentas en SECOP.  (Andrés Fernando Huérfano Huérfano)"/>
    <n v="1"/>
    <x v="2"/>
    <m/>
    <n v="6"/>
    <n v="2022"/>
    <d v="2021-09-01T00:00:00"/>
    <n v="1048"/>
    <s v="Auditoría Interna"/>
    <s v="https://anionline.sharepoint.com/:f:/s/PMPMotor/EifzQUmGMexGqUejEIZM7M8BwZ5um3G6hTEgiNB7_Vzuug?e=VUxYke"/>
  </r>
  <r>
    <n v="3903"/>
    <n v="31"/>
    <n v="2021"/>
    <s v="5.2.3. Se evidenció un posible incumplimiento del contenido del artículo 60 de la Ley 80 de 1993,_x000d__x000a_según el cual, &lt;&lt;Los contratos de tracto sucesivo, aquellos cuya ejecución o cumplimiento se prolongue en el tiempo y los demás que lo requieran, serán objeto de liquidación&gt;&gt;, debido a que, de pleno, el numeral 16 de la minuta del contrato No. 550-2020 a cargo de la_x000d__x000a_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_x000a_extendía por el tiempo hasta el 21 de diciembre del mismo año."/>
    <s v="Incumplimiento normativo"/>
    <m/>
    <m/>
    <s v="Jurídico"/>
    <s v="GESTIÓN DE LA CONTRATACIÓN PÚBLICA"/>
    <s v="Vicepresidencia de Planeación, Riesgos y Entorno (VPRE)"/>
    <s v="TODAS LAS VICEPRESIDENCIAS"/>
    <s v="Andrés Fernando Huérfano Huérfano"/>
    <s v="Agosto de 2021"/>
    <s v="AGOSTO"/>
    <n v="2021"/>
    <m/>
    <m/>
    <s v="Acción preventiva"/>
    <s v="Solicitar socialización al GIT de Juridica respecto de cuales son los criterios a tener en cuenta para definir si un contrato tiene o no procedimiento de liquidación (Se recibe con posterioridad a la fecha de planteamiento de las medidas 30/11/2021)._x0009__x000a__x000a_2. Se dará alcance al radicado ANI No. 2020607016447 del 28/12/2020, correspondiente al informe final de supervisión del contrato VPRE-550-2020, indicando que dicho contrato deberá ser liquidado de acuerdo a lo establecido en la normatividad vigente."/>
    <s v="15/02/2022"/>
    <x v="123"/>
    <m/>
    <s v="_x000a__x000a_15/02/2022 Se efectuó reunión de seguimiento a 15/02/2022, en el cual se indica que la fecha de vencimiento es anterior a la recepción del plan, razón por la que se recomienda ajuste.  (Andrés Fernando Huérfano Huérfano)_x000a__x000a_28/02/2022 Se envía correo solicitando el ajuste de plazo y contenido formulado por el equipo de la VPRE en sesión de 15/02/2022.  (Andrés Fernando Huérfano Huérfano)_x000a__x000a_29/06/2022 Se adjuntó mediante correo electrónico (aboada@ani.gov.co), el memorando No. 20226070046383 radicado 18 de marzo de 2022, en el que se solicita el trámite de liquidación.  (Andrés Fernando Huérfano Huérfano)_x000a__x000a_29/06/2022 Se envía solicitud de información mediante correo al GIT Contratación con el fin de saber el estado actual de la liquidación.  (Andrés Fernando Huérfano Huérfano)"/>
    <n v="1"/>
    <x v="2"/>
    <m/>
    <n v="6"/>
    <n v="2022"/>
    <d v="2021-09-01T00:00:00"/>
    <n v="1048"/>
    <s v="Auditoría Interna"/>
    <s v="https://anionline.sharepoint.com/:f:/s/PMPMotor/EmuHFKd7t3hArJq4jhgb2GQBVtNaDelk_7ohBJPYtXySIA?e=AmZ7c1"/>
  </r>
  <r>
    <n v="3904"/>
    <n v="32"/>
    <n v="2021"/>
    <s v="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_x000a_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
    <s v="Incumplimiento normativo"/>
    <m/>
    <m/>
    <s v="Jurídico"/>
    <s v="GESTIÓN DE LA CONTRATACIÓN PÚBLICA"/>
    <s v="Vicepresidencia de Gestión Corporativa (VGCorp)"/>
    <s v="VAF"/>
    <s v="Andrés Fernando Huérfano Huérfano"/>
    <s v="Agosto de 2021"/>
    <s v="AGOSTO"/>
    <n v="2021"/>
    <m/>
    <m/>
    <s v="Acción correctiva"/>
    <s v="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
    <s v="30/11/2021"/>
    <x v="124"/>
    <m/>
    <s v="_x000a__x000a_23/12/2021 Mediante correo electrónico de 22/12/2021, se remitió soporte de la sesión de reunión formulada por el GIT Contratación. AFHH.  (Andrés Fernando Huérfano Huérfano)_x000a__x000a_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_x000a__x000a_12/04/2022 Mediante correo electrónico de 12 de abril de 2022, se allegó copia del radicado No. 20214000056383 de 6 de abril de 2021, que corresponde a informe final de supervisión del contrato No. VAF 567.  (Andrés Fernando Huérfano Huérfano)"/>
    <n v="1"/>
    <x v="2"/>
    <m/>
    <n v="4"/>
    <n v="2022"/>
    <d v="2021-09-01T00:00:00"/>
    <n v="1048"/>
    <s v="Auditoría Interna"/>
    <s v="https://anionline.sharepoint.com/:f:/s/PMPMotor/EuVKxf8vhAVBuTDDtlDiHcIBC0tpls0GLWm2soR0RED63Q?e=G1g2f9"/>
  </r>
  <r>
    <n v="3905"/>
    <n v="33"/>
    <n v="2021"/>
    <s v="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
    <s v="Incumplimiento normativo"/>
    <m/>
    <m/>
    <s v="Jurídico"/>
    <s v="GESTIÓN DE LA CONTRATACIÓN PÚBLICA"/>
    <s v="Vicepresidencia de Gestión Corporativa (VGCorp)"/>
    <s v="VAF"/>
    <s v="Andrés Fernando Huérfano Huérfano"/>
    <s v="Agosto de 2021"/>
    <s v="AGOSTO"/>
    <n v="2021"/>
    <m/>
    <m/>
    <s v="Acción correctiva"/>
    <s v="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
    <s v="30/11/2021"/>
    <x v="106"/>
    <m/>
    <s v="_x000a__x000a_16/02/2022  -Modificación de fecha- Mediante correo electrónico con adjunto memorando el auditor solicita la modificación. (2021)_x000a__x000a_09/09/2022 Mediante correo electrónico de 19/07/2022 (cegarcia@ani.gov.co), se remite evidencia de la incorporación del acta de liquidación del contrato VAF567. (Andrés Fernando Huérfano Huérfano)"/>
    <n v="1"/>
    <x v="2"/>
    <m/>
    <n v="9"/>
    <n v="2022"/>
    <d v="2021-09-01T00:00:00"/>
    <n v="1048"/>
    <s v="Auditoría Interna"/>
    <s v="https://anionline.sharepoint.com/:f:/s/PMPMotor/EsN_U9Ahg2NGhQC3ELv72rIBJGhZCVgB42Ddi4lqgwQICw?e=9zFqLy"/>
  </r>
  <r>
    <n v="3906"/>
    <n v="34"/>
    <n v="2021"/>
    <s v="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_x000a_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
    <s v=""/>
    <m/>
    <m/>
    <s v="Jurídico"/>
    <s v="GESTIÓN DE LA CONTRATACIÓN PÚBLICA"/>
    <s v="Vicepresidencia  Ejecutiva (VEJ)"/>
    <s v="Santamarta - Riohacha - Paraguachon"/>
    <s v="Andrés Fernando Huérfano Huérfano"/>
    <s v="Agosto de 2021"/>
    <s v="AGOSTO"/>
    <n v="2021"/>
    <m/>
    <m/>
    <s v="Acción correctiva"/>
    <s v="Parcial. Mediante radicado 20213060144433 de 02/11/2021, la gerencia del proyecto Rumichaca - Pasto, indica sobre la NC que: el &lt;&lt;Acuerdo 1 suscrito el 5 de octubre por varios Concesionario_x000d__x000a_dentro de los que se encuentra la Concesionaria Vial Unión del Sur S.A.S, fue publicado en la página del_x000d__x000a_SECOP el día 28 de octubre de 2021&gt;&gt;. Este plan es parcial y aún se encuentra pendiente los demás proyectos. Se coloca fecha para seguimiento. "/>
    <s v="29/11/2021"/>
    <x v="24"/>
    <m/>
    <s v="_x000a__x000a_29/11/2021 Mediante memorando 20213060144433 la gerencia del proyecto Rumichaca-Pasto informa que: el &lt;&lt;Acuerdo 1 suscrito el 5 de octubre por varios Concesionario_x000d__x000a_dentro de los que se encuentra la Concesionaria Vial Unión del Sur S.A.S, fue publicado en la página del SECOP el día 28 de octubre de 2021&gt;&gt;.  (Andrés Fernando Huérfano Huérfano)_x000a__x000a_29/11/2021 Mediante radicado 20215000146383 de 05/11/2021, se informó a la OCI sobre la publicación del modificatorio en la web SECOP.  (Andrés Fernando Huérfano Huérfano)_x000a__x000a_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
    <n v="1"/>
    <x v="0"/>
    <m/>
    <n v="11"/>
    <n v="2021"/>
    <d v="2021-09-01T00:00:00"/>
    <n v="1048"/>
    <s v="Auditoría Interna"/>
    <m/>
  </r>
  <r>
    <n v="3907"/>
    <n v="35"/>
    <n v="2021"/>
    <s v="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_x000a__x000d__x000a_i. Resolución 18295 del 11 de diciembre de 2020, Vicepresidencia Jurídica. _x000d__x000a_ii. Resolución 1350 del 10 de septiembre de 2019, Resolución 0483 del 1° de abril de 2020 y Resolución 120205000005925 del 14 de mayo de 2020, Vicepresidencia Ejecutiva._x000d__x000a_iii. Resolución 6135 del 29 de mayo de 2020, Vicepresidencia de Gestión Contractual. _x000d__x000a_iv. Resolución 14725 del 16 de octubre de 2020. Laudo Arbitral de fecha 23 de junio de 2020, Vicepresidencia de Gestión Contractual._x000d__x000a_"/>
    <s v=""/>
    <m/>
    <m/>
    <s v="Jurídico"/>
    <s v="GESTIÓN JURÍDICA"/>
    <s v="Vicepresidencia Jurídica (VJ)"/>
    <s v="Grupo interno de trabajo de defensa judicial"/>
    <s v="Martha Guzmán León"/>
    <s v="Octubre de 2021"/>
    <s v="OCTUBRE"/>
    <n v="2021"/>
    <m/>
    <m/>
    <s v="Acción correctiva y preventiva"/>
    <s v="Con ocasión de la modificación de la resolución por medio de la cual se establece el reglamento del Comité de Conciliación; aprobada en sesiones del 5 de septiembre y 17 de noviembre; se enviará comunicación a cada uno de los miembros del Comité a través de la cual:_x000d__x000a__x000d__x000a_1. Se comunicará la resolución modificatoria_x000d__x000a_2. Se notificará su designación como miembro del Comité_x000d__x000a_3. Se pondrá en conocimiento esta NC a efectos de ratificar la necesidad y obligatoriedad de su asistencia a las sesiones, en particular aquellas en las que se someterá a consideración la procedencia o no de iniciar acción de repetición."/>
    <d v="2021-12-10T00:00:00"/>
    <x v="100"/>
    <m/>
    <s v="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_x000a__x000a_Así mismo, que: “El Artículo Quinto de la citada resolución establece la conformación del Comité y algunas precisiones que resulta pertinente destacar a través de la transcripción de la literalidad de los apartes respectivos, como sigue:_x000a__x000a_“ARTÍCULO QUINTO. INTEGRANTES, INVITADOS PERMANENTES, OCASIONALES Y SECRETARÍA TÉCNICA DEL COMITÉ DE CONCILIACIÓN. El Comité de Conciliación de la Agencia Nacional de Infraestructura estará conformado por los siguientes servidores públicos.”_x000a_(…)_x000a_PARÁGRAFO 2°. La asistencia al Comité de Conciliación es obligatoria para los integrantes con voz y voto, así como para los invitados permanentes con derecho a voz, la cual no es delegable, excepto para el caso del Presidente y el Jefe de Control Interno._x000a__x000a_Señala: “De otra parte, el Artículo Décimo Tercero, hace referencia a la inasistencia de alguno de los miembros del Comité, en los siguientes términos: (…)”_x000a__x000a_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_x000a_ (Martha Guzmán León)"/>
    <n v="1"/>
    <x v="0"/>
    <m/>
    <n v="1"/>
    <n v="2022"/>
    <s v="26/10/2021"/>
    <n v="993"/>
    <s v="Seguimiento Normativo"/>
    <m/>
  </r>
  <r>
    <n v="3908"/>
    <n v="36"/>
    <n v="2021"/>
    <s v="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_x000a_“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
    <s v="Deficiencias en gestión institucional y/o interinstitucional"/>
    <m/>
    <m/>
    <s v="Administrativo"/>
    <s v="GESTIÓN ADMINISTRATIVA Y FINANCIERA"/>
    <s v="Vicepresidencia de Gestión Corporativa (VGCorp)"/>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1)_x0009_Realizar un diagnóstico para la identificación de las causas con las personas que incumplen con las fechas de legalización. Responsable Coordinación Administrativa y Financiera (Viáticos y Tiquetes), fecha de cumplimiento 31/03/2022_x000d__x000a__x000d__x000a_2)_x0009_Efectuar campaña de socialización al interior de la Agencia enfatizando en la importancia de legalizar cumpliendo el termino respectivo. Responsable Profesional Coordinación Administrativa y Financiera (Viáticos y tiquetes), fecha de cumplimiento 31/03/2022."/>
    <s v="19/12/2021"/>
    <x v="118"/>
    <m/>
    <s v="_x000a__x000a_6/12/2021 Mediante correo del 03/12/2021 se solicitó al GIT Administrativa y Financiera la suscripción del Plan de Mejoramiento.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
    <n v="1"/>
    <x v="2"/>
    <m/>
    <n v="5"/>
    <n v="2022"/>
    <s v="29/10/2021"/>
    <n v="990"/>
    <s v="Auditoría Interna"/>
    <s v="https://anionline.sharepoint.com/:f:/s/PMPMotor/EqW3azSSw9xEvh4yFFvvqwEBKoY9DbI945slw3JtFTo8Kg?e=hX5Zfn"/>
  </r>
  <r>
    <n v="3909"/>
    <n v="37"/>
    <n v="2021"/>
    <s v="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_x000a_“ARTÍCULO DÉCIMO OCTAVO: En ningún caso podrá autorizarse comisión de servicios/ desplazamientos al funcionario/ contratista de la Agencia que tenga pendiente por legalizar una comisión/ desplazamiento anterior._x000d__x000a_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
    <s v="Deficiencias en gestión institucional y/o interinstitucional"/>
    <m/>
    <m/>
    <s v="Administrativo"/>
    <s v="GESTIÓN ADMINISTRATIVA Y FINANCIERA"/>
    <s v="Vicepresidencia de Gestión Corporativa (VGCorp)"/>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
    <s v="19/12/2021"/>
    <x v="34"/>
    <m/>
    <s v="_x000a__x000a_6/12/2021 Mediante correo del 03/12/2021 se solicitó al GIT Administrativa y Financiera la suscripción del Plan de Mejoramiento. (Yuber Alexander Peña Cárdenas)_x000a__x000a_13/02/2023 Mediante correo del 13/02/2023 se solicitó al GIT Administrativa y Financiera suministrar las evidencias del apoyo de Financiera a Tecnología sobre la puesta en marcha del módulo de solicitud de comisiones y desplazamientos en ANISCOPIO. (Yuber Alexander Peña Cárdenas)_x000a__x000a_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_x000a_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_x000a_En los correos del 22/07/2022 y 03/08/2022 el GIT Administrativa y Financiera presenta a la mesa de servicio el incidente 28667 de validación legalizaciones, dado que ANISCOPIO está permitiendo realizar nuevas solicitudes de comisión teniendo pendientes de legalizar._x000a_En el correo del 15/02/2023 el GIT Administrativa y Financiera informa al área de Tecnología de la Información que el módulo de viáticos de ANISCOPIO no está controlando la legalización dentro de los 3 días siguientes. (Yuber Alexander Peña Cárdenas)_x000a__x000a_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
    <n v="1"/>
    <x v="2"/>
    <m/>
    <n v="12"/>
    <n v="2023"/>
    <s v="29/10/2021"/>
    <n v="990"/>
    <s v="Auditoría Interna"/>
    <s v="https://anionline.sharepoint.com/:f:/s/PMPMotor/EjaaRmNVzCBJs7w8ezUC-9QBvtTywPSU225KgKT1JW3ssQ?e=Izk6JD"/>
  </r>
  <r>
    <n v="3910"/>
    <n v="38"/>
    <n v="2021"/>
    <s v="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_x000a__x000a_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
    <s v="Deficiencias en el registro de información en herramientas de seguimiento o de apoyo a la gestión"/>
    <m/>
    <m/>
    <s v="Financiero"/>
    <s v="GESTIÓN ADMINISTRATIVA Y FINANCIERA"/>
    <s v="Vicepresidencia de Gestión Corporativa (VGCorp)"/>
    <s v="Grupo interno de trabajo administrativo y financiero"/>
    <s v="Yuber Alexander Peña Cárdenas"/>
    <s v="Octubre de 2021"/>
    <s v="OCTUBRE"/>
    <n v="2021"/>
    <m/>
    <m/>
    <s v="Acción correctiva y preventiva"/>
    <s v="Mediante correo del 10/12/2021 el GIT Administrativa y Financiera suscribió plan de Mejoramiento._x000d__x000a_ACTIVIDAD_x000d__x000a_1) Comprobante contable No. 3341 del 29 de enero de 2021. Responsable Contratista GIT Administrativa y Financiera (Contabilidad) fecha de cumplimiento 31/01/2021_x000d__x000a__x000d__x000a_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_x000a__x000d__x000a_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
    <s v="19/12/2021"/>
    <x v="125"/>
    <m/>
    <s v="_x000a__x000a_6/12/2021 Mediante correo del 03/12/2021 se solicitó al GIT Administrativa y Financiera la suscripción del Plan de Mejoramiento. (Yuber Alexander Peña Cárdenas)_x000a__x000a_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_x000a__x000a_13/02/2023 Mediante correo del 13/02/2023 se solicitó al GIT Administrativa y Financiera suministrar las evidencias de las acciones de mejora 2 y 3. (Yuber Alexander Peña Cárdenas)_x000a__x000a_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
    <n v="1"/>
    <x v="2"/>
    <m/>
    <n v="3"/>
    <n v="2023"/>
    <s v="29/10/2021"/>
    <n v="990"/>
    <s v="Auditoría Interna"/>
    <s v="https://anionline.sharepoint.com/:f:/s/PMPMotor/Em-dXTMsVMhKhqPltllNbyIBcqGtmoZComwi-GkfAGiIgw?e=X0WkD5"/>
  </r>
  <r>
    <n v="3911"/>
    <n v="39"/>
    <n v="2021"/>
    <s v="1. EXTEMPORANEIDAD EN LA PRESENTACIÓN DE LA CONCERTACIÓN DE COMPROMISOS_x000d__x000a_FUNCIONALES Y COMPORTAMENTALES – PERIODO 01 DE FEBRERO DE 2021 AL 31 DE ENERO DE_x000d__x000a_2022 –_x000d__x000a_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_x000a__x000d__x000a_i. xxxxx390, encargado en el empleo de Experto Código G3 Grado 07 de la Vicepresidencia Ejecutiva cuyo evaluador ostenta el cargo de vicepresidente de la Agencia – de la Vicepresidencia Ejecutiva._x000d__x000a__x000d__x000a_ii. xxxxxx061, cuyo evaluador ostenta el cargo de Experto Código G3 y Grado 08 perteneciente al GIT Asesoría Jurídica Predial – de la Vicepresidencia de Planeación, Riesgos y Entorno._x000d__x000a__x000d__x000a_Lo cual contraría lo establecido en el Art. 354 del Acuerdo 617 de 2018, como se ilustró en el contenido del informe._x000d__x000a_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_x000a_y/o correctivas, en aras de que se ataque la causa raíz que generó el incumplimiento normativo, en aras de evitar la posible materialización de riesgos."/>
    <s v="Incumplimiento normativo"/>
    <m/>
    <m/>
    <s v="Administrativo"/>
    <s v="ALGUNOS PROCESOS"/>
    <s v="Vicepresidencias"/>
    <s v="GIT Asesoría Jurídico Predial - GIT de Talento Humano"/>
    <s v="Keiri Yulith Araújo Rodríguez"/>
    <s v="Octubre de 2021"/>
    <s v="OCTUBRE"/>
    <n v="2021"/>
    <n v="20231020131693"/>
    <d v="2023-04-09T00:00:00"/>
    <s v="Acción preventiva"/>
    <s v="1._x0009_Solicitar acompañamiento por parte del GIT de Talento Humano al momento de realizar la evaluación del desempeño con la participación del evaluado y del evaluador y/o al momento que se presente alguna movilidad en el personal. (15/02/22)_x000a_2._x0009_Realizar el registro de las evidencias del proceso de evaluación del desempeño en el aplicativo EDL por parte del Evaluado. (15/02/2022)_x000a_3._x0009_Realizar la evaluación del desempeño laboral en los términos establecidos en el acuerdo 617 de 2018. (15/02/2022)_x000a_4._x0009_Realizar la revisión y concertación de compromisos por parte del evaluado y del evaluador. (15/02/2022)_x000a_5._x0009_Comunicar por parte del evaluador al evaluado, la evaluación del desempeño en los términos establecidos en la norma. (15/02/2022)_x000a_6._x0009_Remitir memorando interno a evaluadores y evaluados recordando los plazos que se deben tener en cuenta en el proceso de evaluación de desempeño. GIT TH (1/08/2022)_x000a_7._x0009_Suscribir la concertación de compromisos dentro los 15 días hábiles siguientes en que inicie el periodo de evaluación Vicepresidencia Ejecutiva y evaluados (22/02/2023)"/>
    <d v="2021-12-01T00:00:00"/>
    <x v="126"/>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
    <s v="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Sin embargo, hace falta el soporte de la Acción de mejoramiento:_x000a_ _x000a_&quot;Realizar el registro de las evidencia del proceso de evaluación del desempeño en el aplicativo EDL por parte del Evaluado.&quot;_x000a__x000a_Por tal motivo el 17 de marzo de 2022 se solicitó el soporte de dicha acción vía correo electrónico. (Keiri Yulith Araújo Rodríguez)_x000a__x000a_30/03/2022 El 24/03/2022 vía correo electrónico solicité a la Vicepresidencia Ejecutiva la remisión de los soportes correspondientes al cumplimiento del Plan de Mejoramiento planteado para la No Conformidad._x000a__x000a_A través de la Plataforma Microsoft Tams el evaluado cuyo No. de identificación termina en xxxx390, cuyo evaluador es el Vicepresidente Ejecutvo de la Entidad, solicitó asesoría en cuanto al planteamiento del plan de mejoramiento._x000a__x000a_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_x000a__x000a_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_x000a__x000a_29/04/2022 Mediante correo electrónico del 31/03/2022 el vicepresidente Ejecutivo remitió plan de mejoramiento. (Keiri Yulith Araújo Rodríguez)_x000a__x000a_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_x000a__x000a_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_x000a_Adicionalmente en el correo electrónico fueron remitidos los soportes de las acciones propuestas. (Keiri Yulith Araújo Rodríguez)_x000a__x000a_21/03/2023 Así las cosas, se encuentra pendiente el análisis de efectividad del Plan de Mejoramiento para esta No Conformidad. (Keiri Yulith Araújo Rodríguez)"/>
    <n v="1"/>
    <x v="0"/>
    <s v="Efectiva"/>
    <n v="9"/>
    <n v="2023"/>
    <d v="2021-11-05T00:00:00"/>
    <n v="983"/>
    <s v="Seguimiento Normativo"/>
    <s v="https://anionline.sharepoint.com/:f:/s/PMPMotor/EqD1cdVGUfNGqQeL8Uxk2xUBT0AYN3DkbNf5r69i0Ic9LQ?e=Om8PVE"/>
  </r>
  <r>
    <n v="3912"/>
    <n v="40"/>
    <n v="2021"/>
    <s v="2. EXTEMPORANEIDAD EN LA PRESENTACIÓN DE LA EVALUACIÓN PARCIAL EVENTUAL – PERIODO_x000d__x000a_01 DE FEBRERO DE 2021 AL 31 DE JULIO DE 2021 –_x000d__x000a__x000d__x000a_Se observó que para el periodo de evaluación del 01 de febrero de 2021 al 31 de julio de 2021 se presentaron de manera extemporánea las evaluaciones parciales eventuales para los funcionarios públicos de carrera administrativa cuyos Nos. de identificación terminan en:_x000d__x000a__x000d__x000a_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_x000a__x000d__x000a_Lo cual contraría lo establecido en el literal d del Art. 5 del Acuerdo 617 de 2018, como se ilustró en el contenido del informe._x000d__x000a__x000d__x000a_Esta No Conformidad se informa a los evaluadores cuya denominación del empleo es Gerente de Proyectos o funcional Código G2 Grado 09 perteneciente al GIT Proyectos carreteros, estrategia contractual, permisos y modificaciones y Experto Código G3 y grado 08_x000d__x000a_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
    <s v="Incumplimiento normativo"/>
    <m/>
    <m/>
    <s v="Administrativo"/>
    <s v="ALGUNOS PROCESOS"/>
    <s v="Vicepresidencias"/>
    <s v="GIT proyectos carreteros, estrategia contractual, permisos y modificaciones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 evaludos y evaluador y/o al momento que se presente alguna movilidad en el personal._x000d__x000a__x000d__x000a__x000d__x000a_Comunicar por parte del evaluador al evaluado, la evaluación del desempeño en los términos establecidos en la norma."/>
    <s v="13/12/2021"/>
    <x v="127"/>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
    <s v="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Una vez analizados los soportes, se evidenció el 100% del cumplimiento de las Unidades de Medida planteadas. (Keiri Yulith Araújo Rodríguez)"/>
    <n v="1"/>
    <x v="0"/>
    <s v="Efectiva"/>
    <n v="9"/>
    <n v="2023"/>
    <d v="2021-11-05T00:00:00"/>
    <n v="983"/>
    <s v="Seguimiento Normativo"/>
    <s v="https://anionline.sharepoint.com/:f:/s/PMPMotor/Eq6vZxEPwKZFn5pEo0CWxQkB_nzNoU4YLRRenyU48YGSXg?e=zU9GMd"/>
  </r>
  <r>
    <n v="3913"/>
    <n v="41"/>
    <n v="2021"/>
    <s v="3. EXTEMPORANEIDAD EN LA PRESENTACIÓN DE LA EVALUACIÓN PARCIAL DEL PRIMER SEMESTRE_x000d__x000a_– PERIODO 01 DE FEBRERO DE 2021 AL 31 DE JULIO DE 2021 –_x000d__x000a__x000d__x000a_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_x000a__x000d__x000a_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_x000a_causa raíz que generó el incumplimiento normativo, en aras de evitar la posible materialización de riesgos._x000d__x000a_"/>
    <s v="Incumplimiento normativo"/>
    <m/>
    <m/>
    <s v="Administrativo"/>
    <s v="ALGUNOS PROCESOS"/>
    <s v="Vicepresidencias"/>
    <s v="GIT Financiero 2 - GIT de Talento Humano"/>
    <s v="Keiri Yulith Araújo Rodríguez"/>
    <s v="Octubre de 2021"/>
    <s v="OCTUBRE"/>
    <n v="2021"/>
    <n v="20231020131693"/>
    <d v="2023-04-09T00:00:00"/>
    <s v="Acción preventiva"/>
    <s v="Solicitar acompañamiento por parte del GIT de Talento Humano al momento de realizar la evaluación del desempeño._x000d__x000a__x000d__x000a_Realizar el registro de las evidencia del proceso de evaluación del desempeño en el aplicativo EDL._x000d__x000a__x000d__x000a_Comunicar la evaluación en los términos establecidos en la norma._x000d__x000a__x000d__x000a_Realizar el registro de las evidencia del proceso de evaluación del desempeño en el aplicativo EDL por parte del Evaluado._x000d__x000a__x000d__x000a_Realizar la evaluación del desempeño laboral en los terminos establecidos en el acuerdo 617 de 2018._x000d__x000a__x000d__x000a_Realizar la revisión y concertación de compromisos por parte del evaluado y del evaluador."/>
    <s v="13/12/2021"/>
    <x v="127"/>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
    <s v="_x000a__x000a_7/03/2022 Mediante correo electrónico del 28/02/2022 el GIT Financiero 2 remitió los soportes correspondientes en los que se evidenció el cumplimiento de las acciones de mejoramiento propuestas._x000d__x000a__x000d__x000a_Con el análisis de los soportes remitidos se evidenció que se efectuó el cumplimiento del 100% de las acciones propuestas._x000d__x000a_ (Keiri Yulith Araújo Rodríguez)"/>
    <n v="1"/>
    <x v="0"/>
    <s v="Efectiva"/>
    <n v="9"/>
    <n v="2023"/>
    <d v="2021-11-05T00:00:00"/>
    <n v="983"/>
    <s v="Seguimiento Normativo"/>
    <s v="https://anionline.sharepoint.com/:f:/s/PMPMotor/EkA8AozceDhBhvSss_WJ_yYBp-4NcTQO3cVPAvxYRs0JjQ?e=1Jakb3"/>
  </r>
  <r>
    <n v="3914"/>
    <n v="42"/>
    <n v="2021"/>
    <s v="4. FALTA DE PRESENTACIÓN DE LA EVALUACIÓN PARCIAL DEL PRIMER SEMESTRE – PERIODO 01 DE_x000d__x000a_FEBRERO DE 2021 AL 31 DE JULIO DE 2021 –_x000d__x000a__x000d__x000a_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_x000a_cargo de Experto Código G3 y Grado 08 perteneciente al G.I.T. Asesoría Jurídica Predial, lo cual contraría lo establecido en el Art. 5 del Acuerdo 617 de 2018, como se ilustró en el contenido del informe._x000d__x000a__x000d__x000a_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_x000a_materialización de riesgos."/>
    <s v="Incumplimiento normativo"/>
    <m/>
    <m/>
    <s v="Administrativo"/>
    <s v="ALGUNOS PROCESOS"/>
    <s v="Vicepresidencias"/>
    <s v="GIT Asesoría Jurídico Predial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l evaludo y del evaluador y/o al momento que se presente alguna movilidad en el personal._x000d__x000a__x000d__x000a_Realizar el registro de las evidencias del proceso de evaluación del desempeño en el aplicativo EDL por parte del Evaluado._x000d__x000a__x000d__x000a_Realizar la evaluación del desempeño laboral en los términos establecidos en el acuerdo 617 de 2018._x000d__x000a__x000d__x000a_Realizar la revisión y concertación de compromisos por parte del evaluado y del evaluador._x000d__x000a__x000d__x000a_Comunicar por parte del evaluador al evaluado, la evaluación del desempeño en los términos establecidos en la norma."/>
    <s v="14/12/2021"/>
    <x v="127"/>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
    <s v="_x000a__x000a_10/03/2022 Mediante correo electrónico del 28 de febrero de 2022, solicité a los responsables los soportes de las acciones de cumplimiento planteadas, cuyas fechas de vencimiento fueron los días 8, 10, 15 y 21 de febrero de 2022. (Keiri Yulith Araújo Rodríguez)_x000a__x000a_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_x000d__x000a__x000d__x000a_Se precisó en este correo que el 22/02/2022 el GIT de Talento Humano elevó consulta a la CNSC en relación con la selacción equivocada de la evaluación en los siguientes términos:_x000d__x000a__x000d__x000a_&quot;por error involuntario se seleccionó el tipo de evaluación equivocada, seleccionando “EVALUACIÓN PARCIAL EVENTUAL” cuando se debió haber seleccionado “EVALUACIÓN 1° SEMESTRE”.&quot;_x000d__x000a__x000d__x000a_Por lo anterior, mediante correo electrónico del 17/03/2022 se solicitó la remisión de la respuesta y de los soportes a que hubiere lugar, una vez la CNSC emita respuesta. (Keiri Yulith Araújo Rodríguez)_x000a__x000a_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_x000a__x000a_6/05/2022  (Keiri Yulith Araújo Rodríguez)_x000a__x000a_27/05/2022 Mediante correo electrónico del 16/05/2022 el GIT de Talento Humano remitió el soporte de la presentación de la Evaluación parcial del primer semestre corregida con fecha del 22/08/2021, motivo por el cual solicitaron el cierre de la No Conformidad. _x000d__x000a__x000d__x000a_Mediante correo electrónico del 20/05/2022 respondí el correo al GIT de Talento Humano confirmando el cierre de la No Conformidad.  (Keiri Yulith Araújo Rodríguez)"/>
    <n v="1"/>
    <x v="0"/>
    <s v="Efectiva"/>
    <n v="9"/>
    <n v="2023"/>
    <d v="2021-11-05T00:00:00"/>
    <n v="983"/>
    <s v="Seguimiento Normativo"/>
    <s v="https://anionline.sharepoint.com/:f:/s/PMPMotor/EhufDMbzx6BHtn4ZNUEQUsMBTy2WxBIWaEq3czAtulmf5A?e=C7eQqd"/>
  </r>
  <r>
    <n v="3915"/>
    <n v="43"/>
    <n v="2021"/>
    <s v="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
    <s v="Deficiencias en gestión institucional y/o interinstitucional"/>
    <m/>
    <s v="Estructuración"/>
    <s v="Administrativo"/>
    <s v="ESTRUCTURACIÓN DE PROYECTOS DE INFRAESTRUCTURA DE TRANSPORTE"/>
    <s v="Vicepresidencia de Estructuración (VE)"/>
    <s v="Vicepresidencia de Estructuración"/>
    <s v="Aurora Andrea Reyes Saavedra"/>
    <s v="Noviembre de 2021"/>
    <s v="NOVIEMBRE"/>
    <n v="2021"/>
    <m/>
    <m/>
    <s v="Acción preventiva"/>
    <s v="1. Actualización de procedimientos. 2. Se realizará la socialización a los funcionarios de la Vicepresidencia_x000d__x000a_de Estructuración de los procedimientos EPIT-P-002 - EPIT-P-003 y EPIT-P-006 con los formatos de calidad."/>
    <s v="28/02/2022"/>
    <x v="128"/>
    <m/>
    <s v="15/02/2022 El 28/01/2022 y el 15/02/2022, se efectúa requerimiento para obtener el plan.  (Andrés Fernando Huérfano Huérfano)_x000a__x000a_09/09/2022 Se envía correo (09/09/2022) de recordatorio por el vencimiento del plazo propuesto.  (Andrés Fernando Huérfano Huérfano)_x000a__x000a_22/03/2022 De acuerdo a instrucciones de la jefatura se reasigna la responsabilidad de la gestión de esta No Conformidad pasando de Andrés Fernando Huérfano Huérfano a Andrea Reyes Saavedra. (Juan Diego Toro Bautista)_x000a__x000a_2/05/2023 Mediante correo electronico de fecha 18 de abril de 2023 la OCI solicitó al enlace de la Vicepresidencia de Estructuración soporte de cumplimiento para lo cual mediante mediante correo de fecha 21 de abril de 2023 la Vicepresidencia de Estructuración indicó: &quot;(...)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quot;._x000a__x000a_Mediante correo electrónico de fecha 2 de mayo de 2023 la OCI mediante correo electrónico solicitó a la Vicepresidencia de Estructuración lo siguiente: &quot;(...) indicarnos o señalarnos en que gestión se encuentra el memorando de solicitud de prórroga a las acciones de mejoramiento señaladas en la No Conformidad No. 3915.(...)&quot; (Aurora Andrea Reyes Saavedra)_x000a__x000a_Modificación fecha - De acuerdo con radicado 2023-200-006760-3 del 10 de mayo de 2023 la dependencia solicita al auditor el cambio de fecha. Cambio realizado con base en la justificacion dada en el memorando. (JDTB_x000a__x000a_12/07/2023 1._x0009_Mediante correo electrónico del 26 de junio de 2023 la OCI solicitó a la Vicepresidencia de Estructuración el soporte de cumplimiento y/o que se nos indicara el avance de las acciones de mejoramiento (acción en termino) de la No Conformidad No. 3915._x000a_2._x0009_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_x000a_3._x0009_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
    <n v="0"/>
    <x v="1"/>
    <m/>
    <m/>
    <m/>
    <d v="2021-11-09T00:00:00"/>
    <n v="979"/>
    <s v="Auditoría Interna"/>
    <s v="https://anionline.sharepoint.com/:f:/s/PMPMotor/El3N3dpfYT1OiLRtWIuTZ54BVtIkw4Z74qINla6lzfU7eQ?e=8E2Iec"/>
  </r>
  <r>
    <n v="3916"/>
    <n v="44"/>
    <n v="2021"/>
    <s v="Informe 20201020134293 de 29/10/2020. Revisado en auditoría 2021: &quo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quot;"/>
    <s v="Deficiencias en gestión institucional y/o interinstitucional"/>
    <m/>
    <m/>
    <s v="Administrativo"/>
    <s v="TODOS LOS PROCESOS"/>
    <s v="Vicepresidencia  Ejecutiva (VEJ)"/>
    <s v="Vicepresidencia Ejecutiva - Vicepresidencia de Gestión Contractual - Vicepresidencia de Estructuración"/>
    <s v="Andrés Fernando Huérfano Huérfano"/>
    <s v="Octubre de 2021"/>
    <s v="OCTUBRE"/>
    <n v="2021"/>
    <m/>
    <m/>
    <s v="Acción correctiva"/>
    <s v="Remisión Bitácora No. 2021-207 – Otrosí No. 1 de 2021 al contrato de concesión portuaria No. 001 de 2008 – Sociedad GRUPO PORTUARIO S.A. – LOTE A1-A2. Memorando No. 20213030155733 de 26/11/2021. "/>
    <s v="15/02/2022"/>
    <x v="129"/>
    <m/>
    <s v="_x000a__x000a_15/02/2022 Mediante memorando 20213030155733 de 26/11/2021, allegado mediante correo de 28/01/2022, se acreditó la radicación de la bitácora ante el grupo de Gestión Documental. Se incorpora el plan a 15/02/2022, luego de la corrección del PMP.  (Andrés Fernando Huérfano Huérfano)"/>
    <n v="1"/>
    <x v="2"/>
    <m/>
    <n v="2"/>
    <n v="2022"/>
    <d v="2021-10-29T00:00:00"/>
    <n v="990"/>
    <s v="Auditoría Interna"/>
    <s v="https://anionline.sharepoint.com/:f:/s/PMPMotor/Elu6zBVlCUFDtgS-eWJYC00BPHI3AH_XNPbGUzIo1CBnww?e=V22g7e"/>
  </r>
  <r>
    <n v="3917"/>
    <n v="45"/>
    <n v="2021"/>
    <s v="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
    <s v="Incumplimiento normativo"/>
    <m/>
    <m/>
    <s v="Financiero"/>
    <s v="GESTIÓN ADMINISTRATIVA Y FINANCIERA"/>
    <s v="Vicepresidencia de Gestión Corporativa (VGCorp)"/>
    <s v="Grupo interno de trabajo administrativo y financiero"/>
    <s v="Yuber Alexander Peña Cárdenas"/>
    <s v="Noviembre de 2021"/>
    <s v="NOVIEMBRE"/>
    <n v="2021"/>
    <s v="Memorando No. : 20231020148023 del 03/10/2023"/>
    <d v="2023-03-10T00:00:00"/>
    <s v="Acción preventiva"/>
    <s v="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_x000a_Mediante correo del 23/12/2021 el GIT Administrativa y Financiera aclaró las fechas de cumplimiento de las acciones de mejora._x000d__x000a__x000d__x000a_ACCIONES_x000d__x000a__x000d__x000a_1. Elaborar y proponer un formato de certificado del área de Almacén, para soportar la no existencia de algún bien. Responsable Experto G3-06 Servicios Generales, fecha de cumplimiento 30/06/2022_x000d__x000a__x000d__x000a_2. No tramitar ninguna solicitud sin el formato &quot;Solicitud de bienes - activos fijos y/o pedido de papelería y útiles de oficina&quot;. Responsable Experto G3-06 Servicios Generales, fecha de cumplimiento 30/06/2022"/>
    <s v="24/12/2021"/>
    <x v="122"/>
    <s v="_x000a__x000a_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
    <s v="_x000a__x000a_27/07/2022 Mediante correo del 27 de julio de 2022 se solicitó al GIT Administrativa y Financiera el envío de las evidencias del cumplimiento de las acciones de mejora. (Yuber Alexander Peña Cárdenas)_x000a__x000a_9/08/2022 Mediante correo del 2 de agosto de 2022 el área de Servicios Generales de la Vicepresidencia de Gestión Corporativa suministró las siguientes evidencias:_x000d__x000a_Acción 1: Se adjunto un proyecto de formato “ACTA DECLARATORIA INEXISTENCIA DE BIENES”, aclarando que se remitió al GIT de Planeación Riesgos y Entorno para revisión metodológica y posterior formalización en el SGC._x000d__x000a_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_x000a_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_x000a__x000a_17/08/2022  -Modificación de fecha- Mediante emorando No. 20224010098343 la dependencia solicita la modificación de la fecha de cumplimiento hasta el 30 de septiembre de 2022. mediante memorando No. 20221020099253 la OCI conce la prórroga. (2021)_x000a__x000a_6/12/2022 Se verificó el SGC de la ANI y se observó publicado el formato GADF-F-099 Acta declaratoria de no existencia de bienes, en versión 1 con fecha de vigencia del 24 de agosto de 2022; por lo tanto se da como subsanada la No Conformidad. (Yuber Alexander Peña Cárdenas)"/>
    <n v="1"/>
    <x v="0"/>
    <s v="Efectiva"/>
    <n v="10"/>
    <n v="2023"/>
    <d v="2021-12-07T00:00:00"/>
    <n v="951"/>
    <s v="Seguimiento Normativo"/>
    <s v="https://anionline.sharepoint.com/:f:/s/PMPMotor/EjbPzZsB0SxNj1DrzNfAG1MBdWwt2lZUjZCxI2nDpDZTww?e=8Vak1B"/>
  </r>
  <r>
    <n v="3918"/>
    <n v="46"/>
    <n v="2021"/>
    <s v="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_x000a_Conformidad por este concepto."/>
    <s v=""/>
    <m/>
    <m/>
    <s v="Técnico"/>
    <s v="SISTEMA ESTRATÉGICO DE PLANEACIÓN Y GESTIÓN"/>
    <s v="Vicepresidencia de Gestión Contractual (VGC)"/>
    <s v="VGC"/>
    <s v="Andrés Fernando Huérfano Huérfano"/>
    <s v="Noviembre de 2021"/>
    <s v="NOVIEMBRE"/>
    <n v="2021"/>
    <m/>
    <m/>
    <s v="Acción correctiva"/>
    <s v="Memorando al área de Archivo de la entidad en donde se remite la bitácora del Otrosí No. 3 de 2021 al Contrato de Concesión Portuaria No. 003 de 2011, mediante radicado ANI No. 20213030160703 del 9 de diciembre de 2021. Radicado No. 20213030164043 de 16/12/2021. "/>
    <s v="20/12/2021"/>
    <x v="130"/>
    <m/>
    <s v="_x000a__x000a_20/12/2021 Mediante memorando No. 20213030164043, se refirieron al memorando No. 20213030160703 del 9 de diciembre de 2021, a través del cual se documenta el cumplimiento de la meta propuesta.  (Andrés Fernando Huérfano Huérfano)"/>
    <n v="1"/>
    <x v="0"/>
    <m/>
    <n v="12"/>
    <n v="2021"/>
    <d v="2021-12-06T00:00:00"/>
    <n v="952"/>
    <s v="Auditoría Interna"/>
    <m/>
  </r>
  <r>
    <n v="3919"/>
    <n v="47"/>
    <n v="2021"/>
    <s v="6.1_x0009_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_x000a__x000a_NO CONFORMIDAD REITERADA. De acuerdo con el informe de auditoría de la vigencia II semestre 2021 (Radicado 2022-102-007405-3 del 7 junio de 2022) esta no conformidad persiste en esta vigencia."/>
    <s v="Incumplimiento normativo"/>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_x000a__x000d__x000a_12/04/2022: Teniendo en cuenta que el origen de las NO Conformidades Nos. 3919 y 3937, versan sobre el mismo aspecto, se procede a unificarlas, quedando vigente en el PMP, la NO. Conformidad 3937._x000d__x000a_ (Luz Mary Hernández Villadiego)_x000a__x000a_12/04/2023  (Luz Mary Hernández Villadiego)"/>
    <n v="1"/>
    <x v="2"/>
    <m/>
    <n v="4"/>
    <n v="2023"/>
    <s v="16/12/2021"/>
    <n v="942"/>
    <s v="Seguimiento Normativo"/>
    <s v="https://anionline.sharepoint.com/:f:/s/PMPMotor/EiZta_XFQ9RFhj3-DaOuG3sBZQxHTwbAwT2CxX3COWg8tg?e=mU74Vr"/>
  </r>
  <r>
    <n v="3920"/>
    <n v="48"/>
    <n v="2021"/>
    <s v="6.2_x0009_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_x000a__x000a_NO CONFORMIDAD REITERADA. De acuerdo con el informe de auditoría de la vigencia II semestre 2021 (Radicado 2022-102-007405-3 del 7 junio de 2022) esta no conformidad persiste en esta vigencia."/>
    <s v="Deficiencias en el registro de información en herramientas de seguimiento o de apoyo a la gestión"/>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 la VAF, precisó que: Se dispone que &quot;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
    <n v="1"/>
    <x v="2"/>
    <m/>
    <n v="10"/>
    <n v="2023"/>
    <s v="16/12/2021"/>
    <n v="942"/>
    <s v="Seguimiento Normativo"/>
    <s v="https://anionline.sharepoint.com/:f:/s/PMPMotor/EuI6B5PJprFItRpRGruAhc8B7J3ZzVp9vwDTB_tNHggQgQ?e=pdiv3Y"/>
  </r>
  <r>
    <n v="3921"/>
    <n v="49"/>
    <n v="2021"/>
    <s v="6.3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_x000a__x000a_NO CONFORMIDAD REITERADA. De acuerdo con el informe de auditoría de la vigencia II semestre 2021 (Radicado 2022-102-007405-3 del 7 junio de 2022) esta no conformidad persiste en esta vigencia."/>
    <s v="Deficiencias en gestión institucional y/o interinstitucional"/>
    <m/>
    <m/>
    <s v="Tecnológico"/>
    <s v="TRANSPARENCIA, PARTICIPACIÓN, SERVICIO AL CIUDADANO Y COMUNICACIÓN"/>
    <s v="Vicepresidencia de Planeación, Riesgos y Entorno (VPRE)"/>
    <s v="VAF Y VPRE"/>
    <s v="Luz Mary Hernández Villadiego"/>
    <s v="Diciembre de 2021"/>
    <s v="DICIEMBRE"/>
    <n v="2021"/>
    <m/>
    <m/>
    <s v="Acción correctiva y preventiva"/>
    <s v="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
    <d v="2022-03-10T00:00:00"/>
    <x v="34"/>
    <m/>
    <s v="10/03/2022 La Oficina de Control Interno, mediante correo electrónico del 10/02/2022, requirio a las Vicepresidencia el plan de mejoramiento.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_x000a__x000d__x000a_El cual es un espacio en ANISCOPIO que permite el seguimiento y la consulta de los radicados de entrada y el estado de la comunicación._x000d__x000a_ Por lo anterior ellos consideraban que se había cumplido la acción correctiva y preventiva establecida en el plan de mejoramiento._x000d__x000a__x000d__x000a_Es pertinente precisar que la OCI, realizó validación (03/05/2023) en el enlace indicado, evidenciando que las situaciones que dieron origen la No Conformidad 3921, aún persisten._x000d_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5/08/2023 Mediante correo electrónico del 10/08/2023_x000d__x000a_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_x000a_ (Luz Mary Hernández Villadiego)_x000a__x000a_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
    <n v="1"/>
    <x v="2"/>
    <m/>
    <n v="8"/>
    <n v="2023"/>
    <s v="16/12/2021"/>
    <n v="942"/>
    <s v="Seguimiento Normativo"/>
    <s v="https://anionline.sharepoint.com/:f:/s/PMPMotor/Em6Rb46LIihDuOtWUL08YRcBRhD3056IGFOS8y4ib7A13Q?e=5rsGfC"/>
  </r>
  <r>
    <n v="3922"/>
    <n v="50"/>
    <n v="2021"/>
    <s v="6.4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_x000a__x000a_NO CONFORMIDAD REITERADA. De acuerdo con el informe de auditoría de la vigencia II semestre 2021 (Radicado 2022-102-007405-3 del 7 junio de 2022) esta no conformidad persiste en esta vigencia."/>
    <s v="Deficiencias en gestión institucional y/o interinstitucional"/>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 la VAF, precisó sobre este tema, lo siguiente: &quot;Los traslados por competencia deben realizarse a los cinco (5) días siguientes a su recepción, informando por escrito a los peticionarios&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Teniendo en cuenta que el origen de las NO Conformidades Nos. 3922 y 3939, versan sobre el mismo aspecto, se procede a unificarlas, quedando vigente en el PMP, la NO. Conformidad 3937. (Luz Mary Hernández Villadiego)_x000a__x000a_12/04/2023 12/04/2022: Teniendo en cuenta que el origen de las NO Conformidades Nos. 3922 y 3939, versan sobre el mismo aspecto, se procede a unificarlas, quedando vigente en el PMP, la NO. Conformidad 3939. (Luz Mary Hernández Villadiego)"/>
    <n v="1"/>
    <x v="2"/>
    <m/>
    <n v="4"/>
    <n v="2023"/>
    <s v="16/12/2021"/>
    <n v="942"/>
    <s v="Seguimiento Normativo"/>
    <s v="https://anionline.sharepoint.com/:f:/s/PMPMotor/EnlvnB5M7QBMuWsbqifcEDUB2tU0S1ggtY8JAdj27UgG5A?e=vIUIBX"/>
  </r>
  <r>
    <n v="3923"/>
    <n v="51"/>
    <n v="2021"/>
    <s v="6.5_x0009_  Incumplimientos de directrices internas relacionadas con el manejo del Sistema de Gestión Documental._x000d__x000a_-_x0009_Se pierde la trazabilidad cuando no se enlaza de manera apropiada el documento de respuesta. El trámite de la gestión efectuada solamente se informa de manera escrita en el histórico del Orfeo “pestaña de comentarios” y no se adjunta ningún documento de respuesta._x000d__x000a_-_x0009_ En el Orfeo, no se adjunta el documento de respuesta, aunque se dio trámite._x000d__x000a_-_x0009_Se generan deficiencias, cuando únicamente aparece en el Orfeo, un oficio de respuesta anulado.  _x000d__x000a__x000d__x000a_-_x0009_Se enlaza como respuesta un memorando, que hace parte a un trámite interno, más no a la gestión ofrecida al peticionario, lo cual no corresponde con la realidad de la actuación final adelantada por la entidad._x000d__x000a_-_x0009_ Se archivan documentos sin el soporte del trámite ofrecido por la Entidad._x000d__x000a_"/>
    <s v="Deficiencias en el registro de información en herramientas de seguimiento o de apoyo a la gestión"/>
    <m/>
    <m/>
    <s v="Administrativo"/>
    <s v="TRANSPARENCIA, PARTICIPACIÓN, SERVICIO AL CIUDADANO Y COMUNICACIÓN"/>
    <s v="Vicepresidencias"/>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_x000a__x000a_21/02/2022, se recibió de la Vicepresidencia de Planeación Riesgos y entrono memorando Rad. 20226010035913, donde se precisan las siguientes acciones de mejora:_x000a_-_x0009_Verificar mensualmente y emitir alerta a las Gerencias de la VPRE cuando se evidencien PQRS que se reportan fuera de termino en el ORFEO (cuando aplique)._x000a_-_x0009_Realizar seguimiento a la gestión de alertas de PQRS de cada gerencia, según la verificación mensual remitida por GIT Planeación._x000a_-_x0009_Realizar seguimiento trimestral a las alertas preliminares preventivas emitidas por parte de la OCI (cuando aplique)_x000a_-_x0009_Presentar Informe de manera trimestral al vicepresidente de la VPRE, con el estado de las PQRS y requerimientos de Entes de control._x000a_-_x0009_Solicitar a la VAF capacitaciones sobre PQRS y manejo de ORFEO a los colaboradores de la VPRE._x000a__x000a_Mediante correo electrónico del 24/02/2022, la Vicepresidencia de Gestión Contractual señala las siguientes acciones de mejora: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a_• A partir del mes de febrero, se harán revisiones periódicas con los equipos de trabajo de la VGC para identificar el estado de las solicitudes en curso. (En proceso)_x000a_• Socialización ante el vicepresidente de su estado para implementar las medidas correspondientes según lo analizado a partir de los reportes periódicos que se indicaron en el punto anterior. (En proceso)_x000a__x000a_El 10/03/2022, mediante correo electrónico, la Vicepresidencia Ejecutiva, informa que se seguirán implementando las siguientes acciones de mejora para la atención de requerimientos, entre otras: _x000a_• Enlace de las respuestas en Orfeo a los radicados padre correspondientes y/o cargue de la respuesta en formato PDF. _x000a_• Remisión de copia al peticionario cuando se den traslados por competencia a otras entidades._x000a__x000a__x000a_"/>
    <d v="2022-03-10T00:00:00"/>
    <x v="34"/>
    <m/>
    <s v="_x000a__x000a_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d__x000a__x000d__x000a_El 11/03/2022, en correo electrónico la Vicepresidencia de Estructuración informa las Unidades de Medida Preventiva; así: _x000d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3/10/2023 08/05/2020 Se procede con el cierre de la presente NO Conformidad, teniendo en cuenta el cumplimiento y soportes de las acciones propuestas por cada dependencia involucrada. 13/10/2023. (Luz Mary Hernández Villadiego)"/>
    <n v="1"/>
    <x v="2"/>
    <m/>
    <n v="10"/>
    <n v="2023"/>
    <s v="16/12/2021"/>
    <n v="942"/>
    <s v="Seguimiento Normativo"/>
    <s v="https://anionline.sharepoint.com/:f:/s/PMPMotor/EsLyiw1d0YlLnVUlN3oxiPQBkf3offMZ91OoxEdXgcDJSA?e=Od0rde"/>
  </r>
  <r>
    <n v="3924"/>
    <n v="1"/>
    <n v="2022"/>
    <s v="En los Reportes del Sistema eKOGUI, se evidencia lo siguiente: _x000d__x000a_1. En el reporte del Sistema - procesos Arbitrales activos 5 están sin asignación de abogado._x000d__x000a_2. Arbitramentos terminados en el Sistema, se evidenció lo siguiente: _x000d__x000a_i. Fecha de terminación del proceso – vacía no se ha registrado la fecha del total 104 arbitramentos terminados al 31 de diciembre de 2021._x000d__x000a_ii. En 39 procesos no se ha registrado el sentido del laudo._x000d__x000a__x000d__x000a_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
    <s v="Deficiencias en el registro de información en herramientas de seguimiento o de apoyo a la gestión"/>
    <m/>
    <m/>
    <s v="Jurídico"/>
    <s v="GESTIÓN JURÍDICA"/>
    <s v="Vicepresidencia Jurídica (VJ)"/>
    <s v="Grupo interno de trabajo defensa judicial"/>
    <s v="Aurora Andrea Reyes Saavedra"/>
    <s v="Marzo de 2022"/>
    <s v="MARZO"/>
    <n v="2022"/>
    <n v="20231020046853"/>
    <s v="27/03/2023"/>
    <m/>
    <s v="1_ Solicitud de informe y concepto a la ANDJE respecto del proceso de migración de la información de los trámites arbitrales. Fecha de cumplimiento 30/07/2022. _x000a__x000a_2.Respecto de los tribunales terminados:  30/07/2022._x000a__x000a_i. Los 39 procesos en los que no aparece sentido del laudo, terminaron con actuación diferente a laudo arbitral, por lo que se encuentra justificado que dicho espacio se encuentre vacío. _x000a_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_x000a__x000a_3. Asignación de trámites arbitrales sin abogado. Fecha de cumplimiento 30/06/2022."/>
    <d v="2022-06-09T00:00:00"/>
    <x v="122"/>
    <s v="_x000a__x000a_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
    <s v="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_x000a__x000a_Se informará que, se debe formular un plan de mejoramiento Medidas Correctivas Formato SEPG-F-019 detallado, que subsane las causas que generaron la no conformidad, el cual comprenderá: _x000a_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_x000a__x000a_9/06/2022 Mediante Memorando 20227010073563 del 6 de junio de 2022, el Coordinador del Grupo Interno de Trabajo de Defensa Judicial, remitió el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_x000a__x000a_Mediante correo electrónico del 10 de agosto de 2022, solicité al Administrador del PMP su apoyo, para incorporar en la No conformidad 3924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2)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924: _x000a__x000a_•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_x000a_•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_x000a__x000a_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
    <n v="1"/>
    <x v="0"/>
    <s v="Efectiva"/>
    <n v="4"/>
    <n v="2023"/>
    <s v="29/03/2022"/>
    <n v="839"/>
    <s v="Seguimiento Normativo"/>
    <s v="https://anionline.sharepoint.com/:f:/s/PMPMotor/EgvdxEz3iGpDsKG9fiYLDnMBUxW26kO9WwQhuMPPksZbuA?e=8bChWO"/>
  </r>
  <r>
    <n v="3925"/>
    <n v="2"/>
    <n v="2022"/>
    <s v="2._x0009_Se evidenció ausencia de respuesta establecida en el art. 14 de la Ley 1437 de 2011, que, en el consolidado del segundo semestre de 2021, representa el 14%, del total de la muestra auditada (343) registros."/>
    <s v="Incumplimiento normativo"/>
    <m/>
    <s v="Informe de Seguimiento Atención a trámites a derechos de petición, quejas, reclamos y sugerencias – SEGUNDO SEMESTRE -2021"/>
    <s v="Administrativo"/>
    <s v="TRANSPARENCIA, PARTICIPACIÓN, SERVICIO AL CIUDADANO Y COMUNICACIÓN"/>
    <s v="Vicepresidencias"/>
    <s v="TODAS LAS VICEPRESIDENCIAS"/>
    <s v="Luz Mary Hernández Villadiego"/>
    <s v="Mayo de 2022"/>
    <s v="MAYO"/>
    <n v="2022"/>
    <m/>
    <m/>
    <s v="Acción correctiva y preventiva"/>
    <s v="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s correspondientes y/o cargue de la respuesta en formato PDF. _x000d__x000a_• Remisión de copia al peticionario cuando se den traslados por competencia a otras entidades._x000d__x000a__x000d__x000a_El 11/03/2022, en correo electrónico la Vicepresidencia de Estructuración informa las Unidades de Medida Preventiva; así: _x000d__x000a_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d v="2022-09-11T00:00:00"/>
    <x v="34"/>
    <m/>
    <s v="_x000a__x000a_9/11/2022 10/03/2022 La Oficina de Control Interno, mediante correo electrónico del 10/02/2022, requirió a las Vicepresidencia el plan de mejoramiento. _x000d__x000a__x000d__x000a_11/03/2022 10/03/2022, la Oficina de Control Interno, mediante correo electrónico reiteró a los enlaces asignados, de las Vicepresidencias Ejecutiva y de Estructuración el envió del PMP, requerido inicialmente por la OCI, en correo del 08/02/2022. _x000d__x000a_ (Luz Mary Hernández Villadiego)_x000a__x000a_9/11/2022 13/04/2022 El 07 abril 2022, mediante correo electrónico, la OCI, requirió a las Vicepresidencias, informar avances y/o gestiones adicionales soportadas sobre acciones de mejora emprendidas.  (Luz Mary Hernández Villadiego)_x000a__x000a_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_x000a__x000d__x000a_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12/04/2023 12/04/2022: Teniendo en cuenta que el origen de las NO Conformidades Nos. 3925 y 3938, versan sobre el mismo aspecto, se procede a unificarlas, quedando vigente en el PMP, la NO. Conformidad 3938. (Luz Mary Hernández Villadiego)"/>
    <n v="1"/>
    <x v="2"/>
    <m/>
    <n v="4"/>
    <n v="2023"/>
    <d v="2022-06-07T00:00:00"/>
    <n v="769"/>
    <s v="Seguimiento Normativo"/>
    <s v="https://anionline.sharepoint.com/:f:/s/PMPMotor/EmbTd3o4hIJDl6Yy94H7OCYB5Kq9h3dMFrr9F4uVUJrk_w?e=5qH4Z7"/>
  </r>
  <r>
    <n v="3926"/>
    <n v="3"/>
    <n v="2022"/>
    <s v="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_x000a_A. Vicepresidencia de Estructuración: 495-2021 y 495-2022._x000d__x000a_B. Vicepresidencia de Gestión Corporativa: 613-2021, 511-2021, 571-2021, 496-2022 y 497-2022._x000d__x000a_C. Vicepresidencia de Planeación, Riesgos y Entorno: 516-2021 (informes de ejecución, facturas de pago y falta de constancia pública de recepción de la licencia adquirida)."/>
    <s v="Incumplimiento normativo"/>
    <m/>
    <s v="Auditoría al proceso de contratación"/>
    <s v="Jurídico"/>
    <s v="GESTIÓN CONTRACTUAL Y SEGUIMIENTO DE PROYECTOS DE INFRAESTRUCTURA DE TRANSPORTE"/>
    <s v="Vicepresidencias"/>
    <s v="VGCorp - VPRE - Vest"/>
    <s v="Martha Guzmán León"/>
    <s v="Agosto de 2022"/>
    <s v="AGOSTO"/>
    <n v="2022"/>
    <m/>
    <m/>
    <s v="Acción correctiva y preventiva"/>
    <s v="Por la V. Estructuración. (1) Unidad de Medida Correctiva:_x000d__x000a_Una vez reanudado el contrato de interventoría el contrato VE-495-_x000d__x000a_2021, se cargarán los soportes con sus radicados tramitados a la_x000d__x000a_fecha en el SECOP II, así mismo, una vez se evalúen a nivel de_x000d__x000a_factibilidad los estudios y diseños estregados por el originador, se_x000d__x000a_adelantará el recibo de satisfacción y el pago correspondiente al_x000d__x000a_contrato VE-495-2022 y se publicará su radicado en el SECOP II._x000d__x000a_(2) Unidad de Medida Preventiva:_x000d__x000a_(2.1.) Solicitar al área jurídica de la ANI, que para los próximos procesos_x000d__x000a_de selección que se celebren en esta Vicepresidencia, sea incluida_x000d__x000a_dentro de las obligaciones contractuales de la ANI, del cargue de las aprobaciones de los informes presentados por el consultor o_x000d__x000a_interventor por medio de la cuenta de cobro. (2.2.) Socializar a los supervisores de los contratos de consultoría e interventoría, la obligación de cargar las aprobaciones de los_x000d__x000a_informes en el SECOP de los contratos vigentes en la VE. Memorando 20222000103483 (fecha provisional por ausencia en formulación). _x000d__x000a__x000d__x000a_Por VPRE: (1) Solicitar y verificar el cargue efectivo de los documentos en el Secop II por_x000d__x000a_parte del contratista. (2) Socializar al equipo de trabajo la verificación periódica del cargue de los_x000d__x000a_documentos que evidencian la ejecución de los contratos en el Secop. Memorando 20226070102453. "/>
    <d v="2022-09-09T00:00:00"/>
    <x v="62"/>
    <m/>
    <s v="_x000a__x000a_09/09/2022 Mediante memorando 20226070102453, la VPRE, acredita el avance que le corresponde. NC Cumplida para VPRE.  (Andrés Fernando Huérfano Huérfano)_x000a__x000a_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_x000a_plataforma Secop. Formato SEPG-F-019.  (Andrés Fernando Huérfano Huérfano)_x000a__x000a_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_x000a__x000a_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_x000a__x000a_22/03/2023 De acuerdo a instrucciones de la jefatura se reasigna la responsabilidad de la gestión de esta No Conformidad pasando de Andrés Fernando Huérfano Huérfano a Andrea Reyes Saavedra. (Juan Diego Toro Bautista)_x000a__x000a_01/06/2023 De acuerdo con instrucciones de la jefatura se reasigna la responsabilidad de la gestión de esta No Conformidad pasando de Aurora Andrea Reyes Saavedra a Martha Guzmán León. (Juan Diego Toro Bautista)_x000a__x000a__x000a__x000a_13/07/2023 Se hace la precisión en el sentido que, las Vicepresidencias de Estructuración y de Gestión Corporativa, remitieron la información y soportes el 30 de junio de 2023, término previsto para su cumplimiento. Se archivan en la Carpeta de correspondencia PMP NC 3926._x000d__x000a__x000d__x000a_La Oficina de Control Interno evaluará el cumplimiento y efectividad de las unidades de medida de los Planes de Mejoramiento, en la auditoría al proceso de contratación que se realizará en octubre de 2023. _x000d__x000a__x000d__x000a_Seguimiento: A través de correos electrónicos del 26 de junio de 2022, se recordó a las  Vicepresidencia de Estructuración y de Gestión Corporativa, la fecha de vencimiento del término de cumplimiento de los planes de mejoramiento formulados. _x000d__x000a__x000d__x000a_Vicepresidencia de Estructuración._x000d__x000a_Mediante correo electrónico del 30 de junio de 2023, la Vicepresidencia de Estructuración anexó &quot;(...) las unidades de medidas que son competencia de la Vicepresidencia de Estructuración con relación a la No Conformidad 3926 del Plan de Mejoramiento por Procesos, del &quot;Informe de Auditoría al Proceso de contratación. Período 1° de junio de 2021 al 31 de marzo de 2022”, así: _x000d__x000a_&quot;(1) Unidad de Medida Correctiva: _x000d__x000a_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_x000a_Se anexa la evidencia del cargue de los soportes en el SECOP II de los contratos VE-495-2021 y VE- 495-2022 _x000d__x000a_(Ver documento anexo Unidad de Medida Correctiva) _x000d__x000a__x000d__x000a_(2) Unidad de Medida Preventiva: _x000d__x000a_(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_x000a_Se anexa el memorando para que sea incluida la obligación en los nuevos contratos de consultoría y/o interventoría que llegasen a celebrar en la Vicepresidencia de Estructuración _x000d__x000a_(Ver documento anexo Unidad de Medida Preventiva 01) _x000d__x000a_(2.2.) Socializar a los supervisores de los contratos de consultoría e interventoría, la obligación de cargar las aprobaciones de los informes en el SECOP de los contratos vigentes en la VE. Memorando 20222000103483 (fecha provisional por ausencia en formulación).&quot; _x000d__x000a_Se anexa la evidencia de la socialización _x000d__x000a_(Ver documento anexo Unidad de Medida Preventiva 02) _x000d__x000a_Por favor cargar los archivos en las carpetas respectivas del share Point destinado a la No Conformidad 3926. _x000d__x000a_Con esto la Vicepresidencia de Estructuración da cumplimiento al 100% del plan de mejoramiento._x000d__x000a__x000d__x000a_Vicepresidencia de Gestión Corporativa. _x000d__x000a_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_x000a__x000d__x000a_Origen No Conformidad: Informe de Auditoría al Proceso de contratación - Período 1° de junio de 2021 al 31 de marzo de 2022&quot;, que se realizó en agosto de 2022. _x000d__x000a__x000d__x000a_Acción 3926: Cargue de la totalidad de informes de ejecución del Contrato 511-2021, en la Plataforma SECOP II. _x000d__x000a_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_x000a__x000d__x000a_Se adjunta como evidencia de cumplimiento: _x000d__x000a_Memorando 20234000093963 - Informe 1 - Informe 2 - Informe 3 Informe final  Acta de Liquidación” _x000d__x000a_ (Martha Guzmán León)_x000a__x000a_17/10/2023 La Vicepresidencia de Gestión Corporativa, aportó las siguientes documentos:_x000d__x000a__x000d__x000a_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_x000a__x000d__x000a_“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_x000a_(…)_x000d__x000a_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_x000a_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_x000a_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_x000a_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_x000a_INFORME FINAL DE SUPERVISIÓN DEL 23 DE DICIEMBRE DE 2021 Y SOLICITUD DE LIQUIDACIÓN. Coordinadora del GIT de Recursos Humanos: Contrato número VAF-511-2021. _x000d__x000a_ACTA DE LIQUIDACIÓN POR MUTUO ACUERDO DEL CONTRATO VAF-511-2021 PRECESO DE MÍNIMA CUANTÍA No. VJ-VAF-MC-006-2021. _x000d__x000a__x000d__x000a_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
    <n v="1"/>
    <x v="2"/>
    <m/>
    <n v="10"/>
    <n v="2023"/>
    <d v="2022-08-05T00:00:00"/>
    <n v="710"/>
    <s v="Auditoría Interna"/>
    <s v="https://anionline.sharepoint.com/:f:/s/PMPMotor/El53_wIKBm5BnaATG9cfTSkBpvgUwujXPNHA4khFaFgTUg?e=o7akZj"/>
  </r>
  <r>
    <n v="3927"/>
    <n v="4"/>
    <n v="2022"/>
    <s v="•_x0009_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
    <s v="Incumplimiento normativo"/>
    <m/>
    <s v="Informe de seguimiento al cumplimiento del reporte en el Sistema de Información y Gestión del Empleo Público-SIGEP"/>
    <s v="Jurídico"/>
    <s v="GESTIÓN DE LA CONTRATACIÓN PÚBLICA"/>
    <s v="Vicepresidencia Jurídica (VJ)"/>
    <s v="Grupo interno de trabajo contratación."/>
    <s v="Luz Mary Hernández Villadiego"/>
    <s v="Septiembre de 2022"/>
    <s v="SEPTIEMBRE"/>
    <n v="2022"/>
    <m/>
    <m/>
    <s v="Acción correctiva"/>
    <s v="Mediante memorando Rad. 20227030123273 del 12/10/2022, la Coordinadora del GIT – Contratación, remite el plan de acciòn, en el cual señalando las Tres (3) acciones correctivas y la fecha de cumplimiento._x000d__x000a_1._x0009_Solicitar acompañamiento del DAFP en cargue de la información de las cesiones, con el fin de identificar errores adicionales en la plataforma._x000d__x000a__x000d__x000a_2._x0009_Hacer seguimiento trimestral por parte del Git de contratación de las Cesiones realizadas y que se encuentren cargadas en la plataforma SIGEP._x000d__x000a__x000d__x000a_3._x0009_Solicitar ante el DAFP las soluciones tecnológicas o aquellas que dé lugar para mitigar los errores presentados_x000d__x000a_"/>
    <s v="13/10/2022"/>
    <x v="34"/>
    <m/>
    <s v="_x000a__x000a_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_x000a__x000a_12/05/2023 Mediante correo electrónico del 25/04/2023, el GIT-Jurídica, informa de manera soportada las acciones de mejora realizadas, para lo cual indicó, que:_x000d_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_x000a_Se recibió soporte (archivo Excel) del cargue de toda la información de los contratos de Prestación de Servicios con persona natural en la Plataforma SIGEP II._x000d__x000a_Adicionalmente, se comunicó que dentro del cargue de la información en la Plataforma SIGEP II, se encuentran los tres contratos  (Luz Mary Hernández Villadiego)_x000a__x000a_10/08/2023  (Luz Mary Hernández Villadiego)"/>
    <n v="1"/>
    <x v="2"/>
    <m/>
    <n v="5"/>
    <n v="2023"/>
    <s v="16/09/2022"/>
    <n v="668"/>
    <s v="Seguimiento Normativo"/>
    <s v="https://anionline.sharepoint.com/:f:/s/PMPMotor/EsVm1NI7Xa9DsvA5MIPa8_YB8Tyw4tq6zH7H_TkOM2hCuQ?e=q7CqLf"/>
  </r>
  <r>
    <n v="3928"/>
    <n v="5"/>
    <n v="2022"/>
    <s v="Para el Equipo de Coordinación y Seguimiento del Proyecto:_x000d__x000a__x000d__x000a_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_x000a__x000d__x000a_Revisados los pronunciamientos correspondientes a los comités de previa aprobación No. 2 y 3, estos pronunciamientos superaron el plazo de cinco (5) días hábiles, a partir de la suscripción del acta de cada comité, establecidos en el instructivo."/>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s v="Vicepresidencia de Planeación, Riesgos y Entorno (VPRE)"/>
    <s v="Cucuta - Pamplona"/>
    <s v="Daniel Felipe Sáenz Lozano"/>
    <s v="Noviembre de 2022"/>
    <s v="NOVIEMBRE"/>
    <n v="2022"/>
    <m/>
    <m/>
    <s v="Acción correctiva"/>
    <s v="Oficio de aprobación de los montos a cargo de la ANI radicado en Orfeo dentro de los cinco (5) días hábiles siguientes a la suscripción del acta de Comité de Previa aprobación Predial por las Partes; a partir del Comité de Previa aprobación Predial No. 8."/>
    <s v="23/01/2023"/>
    <x v="78"/>
    <m/>
    <s v="_x000a__x000a_24/01/2023 Mediante correo electrónico se hacen sugerencias respecto a la fecha de terminación del plan de mejoramiento. (Daniel Felipe Sáenz Lozano)_x000a__x000a_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l ultimo comité realizado fue el No 8 (ver adjunto), el cual no genera oficio de aprobación debido a que el pago de la ANI se realiza con los rendimientos, como quedó plasmado en dicha acta, siendo así que el acta 8 no tendría aplicación para el plan de mejoramiento.&quot;  _x000d__x000a__x000d__x000a_(...)_x000d__x000a__x000d__x000a_&quot;(...)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quot;_x000d__x000a__x000d__x000a_Con base en los argumentos expuestos por el Líder del Equipo de Coordinación y Seguimiento, se establece 31-12-2024 como fecha de terminación del plan de mejoramiento._x000d__x000a_ (Daniel Felipe Sáenz Lozano)"/>
    <n v="0"/>
    <x v="1"/>
    <m/>
    <m/>
    <m/>
    <s v="29/11/2022"/>
    <n v="594"/>
    <s v="Auditoría Interna a Proyectos"/>
    <s v="https://anionline.sharepoint.com/:f:/s/PMPMotor/EkSIOZJiHo5HhOTpWK7T6IgBAKMjdXRfPL2SkCnmkFBzXg?e=8MIEwT"/>
  </r>
  <r>
    <n v="3929"/>
    <n v="6"/>
    <n v="2022"/>
    <s v="Para el Equipo de Coordinación y Seguimiento del Proyecto_x000d__x000a__x000d__x000a_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s v="Vicepresidencia  Ejecutiva (VEJ)"/>
    <s v="Cucuta - Pamplona"/>
    <s v="Daniel Felipe Sáenz Lozano"/>
    <s v="Noviembre de 2022"/>
    <s v="NOVIEMBRE"/>
    <n v="2022"/>
    <m/>
    <m/>
    <s v="Acción correctiva y preventiva"/>
    <s v="1. Acordar entre ANI y los concesionarios un término perentorio para respuesta de los EER, pero mayor al actualmente establecido (50%)_x000d__x000a__x000d__x000a_2. Gestionar ante la Vicepresidencia de Estructuración para incluir un plazo que honre la realidad contractual en las minutas de los Contratos de Concesión 5G (50%)"/>
    <s v="20/12/2022"/>
    <x v="78"/>
    <m/>
    <s v="_x000a__x000a_20/12/2022 Mediante correo electrónico el Líder del Equipo de Coordinación y Seguimiento remite plan de mejoramiento para superar la No Conformidad._x000d__x000a__x000d__x000a_En términos generales, se informa que se acoge las acciones institucionales en materia de EER establecidas a través del memorando con radicado ANI No. 20203000084983 del 08/07/2020._x000d__x000a__x000d__x000a_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_x000a__x000d__x000a_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_x000a__x000d__x000a_Con base en lo anterior, se establece un avance del 50% para el plan de mejoramiento. (Daniel Felipe Sáenz Lozano)_x000a__x000a_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_x000a_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_x000a_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quot;_x000d__x000a__x000d__x000a_Con base en los argumentos expuestos, se estable 31/12/2024 como nueva fecha de terminación del plan de mejoramiento. (Daniel Felipe Sáenz Lozano)"/>
    <n v="0.5"/>
    <x v="1"/>
    <m/>
    <m/>
    <m/>
    <s v="29/11/2022"/>
    <n v="594"/>
    <s v="Auditoría Interna a Proyectos"/>
    <s v="https://anionline.sharepoint.com/:f:/s/PMPMotor/EuyM9doIAlNFpsagPCDBOCMBwU7OqCwZMUo6IF_zjBn8TQ?e=RvrVaP"/>
  </r>
  <r>
    <n v="3930"/>
    <n v="7"/>
    <n v="2022"/>
    <s v="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_x000a__x000d__x000a_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_x000a__x000d__x000a_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
    <s v="Deficiencias en gestión institucional y/o interinstitucional"/>
    <s v="Documento sin actualizar"/>
    <s v="Auditoría Ciclo Contable"/>
    <s v="Administrativo"/>
    <s v="GESTIÓN ADMINISTRATIVA Y FINANCIERA"/>
    <s v="Vicepresidencia de Gestión Corporativa (VGCorp)"/>
    <s v="Grupo interno de trabajo administrativo y financiero"/>
    <s v="Yuber Alexander Peña Cárdenas"/>
    <s v="Noviembre de 2022"/>
    <s v="NOVIEMBRE"/>
    <n v="2022"/>
    <m/>
    <m/>
    <s v="Acción preventiva"/>
    <s v="ACCIONES_x000a__x000a_1. Los documentos generados en las operaciones recíprocas con sus respectivos soportes, se guardarán en OneDrive y en sistema el Orfeo de acuerdo con la tabla de retención documental. Fecha de cumplimiento: Meses de: Mayo- agosto- diciembre de 2023 y marzo de 2024._x000a__x000a_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_x000a__x000a_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
    <d v="2023-03-03T00:00:00"/>
    <x v="131"/>
    <m/>
    <s v="13/02/2023 Mediante correo del 13/02/2023 se solicitó al GIT Administrativa y Financiera suscribir el plan de mejoramiento. (Yuber Alexander Peña Cárdenas)_x000a__x000a_3/03/2023 Mediante correo del 20/02/2023 el GIT Administrativa y Financiera suscribió el plan de mejoramiento y envío el diligenciado el formato de acción correctiva con el plan de acción para subsanar las causas de la No Conformidad. (Yuber Alexander Peña Cárdenas)_x000a__x000a_20/10/2023 Mediante correo electrónico se solicitó la inclusión de los soportes de la UM3 en el repositorio del PMP en SharePoint y se actualizo el avance del plan. (Yuber Alexander Peña Cárdenas)_x000a__x000a_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_x000a_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_x000a_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
    <n v="1"/>
    <x v="2"/>
    <m/>
    <n v="6"/>
    <n v="2024"/>
    <d v="2022-12-01T00:00:00"/>
    <n v="592"/>
    <s v="Auditoría Interna"/>
    <s v="https://anionline.sharepoint.com/:f:/s/PMPMotor/EoOJ7YCSQupCmNkrc4JqNykBGV6_uLnDK8n_jFeD6NV-Bg?e=n6brMw"/>
  </r>
  <r>
    <n v="3931"/>
    <n v="8"/>
    <n v="2022"/>
    <s v="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
    <s v="Deficiencias en gestión institucional y/o interinstitucional"/>
    <s v="Incumplimiento del procedimiento interno"/>
    <s v="Informe de seguimiento al procedimiento de bitácora de proyecto"/>
    <s v="Planeación"/>
    <s v="SISTEMA ESTRATÉGICO DE PLANEACIÓN Y GESTIÓN"/>
    <s v="Vicepresidencia de Estructuración (VE)"/>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28"/>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
    <n v="0.33"/>
    <x v="1"/>
    <m/>
    <m/>
    <m/>
    <s v="28/11/2022"/>
    <n v="595"/>
    <s v="Seguimiento Normativo"/>
    <s v="https://anionline.sharepoint.com/:f:/s/PMPMotor/Et87fM0UjklIgOhaOSNef5kBkHkfKWACAOCwEDJI4dM5Ug?e=PkDO2Y"/>
  </r>
  <r>
    <n v="3932"/>
    <n v="9"/>
    <n v="2022"/>
    <s v="Se evidenció incumplimiento al contenido de los artículos primero y cuarto de la Resolución ANI No. 959 de 2013, considerando que, para los proyectos identificados a continuación, se evidenciaron las deficiencias que se describen por cada caso, así:_x000d__x000a_a. Accesos Norte Fase II. No reporta bitácora radicada conforme el numeral 23 del procedimiento SEPG-P-001._x000d__x000a_b. Troncal del Magdalena 1 - Puerto Salgar Barrancabermeja:_x000d__x000a_• La verificación del expediente ORFEO evidencia que el certificado de debida diligencia se cargó sin fecha en dos oportunidades: 19/10/2022 y el 25/10/2022._x000d__x000a_• El expediente ORFEO no evidencia radicado:_x000d__x000a_del acta de constitución, conforme los numerales 6 y 11 del procedimiento SEPG-P-001._x000d__x000a_o del formato de trazabilidad de correos, conforme el numeral 14 del procedimiento SEPG-P-001._x000d__x000a_o del expediente ORFEO no evidencia la matriz de estructuración legal, conforme el numeral 15 del procedimiento SEPG-P-001._x000d__x000a_o del informe final de estructuración, conforme el numeral 17 del procedimiento SEPG-P-001._x000d__x000a_o del listado de chequeo, conforme el numeral 22 del procedimiento SEPG-P-001._x000d__x000a_o De la bitácora radicada, conforme el numeral 23 del procedimiento SEPG-P-001._x000d__x000a_c. Troncal del Magdalena 2 - Sabana de Torres Curumaní: No reporta bitácora radicada conforme el numeral 23 del procedimiento SEPG-P-001._x000d__x000a_d. Buenaventura-Loboguerrero:_x000d__x000a_El expediente ORFEO no reporta radicados:_x000d__x000a_• Del certificado de debida diligencia, conforme el numeral 21 del procedimiento SEPG-P-001._x000d__x000a_• Del acta de constitución, conforme el numeral 6 y 11 del procedimiento SEPG-P-001._x000d__x000a_• Del formato de trazabilidad de correos, conforme el numeral 14 del procedimiento SEPG-P-001._x000d__x000a_• De la matriz de estructuración legal, conforme el numeral 15 del procedimiento SEPG-P-001._x000d__x000a_• Del informe final de estructuración, conforme el numeral 17 del procedimiento SEPG-P-001._x000d__x000a_• Del listado de chequeo, conforme el numeral 22 del procedimiento SEPG-P-001._x000d__x000a_• De la bitácora radicada, conforme el numeral 23 del procedimiento SEPG-P-001. "/>
    <s v="Deficiencias en gestión institucional y/o interinstitucional"/>
    <s v="Incumplimiento del procedimiento interno"/>
    <s v="Informe de seguimiento al procedimiento de bitácora de proyecto."/>
    <s v="Planeación"/>
    <s v="SISTEMA ESTRATÉGICO DE PLANEACIÓN Y GESTIÓN"/>
    <s v="Vicepresidencia de Estructuración (VE)"/>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28"/>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
    <n v="0.33"/>
    <x v="1"/>
    <m/>
    <m/>
    <m/>
    <s v="28/11/2022"/>
    <n v="595"/>
    <s v="Seguimiento Normativo"/>
    <s v="https://anionline.sharepoint.com/:f:/s/PMPMotor/EnIaIauP6alDjoejShuR6s8B-0M_axAAYnEm2pBA3RV3XA?e=dq0k0h"/>
  </r>
  <r>
    <n v="3933"/>
    <n v="10"/>
    <n v="2022"/>
    <s v="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
    <s v="Deficiencias en gestión institucional y/o interinstitucional"/>
    <s v="Inadecuada gestión de los recursos fisicos"/>
    <s v="Informe de auditoría al inventario de los bienes muebles de la entidad frente a los sistemas de información."/>
    <s v="Administrativo"/>
    <s v="GESTIÓN ADMINISTRATIVA Y FINANCIERA"/>
    <s v="Vicepresidencia de Gestión Corporativa (VGCorp)"/>
    <s v="Grupo interno de trabajo administrativo y financiero"/>
    <s v="Luz Mary Hernández Villadiego"/>
    <s v="Noviembre de 2022"/>
    <s v="NOVIEMBRE"/>
    <n v="2022"/>
    <m/>
    <m/>
    <s v="Acción correctiva y preventiva"/>
    <s v="Trabajar en conjunto con el Git de Tecnologías de la Información y las Telecomunicaciones para verificar que los bienes tecnológicos administrados se encuentren debidamente identificados con su placa correspondiente._x000d__x000a__x000d__x000a_Realizar la validación física de los bienes asignados a los funcionarios, los bienes instalados y en el almacén para verificar que se encuentren debidamente identificados con su placa correspondiente._x000d__x000a_"/>
    <s v="16/03/2023"/>
    <x v="132"/>
    <m/>
    <s v="_x000a__x000a_16/03/2023 El 27/02/2023: Mediante correo electrónico la OCI, requirió a la Coordinadora del GIT-Administrativo y Financiero que la NO Conformidad 3933, a la fecha, se encontraba “Abierta Sin Plan” y por consiguiente, se requería la suscripción del plan de mejoramiento._x000d__x000a__x000d__x000a_El 15/03/2023: Mediante correo electrónico la Coordinadora del GIT-Administrativo y Financiero, remite el plan propuesto para la NC 3930._x000d__x000a_ (Luz Mary Hernández Villadiego)_x000a__x000a_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_x000a__x000a_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_x000a_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_x000a_-_x0009_Cronograma toma de inventario vigencia 2023_x000d__x000a_-_x0009_Correo electrónico del 05/01/2023- Impresión de placas y toma de inventario Sistemas._x000d__x000a_-_x0009_Jornada de inventario- Reunión de Microsoft Teams-29/05/2023_x000d__x000a_-_x0009_Actualización de un incidente RV: Solicitud de Banner informativo - Servicios Generales_x000d__x000a_ (Luz Mary Hernández Villadiego)_x000a__x000a_17/07/2023 EL 21/06/2023, mediante correo electrónico el GIT-Administrativo y Financiero, envió evidencias correspondiente a las actividades realizadas para la gestión referente con el proceso de cambio de placas de los bienes tecnológicos de la Agencia, a su vez precisó que &quot; el proceso de avance era del 60% teniendo en cuenta que este proceso se realizó con los bienes de bodega  inicialmente y los demas se han venido cambiando de acuerdo con la demanda...(...)&quot;._x000d__x000a__x000d__x000a_Con respecto a la segunda acción propuesta, se precisó lo siguiente &quot;Realizar la validación de los bienes asignados a los funcionario, los bieners instalados y en el almacen para verificar que se encuentren debidamente identificados con su placa correspondeinte&quot; Aportan como soporte cronograma presentado al Comité de inventario No. 14, asu vez adjuntaron otros soportes  adicionales con la gestión realizada y precisan que que sobre el proceso se tiene un avance del 20%.  (Luz Mary Hernández Villadiego)_x000a__x000a_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
    <n v="1"/>
    <x v="2"/>
    <m/>
    <n v="11"/>
    <n v="2023"/>
    <d v="2022-12-07T00:00:00"/>
    <n v="586"/>
    <s v="Auditoría Interna"/>
    <s v="https://anionline.sharepoint.com/:f:/s/PMPMotor/ElEwA2VREO5Bl_lweERlX6oBa6aCz6p_0la4kQNwymbOqA?e=y6fOly"/>
  </r>
  <r>
    <n v="3934"/>
    <n v="11"/>
    <n v="2022"/>
    <s v="PRÓRROGA EFECTUADA DE MANERA NO ESCRITA PARA LA POSESIÓN DEL FUNCIONARIO PÚBLICO DE CARRERA ADMINISTRATIVA, NOMBRADO EN PERIODO DE PRUEBA CUYO NO. DE IDENTIFICACIÓN TERMINA EN XXXXX843: _x000a__x000a_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_x000a__x000a_Lo anterior contraría lo establecido en el Art. 2.2.5.1.742 del Decreto 1083 de 2015, debido a que el término se prorrogó sin que se efectuara de manera escrita para efectos del nombramiento del funcionario público de carrera administrativa."/>
    <s v="Incumplimiento normativo"/>
    <s v="Incumplimiento para la posesión de funcionarios"/>
    <s v="Seguimiento normativo Circular 010 de 2020 CNSC y Directiva 015 de 2022 PGN"/>
    <s v="Jurídico"/>
    <s v="GESTIÓN DEL TALENTO HUMANO"/>
    <s v="Vicepresidencia de Gestión Corporativa (VGCorp)"/>
    <s v="Grupo interno de trabajo de talento humano."/>
    <s v="Keiri Yulith Araújo Rodríguez"/>
    <s v="Diciembre de 2022"/>
    <s v="DICIEMBRE"/>
    <n v="2022"/>
    <n v="20231020207743"/>
    <s v="28 de diciembre de 2023"/>
    <s v="Acción correctiva y preventiva"/>
    <s v="1. Actualizar el procedimiento GETH-P-001 en el sentido de contemplar la posibilidad de prorrogas para posesión y describiendo como requisito la aceptación de la misma por escrito._x000d__x000a__x000d__x000a_2. Cada vez que un elegible solicité prorroga se debe elaborar oficio de aceptación o rechazo."/>
    <d v="2023-03-05T00:00:00"/>
    <x v="133"/>
    <s v="_x000a__x000a_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or procesos para esta No Conformidad. (Keiri Yulith Araújo Rodríguez)_x000a__x000a_4/05/2023 Mediante correo electrónico del 4/05/2023 el Grupo Interno de Trabajo de Talento Humano, respecto de la actualización del procedimiento GETH-P-001, remitió a la OCI, como soporte documental, correo electrónico del 03/05/2032 remitido a planeación indicando: &quot;(...)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quot; (Keiri Yulith Araújo Rodríguez)_x000a__x000a_31/05/2023 Mediante correo electrónico del 18/05/2023, el GIT de TH remitió vía correo electrónico el procedimiento denominado &quot;PROVISIÓN DE LOS CARGOS DE LA PLANTA DE PERSONAL DE LA ANI&quot;, actualizado. La versión del procedimiento 011, con fecha de actualización de fecha 12/05/2023. (Keiri Yulith Araújo Rodríguez)_x000a__x000a_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_x000a__x000d__x000a_Esta información fue remitida vía correo electrónico en respuesta del planteamiento inicialmente formulado. (Keiri Yulith Araújo Rodríguez)"/>
    <n v="1"/>
    <x v="0"/>
    <s v="Efectiva"/>
    <n v="12"/>
    <n v="2023"/>
    <d v="2022-12-12T00:00:00"/>
    <n v="581"/>
    <s v="Seguimiento Normativo"/>
    <s v="https://anionline.sharepoint.com/:f:/s/PMPMotor/EpoHIZPgTKlEoOCRay-a3xQBguhiUTjX1WQ5bvhiCQH6mg?e=9Vettr"/>
  </r>
  <r>
    <n v="3935"/>
    <n v="12"/>
    <n v="2022"/>
    <s v="FALTA DE ENTREGA DE REGISTROS E INFORMACIÓN NECESARIAS PARA LOGRAR EL OBJETIVO DEL SEGUIMIENTO NORMATIVO EN RELACIÓN CON EL REGISTRO PÚBLICO DE CARRERA ADMINISTRATIVA._x000a__x000a_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_x000a__x000a_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_x000a__x000a_Lo anterior contraría lo establecido en los Artículos 2 y 7 de la Resolución 1478 de 2019."/>
    <s v="Incumplimiento normativo"/>
    <s v="Incumplimiento de una resolución interna"/>
    <s v="Seguimiento normativo Circular 010 de 2020 CNSC y Directiva 015 de 2022 PGN"/>
    <s v="Jurídico"/>
    <s v="GESTIÓN DEL TALENTO HUMANO"/>
    <s v="Vicepresidencia de Gestión Corporativa (VGCorp)"/>
    <s v="Grupo interno de trabajo de talento humano."/>
    <s v="Keiri Yulith Araújo Rodríguez"/>
    <s v="Diciembre de 2022"/>
    <s v="DICIEMBRE"/>
    <n v="2022"/>
    <n v="20231020207743"/>
    <s v="28/12/2023"/>
    <s v="Acción correctiva y preventiva"/>
    <s v="1. Solicitud de clave de SIMO 4,0 RPCA._x000d__x000a__x000d__x000a_2. Crear Carpeta Compartida con la documentación de cada trámite de registro que se ingrese a RPCA de la CNSC."/>
    <d v="2023-03-05T00:00:00"/>
    <x v="134"/>
    <s v="_x000a__x000a_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_x000a_Así las cosas, con posterioridad a la verificación realizada, se declara efectivo el Plan de Mejoramiento propuesto para la No Conformidad No. 3935.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ara la No Conformidad. (Keiri Yulith Araújo Rodríguez)_x000a__x000a_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
    <n v="1"/>
    <x v="0"/>
    <s v="Efectiva"/>
    <n v="12"/>
    <n v="2023"/>
    <d v="2022-12-12T00:00:00"/>
    <n v="581"/>
    <s v="Seguimiento Normativo"/>
    <s v="https://anionline.sharepoint.com/:f:/s/PMPMotor/EsmrFlwnsClPjz-kJw_ueFwB3lH1e2IuzNBM_kph8OKUrQ?e=Sk9oQs"/>
  </r>
  <r>
    <n v="3936"/>
    <n v="13"/>
    <n v="2022"/>
    <s v="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
    <s v="Deficiencias en el registro de información en herramientas de seguimiento o de apoyo a la gestión"/>
    <s v="Deficiencias en la implementación del ekogui"/>
    <s v="Auditoría a los Procesos judiciales radicados en el Sistema eKOGUI, cuando la Entidad actúa en calidad de demandante o demandada. Período 1° de enero de 2019 al 31 de agosto de 2022"/>
    <s v="Jurídico"/>
    <s v="GESTIÓN JURÍDICA"/>
    <s v="Vicepresidencia Jurídica (VJ)"/>
    <s v="Grupo interno de trabajo de defensa judicial"/>
    <s v="Aurora Andrea Reyes Saavedra"/>
    <s v="Diciembre de 2022"/>
    <s v="DICIEMBRE"/>
    <n v="2022"/>
    <m/>
    <m/>
    <s v="Acción preventiva"/>
    <s v="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_x000a_1._x0009_Designar al administrador del sistema fecha límite de cumplimiento ( 30/03/2023)_x000d__x000a_2._x0009_Actualizar procedimiento del SIG para procesos judiciales, estableciendo la obligación de registro en formato GEJU-F-010 y actualización del sistema en plazo máximo de 5 días luego de surtida la actuación judicial fecha límite de cumplimiento (30/06/2023)._x000d__x000a_3._x0009_Realizar validación de actualización del sistema fecha límite de cumplimiento (30/08/2023)_x000d__x000a_"/>
    <d v="2023-02-05T00:00:00"/>
    <x v="75"/>
    <m/>
    <s v="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3 acciones planteadas -para superar la causa de la NC- cada una con un peso porcentual del 33.33%, se observa hasta este corte un avance del 33.33 %._x000a__x000a_ (Aurora Andrea Reyes Saavedra)_x000a__x000a_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_x000a__x000a_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_x000a_ (Martha Guzmán León)_x000a__x000a_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_x000a__x000a_“(…)_x000a_1. NC 3936 AM 2 Correo remisión para revisión GEJU-P- Radicado 2023701014714300009 30 de noviembre de 2023._x000a_2. NC 3936 AM3 Correo conciliación ekogui y geju – Radicado:  2023701014714300014 del 30 de noviembre._x000a_3. NC 3936 AM 2 Correo remisión para revisión GEJU-P-Radicado:   2023701014714300015 del 3º0 de noviembre de 2023. _x000a__x000a_ACCIONES DE MEJORAMIENTO:_x000a_La acción de mejoramiento 1 de esta NC se encuentra cumplida, sólo queda pendiente de cumplimiento las siguientes:_x000a_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3: Realizar validación de actualización del sistema fecha límite de cumplimiento._x000a_Estado: Cumplida. Se realizó la validación entre las bases de datos de GEJU-F-010 y Ekogui y ahora se debe ajustar las inconsistencias evidenciadas. Se remite el correo de análisis de las bases de datos. 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n v="0.33"/>
    <x v="1"/>
    <m/>
    <m/>
    <m/>
    <s v="14/12/2022"/>
    <n v="579"/>
    <s v="Auditoría Interna"/>
    <s v="https://anionline.sharepoint.com/:f:/s/PMPMotor/EsyOymdZdwRCrW9TDAgkrN4B_Z7aqB7y9nvjnOBRz4n2eg?e=adUxCU"/>
  </r>
  <r>
    <n v="3937"/>
    <n v="14"/>
    <n v="2022"/>
    <s v="1._x0009_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s v="Vicepresidencias"/>
    <s v="TODAS LAS VICEPRESIDENCIAS (Excepto VGCorp)"/>
    <s v="Luz Mary Hernández Villadiego"/>
    <s v="Noviembre de 2022"/>
    <s v="NOVIEMBRE"/>
    <n v="2022"/>
    <m/>
    <m/>
    <s v="Acción correctiva y preventiva"/>
    <s v="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 _x000d__x000a_3._x0009_Socialización ante el vicepresidente de su estado para implementar las medidas correspondientes según lo analizado a partir de los reportes periódicos que se indicaron en el punto anterior._x000d__x000a_"/>
    <s v="16/03/2023"/>
    <x v="76"/>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27/03/2023 El 27/03/2023: La Vecepresidencia de Gestión Contractual, realizó alcance sobre las tres (3)nacciones prpuesta y lo referente con la fecha de cumplimiento para cada accón. Lo presente teniendo en cuenta con una precisión efectuada por OCI._x000a__x000a_Mediante memorando Rad. 20231020045953 del 24/03/2023, la OCI, requirió a la VP de Estructuración se incluir las fechas de cumplimiento para cada una de las acciones propuestas en el citado plan de mejoramiento.   (Luz Mary Hernández Villadiego)_x000a__x000a_12/05/2023 Mediante correo electrónico del 25/04/2023, el GIT-Jurídica, informa de manera soportada las acciones de mejora realizadas, para lo cual indicó, que: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a_Se recibió soporte (archivo Excel) del cargue de toda la información de los contratos de Prestación de Servicios con persona natural en la Plataforma SIGEP II._x000a_Adicionalmente, se comunicó que dentro del cargue de la información en la Plataforma SIGEP II, se encuentran los tres contratos (VAF-265-2022, VJ-439-2022 y VJ-483-2022)   objeto del hallazgo. (Soporte evidenciado).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9/10/2023 La presente NO Conformidad (3937), se unifica con la NO Conformidad (3956), teniendo en cuenta que es recurrente en cada periodo evaluado y su origen es el mismo.  (Luz Mary Hernández Villadiego)"/>
    <n v="1"/>
    <x v="2"/>
    <m/>
    <n v="10"/>
    <n v="2023"/>
    <s v="15/12/2022"/>
    <n v="578"/>
    <s v="Seguimiento Normativo"/>
    <s v="https://anionline.sharepoint.com/:f:/s/PMPMotor/EladSLf7oVlMg2s2HbDHZFoBGKKFZWo4tfCYjlsABhLLSA?e=6tcl7d"/>
  </r>
  <r>
    <n v="3938"/>
    <n v="15"/>
    <n v="2022"/>
    <s v="2._x0009_Se evidenció ausencia de respuesta a solicitudes, incumpliendo lo establecido en el art. 14 de la Ley 1437 de 2011, que, en el consolidado del primer semestre de 2022, representa el 10%, del total de la muestra auditada (353) registro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s v="Vicepresidencias"/>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El 17/03/2023, en correo electrónico, la VP Gestión Corporativa aportó el formato con las acciones correctivas._x000d__x000a_-_x0009_Adelantar sensibilización a los servidores de la VGCOR frente al trámite de PQRS, haciendo un especial énfasis en la adecuada gestión de comunicaciones en el Sistema de Gestión Documental ORFEO.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5"/>
    <m/>
    <s v="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16/03/2023 El 13/03/2023: La Vicepresidencia de Gestión Contractual, mediante correo electrónico, comunica las tres (3) medidas adoptadas y propuso la realización de una mesa de trabajo. (Luz Mary Hernández Villadiego)_x000a__x000a_27/03/2023  (Luz Mary Hernández Villadiego)_x000a__x000a_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_x000a_ Verificar semanalmente y emitir alerta a las Gerencias de la VPRE cuando se evidencien PQRS que se reportan fuera de termino en el ORFEO (cuando aplique)._x000a_Realizar seguimiento a la gestión de alertas de PQRS de cada gerencia, según la verificación mensual remitida por GIT Planeación._x000a_Realizar seguimiento trimestral a las alertas preliminares preventivas emitidas por parte de la OCI_x000a_(Cuando aplique).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a_1._x0009_Con los colaboradores que apoyan a las gerencias de la Vicepresidencia en las labores administrativas se inició el_x000a_seguimiento semanal a las PQR, para evitar que se incumpla el término de respuesta._x000a_2._x0009_Solicitar capacitación en el manejo del sistema ORFEO para los colaboradores de la Vicepresidencia Ejecutiva_x000a_3._x0009_Socializar la Resolución 20214000021385 del 29 de diciembre de 2022 al interior de la Vicepresidencia Ejecutiva_x000a_4._x0009_Solicitar capacitación en la Resolución 20214000021385 del 29 de diciembre de 2022 para los colaboradores de la Vicepresidencia Ejecutiva._x000a_ (Luz Mary Hernández Villadiego)_x000a__x000a_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_x000a_Realizar seguimiento semanal al trámite de las PQRS de la VGCOR por medio del Sistema Gestión Documental ORFEO. Las fechas de cumplimiento señaladas vencen en junio de 2023.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l 10/08/2023, la Vicepresidencia de Gestión Corporativa, envió soportes de las gestiones realizadas , y las cuales hacen referencia con: Seguimientos semanales y capacitación documental- Orfeo.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0/08/2023, el Equipo de Atención al ciudadano, aportó evidencias referentes con el seguimiento semanal a la VGCOR y sensibilizaciones en manejo de ORFEO realizadas.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9/10/2023 La presente NO Conformidad (3938), se unifica con la NO Conformidad (3957), teniendo en cuenta que es recurrente en cada periodo evaluado y su origen es el mismo.  (Luz Mary Hernández Villadiego)"/>
    <n v="1"/>
    <x v="2"/>
    <m/>
    <n v="10"/>
    <n v="2023"/>
    <s v="16/12/2022"/>
    <n v="577"/>
    <s v="Seguimiento Normativo"/>
    <s v="https://anionline.sharepoint.com/:f:/s/PMPMotor/EteSqvgZ8o9NrDp0Rj0OE9kB9aiV5ohT6Nuh1g8KbwlkVQ?e=bfMyjO"/>
  </r>
  <r>
    <n v="3939"/>
    <n v="16"/>
    <n v="2022"/>
    <s v="3._x0009_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
    <s v="Deficiencias en gestión institucional y/o interinstitucional"/>
    <s v="Indebido tramite con las PQRS"/>
    <s v="Informe de evaluación en el marco de la atención al ciudadano y en particular sobre Derechos de Peticiones, Quejas, Reclamos y Sugerencias – Primer semestre 2022."/>
    <s v="Administrativo"/>
    <s v="TRANSPARENCIA, PARTICIPACIÓN, SERVICIO AL CIUDADANO Y COMUNICACIÓN"/>
    <s v="Vicepresidencias"/>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5"/>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27/03/2023 _x000d__x000a_El 27/03/2023: La Vecepresidencia de Gestión Contractual, realizó alcance sobre las tres (3)nacciones prpuesta y lo referente con la fecha de cumplimiento para cada accón. Lo presente teniendo en cuenta con una precisión efectuada por OCI._x000d__x000a__x000d__x000a_Mediante memorando Rad. 20231020045953 del 24/03/2023, la OCI, requirió a la VP de Estructuración se incluir las fechas de cumplimiento para cada una de las acciones propuestas en el citado plan de mejoramiento.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_x000a_1._x0009_Con los colaboradores que apoyan a las gerencias de la Vicepresidencia en las labores administrativas se inició el seguimiento semanal a las PQR, para evitar que se incumpla el término de respuesta_x000d__x000a_2._x0009_Solicitar capacitación en el manejo del sistema ORFEO para los colaboradores de la Vicepresidencia Ejecutiva _x000d__x000a_3._x0009_Socializar la Resolución 20214000021385 del 29 de diciembre de 2022 al interior de la Vicepresidencia Ejecutiva_x000d__x000a_4._x0009_Solicitar capacitación en la Resolución 20214000021385 del 29 de diciembre de 2022 para los colaboradores de la Vicepresidencia Ejecutiva._x000d_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_x000d__x000a__x000d__x000a_Sin embargó, esa dependencia, precisó lo siguiente: &quot;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quot;. Sobre este aspecto, la OCI, requirió se aportaran los soportes de las gestiones indicadas.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ón Corporativa, solicitó excluirla de la presente NO Conformidad, por cuanto NO tiene injerencia en el tema.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9/10/2023 Se procede con el cierre de la presente NO Conformidad, teniendo en cuenta el cumplimiento y soportes de las acciones propuestas por cada dependencia involucrada en el tema.  (Luz Mary Hernández Villadiego)"/>
    <n v="1"/>
    <x v="2"/>
    <m/>
    <n v="10"/>
    <n v="2023"/>
    <s v="16/12/2022"/>
    <n v="577"/>
    <s v="Seguimiento Normativo"/>
    <s v="https://anionline.sharepoint.com/:f:/s/PMPMotor/Et6qKx_VYwxLiOqT-mK-ZAYBRn2XIrRIfGSbKOl9ERDt7g?e=Bnf5Iw"/>
  </r>
  <r>
    <n v="3940"/>
    <n v="17"/>
    <n v="2022"/>
    <s v="Para la Interventoría técnica y operativa:_x0009_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_x000a__x000d__x000a_“(…) CLAUSULA CUARTA: Modificar los numerales (ii) a (iv) de la cláusula 4.2 “Informes” del Contrato de Interventoría N. 801 de 2015, los cuales quedan de la siguiente manera: _x000d__x000a_(…)_x000d__x000a_(iii) Informes Bimestrales_x000d__x000a_El Interventor deberá presentar informes bimestrales de la gestión realizada dentro de los cinco (05) primeros días hábiles de cada Segundo Mes durante la ejecución del Contrato, sin perjuicio de los demás informes que le solicite la ANI. (…)”_x000d__x000a_"/>
    <s v="Retrasos o deficiencias en la entrega y/o aprobación de documentación contractual"/>
    <s v="En temas Administrativos"/>
    <s v="Informe de auditoría a la función pública de la Supervisión y de Interventoría"/>
    <s v="Administrativo"/>
    <s v="GESTIÓN CONTRACTUAL Y SEGUIMIENTO DE PROYECTOS DE INFRAESTRUCTURA DE TRANSPORTE"/>
    <s v="Vicepresidencia de Gestión Contractual (VGC)"/>
    <s v="Aeropuerto Alfonso Bonilla - Cali"/>
    <s v="Adriana Barrios Rodríguez"/>
    <s v="Noviembre de 2022"/>
    <s v="NOVIEMBRE"/>
    <n v="2022"/>
    <m/>
    <m/>
    <s v="Acción correctiva y preventiva"/>
    <s v="1. Suscripción y legalización del otrosí No. 03 al contrato de interventoría, en el cual se modificó la fecha de entrega de los informes bimestrales._x000d__x000a__x000d__x000a_2. Cumplimiento de los plazos previstos para la entrega de los informes bimestrales de acuerdo con lo establecido en el otrosí No. 03._x000d__x000a_"/>
    <s v="22/03/2023"/>
    <x v="94"/>
    <m/>
    <s v="06/03/2023 Mediante correo electrónico se reiteró remisión a la Oficina de Control Interno de plan de mejoramiento para superar la No Conformidad. (Adriana Barrios Rodríguez)_x000a__x000a_21/03/2023 Se evidenció que desde el Equipo de Coordinación y Seguimiento del Proyecto se han hecho reiteraciones mediante correo electrónico a la Interventoría Técnica y Operativa con relación a la formulación del plan de mejoramiento. (Adriana Barrios Rodríguez)_x000a__x000a_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_x000a__x000a_1._x0009_Dado que se entiende que la modificación al contrato de Interventoría materializada a través del otrosí No. 03 es una acción de mejoramiento, se solicita allegar copia de dicho documento a esta Oficina._x000a__x000a_2._x0009_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_x000a__x000a_A la espera del pronunciamiento de la Interventoría. Por el momento, se establece 31 de diciembre de 2023 como fecha de terminación del plan de mejoramiento._x000a_ (Adriana Barrios Rodríguez)_x000a__x000a_27/03/2023 Se corrige el número de radicado con el que la Oficina de Control Interno se pronunció ate la comunicación con radicado ANI No. 20234090307332 del 17 de marzo de 2023. El número es el 20231020099231 del 27 de marzo de 2023. (Adriana Barrios Rodríguez)_x000a__x000a_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_x000a__x000a_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_x000a__x000a_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_x000a__x000d__x000a_ (Adriana Barrios Rodríguez)_x000a__x000a_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_x000a__x000a_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_x000a__x000a_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
    <n v="1"/>
    <x v="2"/>
    <m/>
    <n v="5"/>
    <n v="2024"/>
    <d v="2022-12-07T00:00:00"/>
    <n v="586"/>
    <s v="Auditoría Interna a Proyectos"/>
    <s v="https://anionline.sharepoint.com/:f:/s/PMPMotor/Eh99LeB9g-NHvt0qNIInZMgBKNDhYcKys-qWwW-OwaFhOA?e=pA4YEb"/>
  </r>
  <r>
    <n v="3941"/>
    <n v="18"/>
    <n v="2022"/>
    <s v="Para la Interventoría financiera:_x0009_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_x000a__x000d__x000a_“(…) B. ETAPA DE SEGUIMIENTO_x000d__x000a_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_x000a_"/>
    <s v="Retrasos o deficiencias en la entrega y/o aprobación de documentación contractual"/>
    <s v="En temas Administrativos"/>
    <s v="Informe de auditoría a la función pública de la Supervisión y de Interventoría asociadas al proyecto Aeropuerto Internacional Alfonso Bonilla Aragón de Palmira que sirve a Cali "/>
    <s v="Administrativo"/>
    <s v="GESTIÓN CONTRACTUAL Y SEGUIMIENTO DE PROYECTOS DE INFRAESTRUCTURA DE TRANSPORTE"/>
    <s v="Vicepresidencia de Gestión Contractual (VGC)"/>
    <s v="Aeropuerto Alfonso Bonilla - Cali"/>
    <s v="Adriana Barrios Rodríguez"/>
    <s v="Noviembre de 2022"/>
    <s v="NOVIEMBRE"/>
    <n v="2022"/>
    <m/>
    <m/>
    <s v="Acción correctiva"/>
    <s v="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
    <s v="13/03/2023"/>
    <x v="135"/>
    <m/>
    <s v="_x000a__x000a_06/03/2023 Mediante correo electrónico se reiteró remisión a la Oficina de Control Interno de plan de mejoramiento para superar la No Conformidad. (Adriana Barrios Rodríguez)_x000a__x000a_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_x000a__x000a_30/03/2023  -Modificación de fecha- Mediante correo electrónico del 28-03-2023 la Interventoría remitió versión definitiva del plan de mejoramiento, estableciendo 30-06-2023 como fecha de terminación del mismo. (Adriana Barrios Rodríguez)_x000a__x000a_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_x000a__x000a_8/06/2023  -Modificación de fecha- Se modifica fecha de terminación del plan de mejoramiento a 30-12-2023, debido a que &quot;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quot;, según lo informado en el memorando con radicado ANI No. 20231020070673 del 16-05-2023. (Adriana Barrios Rodríguez)_x000a__x000a_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_x000a__x000d__x000a_ _x000d__x000a_ (Adriana Barrios Rodríguez)_x000a__x000a_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_x000a__x000a_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_x000a_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_x000a__x000a_31/05/2024 _x000d__x000a_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
    <n v="1"/>
    <x v="2"/>
    <m/>
    <n v="5"/>
    <n v="2024"/>
    <d v="2022-12-07T00:00:00"/>
    <n v="586"/>
    <s v="Auditoría Interna a Proyectos"/>
    <s v="https://anionline.sharepoint.com/:f:/s/PMPMotor/ElMoD-_8FntCjlepPAT_vb0BvStgy1Ll5BmhUk6IUf7ESA?e=cFrkH8"/>
  </r>
  <r>
    <n v="3942"/>
    <n v="19"/>
    <n v="2022"/>
    <s v="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_x000a_“(…)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_x000a_se encontró que este pago se certificó mediante dos giros, así: _x000a__x000a_-_x0009_Primer pago por $8.762.809.805 realizado el 22/01/2018. _x000a_-_x0009_Segundo pago por $11.294.324.623 realizado el 30/01/2018._x000a__x000a_Lo anterior, evidencia que la Agencia efectuó dos desembolsos en vez de uno, lo que es un incumplimiento de lo reglado en el Parágrafo Segundo de la Cláusula Segunda del Convenio N. 24 del 2017 y su Otrosí N. 7. "/>
    <s v="PROBLEMAS EN LA GESTIÓN CONTABLE Y FINANCIERA"/>
    <s v="Proyectos con diferencias significativas en saldos"/>
    <s v="Informe de auditoría a los procedimientos “Realización de estudios técnicos, legales y financieros orientados a la materialización de una asociación Publico Privada y Concesiones” (EPIT-P-006) e “Iniciativas privadas” (EPIT-P-002) con énfasis en concesiones del modo férreo."/>
    <s v="Financiero"/>
    <s v="ESTRUCTURACIÓN DE PROYECTOS DE INFRAESTRUCTURA DE TRANSPORTE"/>
    <s v="Vicepresidencia de Estructuración (VE)"/>
    <s v="Vicepresidencia de Estructuración"/>
    <s v="Ricardo Mauricio Hernández Gómez"/>
    <s v="Diciembre de 2022"/>
    <s v="DICIEMBRE"/>
    <n v="2022"/>
    <m/>
    <m/>
    <s v="Acción preventiva"/>
    <s v="•_x0009_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_x000a__x000a_•_x0009_El Gerente Férreo o quien se designe, realizará la verificación de la cláusula donde se describe el número de desembolsos antes de la suscripción de los convenios. (30%)_x000a_"/>
    <d v="2023-03-03T00:00:00"/>
    <x v="131"/>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_x000a__x000a_2. El Gerente Férreo o quien se designe, realizará la verificación de la cláusula donde se describe el número de desembolsos antes de la suscripción de los convenios._x000a__x000a_Fecha de cumplimiento: Cada vez que se vaya a suscribir un convenio que involucre recursos._x000a__x000a_Por medio de memorando con radicado ANI No. 20231020033763 del 02-03-2023 la Oficina de Control Interno hizo las siguientes observaciones:_x000a__x000a_1. Se recomienda asignar pesos porcentuales a cada acción de mejoramiento._x000a__x000a_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_x000a__x000a_Se estableció 31-12-2023 como fecha tentativa de terminación mientras la Vicepresidencia de Estructuración atiende las observaciones de la Oficina de Control Interno. (Mary Alexandra Cuenca Noreña)_x000a__x000a_27/06/2023 Mediante correo electrónico de junio de 2023 se aclara la fecha de terminación para el 30 de agosto de 2023._x000a__x000a_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_x000a__x000a_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_x000a__x000a_3/05/2024 Mediante memorando con radicado ANI No. 20241020073813 del 02-05-2024 se solicitaron evidencias del cumplimiento del plan de mejoramiento. (Ricardo Mauricio Hernández Gómez)_x000a__x000a_30/05/2024 Mediante correo electrónico del 29/05/2024 se reiteró solicitud hecha a través del memorando ANI No. 20241020073813 del 02-05-2024. (Ricardo Mauricio Hernández Gómez)_x000a__x000a_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_x000a__x000d__x000a_“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_x000a__x000d__x000a_Convenio 024 de 2017_x000d__x000a__x000d__x000a_1._x0009_El 11 de agosto de 2023 se firmó el Otrosí No. 9 del convenio que tenía como clausula un único pago de $ 1.406.917.365, y verificado el reporte de tesorería de la ANI se encuentra que efectivamente se hizo un solo desembolso por este valor el día 28 de agosto de 2023._x000d__x000a_2._x0009_El 25 de octubre de 2023 se firmó el Otrosí No. 10 que tenía como cláusula un único pago de $ 427.097.875, y verificado el reporte de tesorería de la ANI se encuentra que efectivamente se hizo un solo desembolso por este valor el día 9 de noviembre de 2023._x000d__x000a_3._x0009_El 18 de diciembre de 2023 se firmó el Otrosí No. 11 que tenía como clausula un único pago de $144.000.000, y verificado el reporte de tesorería de la ANI se encuentra que efectivamente se hizo un solo desembolso por este valor el día 28 de diciembre de 2023._x000d__x000a__x000d__x000a_Para verificación de lo anterior, se anexan los otrosíes firmados en el marco del convenio 024 de 2017 en el periodo comprendido entre el 3 de marzo de 2023 y el 31 de marzo de 2024, así como el reporte de tesorería de la Agencia.”_x000d__x000a__x000d__x000a_Se considera que las evidencias suministradas demuestran el cumplimiento al 100% del plan de mejoramiento para superar la no conformidad No. 3942. _x000d__x000a__x000d__x000a_Posteriormente, la Oficina de Control Interno llevará a cabo el análisis de efectividad de las acciones ejecutadas, con el fin de determinar la procedencia del cierre de la no conformidad No. 3942._x000d__x000a__x000d__x000a_Lo anterior se informó a través del memorando ANI No. 20241020095773 del 05-06-24. (Ricardo Mauricio Hernández Gómez)"/>
    <n v="1"/>
    <x v="2"/>
    <m/>
    <n v="6"/>
    <n v="2024"/>
    <d v="2022-12-14T00:00:00"/>
    <n v="579"/>
    <s v="Auditoría Interna a Proyectos"/>
    <s v="https://anionline.sharepoint.com/:f:/s/PMPMotor/EqVcnMSk6DFGvZgeS0b1KdEBP_RLCZNGGIt4URDCrGTXng?e=fEutRK"/>
  </r>
  <r>
    <n v="3943"/>
    <n v="20"/>
    <n v="2022"/>
    <s v="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_x000a__x000d__x000a_“(…) Para evaluar si existe interés público en el proyecto presentado, la entidad estatal competente deberá consultar los antecedentes con otras entidades estatales involucradas y realizará las consultas con terceros que considere necesarias. _x000d__x000a__x000d__x000a_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_x000a_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s v="Vicepresidencia de Estructuración (VE)"/>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_x000a__x000a_2. El Gerente Férreo realizará mensualmente seguimiento a los tiempos de las iniciativas privadas férreas. (35%)"/>
    <d v="2023-03-03T00:00:00"/>
    <x v="128"/>
    <m/>
    <s v="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Se recomienda asignar pesos porcentuales a cada acción de mejoramiento._x000a_2. Una vez cumplido el plan de mejoramiento se revisará la efectividad de este.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
    <n v="0"/>
    <x v="1"/>
    <m/>
    <m/>
    <m/>
    <s v="14/12/2022"/>
    <n v="579"/>
    <s v="Auditoría Interna a Proyectos"/>
    <s v="https://anionline.sharepoint.com/:f:/s/PMPMotor/Ek312l0JY8RKtQUFPHhIyX4BIrrHvgEUl2Hbjw_c6xaEKQ?e=I11oIH"/>
  </r>
  <r>
    <n v="3944"/>
    <n v="21"/>
    <n v="2022"/>
    <s v="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_x000a__x000d__x000a_“(…). De lo contrario rechazará la iniciativa mediante acto administrativo debidamente motivado. En todo caso la presentación de la iniciativa no genera ningún derecho para el particular, ni obligación para el Estado.” (Subrayado fuera de texto)_x000d__x000a__x000d__x000a_No se evidenció que se haya expedido el acto administrativo comunicando el rechazo de la IP al originador de acuerdo con lo reglado en el Artículo 16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s v="Vicepresidencia de Estructuración (VE)"/>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_x000a__x000a_2. El Gerente Férreo realizará mensualmente seguimiento a los tiempos de las iniciativas privadas férreas. (35%)"/>
    <d v="2023-03-03T00:00:00"/>
    <x v="128"/>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_x000a_2. Se recomienda asignar pesos porcentuales a las acciones de mejoramiento._x000a_3. Una vez cumplido el plan de mejoramiento se revisará la efectividad de este._x000a__x000a_A la espera del pronunciamiento de la Vicepresidencia de Estructuración.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
    <n v="0"/>
    <x v="1"/>
    <m/>
    <m/>
    <m/>
    <s v="14/12/2022"/>
    <n v="579"/>
    <s v="Auditoría Interna a Proyectos"/>
    <s v="https://anionline.sharepoint.com/:f:/s/PMPMotor/Eu9PWJnrtgpCuviEJuElLOMBfZgWVZBBvOEqDv9qFhIauQ?e=3IAJuO"/>
  </r>
  <r>
    <n v="3945"/>
    <n v="22"/>
    <n v="2022"/>
    <s v="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_x000a__x000d__x000a_“(…)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
    <s v="INADECUADA GESTIÓN DE LA SUPERVISIÓN"/>
    <s v="En temas Jurídicos."/>
    <s v="Informe de auditoría a la función pública de la Supervisión y de Interventoría asociadas al proyecto de concesión carretera Villavicencio - Yopal "/>
    <s v="Administrativo"/>
    <s v="GESTIÓN CONTRACTUAL Y SEGUIMIENTO DE PROYECTOS DE INFRAESTRUCTURA DE TRANSPORTE"/>
    <s v="Vicepresidencia  Ejecutiva (VEJ)"/>
    <s v="Autopista Villavicencio - Yopal"/>
    <s v="Adriana Barrios Rodríguez"/>
    <s v="Diciembre de 2022"/>
    <s v="DICIEMBRE"/>
    <n v="2022"/>
    <m/>
    <m/>
    <s v="Acción correctiva"/>
    <s v="Obtener la suscripción del Acta de Aprobación de Pólizas - Formato GCSP-F-003"/>
    <d v="2023-02-08T00:00:00"/>
    <x v="136"/>
    <m/>
    <s v="_x000a__x000a_8/02/2023 Mediante correo electrónico del 13/01/2023 se recibió plan de mejoramiento, así como actividades ejecutadas para asegurar sus cumplimiento, consistentes en:_x000d__x000a__x000d__x000a_1. Acercamiento con la interventoría a fin de tener un control de las fechas próxima a la entrega de la documentación requerida._x000d__x000a_2. Optimizar los tiempos de gestión por parte del Equipo de Seguimiento al proyecto._x000d__x000a_3. Realizar una reunión, virtual o presencial, dónde se sociaicen los documentos presentados y se aclaren dudas si se tienen al respecto._x000d__x000a_4. Llevar un comunicación continua con los profesionales del equipo para acelerar los procesos y evitar retrazos en las revisiones y emisión de conceptos._x000d__x000a_5. Llevar un control detallado de los tiempos otorgados a cada área para revisión y la gestión de la misma para evitar retrazos._x000d__x000a__x000d__x000a_La gestión descrita permitió obtener la firma del Acta de Aprobación de Pólizas con ocasión a la suscripción del Otrosí No. 1 al Contrato de Interventoría No. 432 de 2015; lo que se pudo corroborar con el oficio No. 20225000410821 de fecha 15/12/2022. (Adriana Barrios Rodríguez)"/>
    <n v="1"/>
    <x v="2"/>
    <m/>
    <n v="2"/>
    <n v="2023"/>
    <s v="15/12/2022"/>
    <n v="578"/>
    <s v="Auditoría Interna a Proyectos"/>
    <s v="https://anionline.sharepoint.com/:f:/s/PMPMotor/EnFAKwZ90ltAoYecPq0oky8B112K3BbWb_YMuqtZWCJnRQ?e=scHFz9"/>
  </r>
  <r>
    <n v="3946"/>
    <n v="1"/>
    <n v="2023"/>
    <s v="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
    <s v="PROBLEMAS EN LA GESTIÓN ADMINISTRATIVA"/>
    <s v="Incumplimiento en las politicas de austeridad"/>
    <s v="Cumplimiento de las normas de austeridad en el gasto del IV trimestre de 2022"/>
    <s v="Administrativo"/>
    <s v="GESTIÓN DEL TALENTO HUMANO"/>
    <s v="Vicepresidencia de Gestión Corporativa (VGCorp)"/>
    <s v="Grupo interno de trabajo de talento humano."/>
    <s v="Yuber Alexander Peña Cárdenas"/>
    <s v="Marzo de 2023"/>
    <s v="MARZO"/>
    <n v="2023"/>
    <m/>
    <m/>
    <s v="Acción correctiva y preventiva"/>
    <s v="ACCIONES_x000d__x000a_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_x000a_2. Consolidar en una base de datos el plan anual de vacaciones con la programación remitida por cada dependencia en el formato GETH-F-019. Responsable Gestor T1-07, fecha de complimiento 30/03/2023_x000d__x000a_3. Generar base de datos con el reporte de periodos pendientes de disfrute de vacaciones por funcionario para anteproyecto de nómina 2024. Responsable Gestor T1-07, fecha de complimiento 30/03/2023_x000d__x000a_4. Generar memorando o circular mediante sistema de gestión documental en donde se informe el consolidado de vacaciones, con el fin de dar a conocer el mismo a la planta de personal para el respectivo cumplimiento. Responsable Gestor T1-07, fecha de complimiento 30/06/2023_x000d__x000a_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_x000a_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_x000a_7. Identificar el riesgo y actualizarlo en la matriz de Gestión del Riesgo de Talento Humano. Responsable Coordinador GIT Talento Humano, fecha de complimiento 30/11/2023"/>
    <s v="26/05/2023"/>
    <x v="137"/>
    <m/>
    <s v="_x000a__x000a_26/05/2023 Mediante correo del 25 de mayo de 2023, el área de Talento Humano, remitió el plan de mejoramiento con el análisis de causas y las acciones para subsanar la no conformidad, y las evidencias del cumplimiento de las acciones 1, 2 y 3. (Yuber Alexander Peña Cárdenas)_x000a__x000a_26/05/2023 Acción 1. Se creó la Circular No. 20224030000614 del 20/12/2022 para los servidores de planta con los lineamientos sobre programación de vacaciones en la vigencia 2023; para la socialización, Talento Humano suministró correo del 21/12/2022. La acción 1 se da como cumplida._x000a__x000a_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_x000a__x000a_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_x000a__x000a_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_x000a__x000a_3/10/2023 Mediante correo 30 de septiembre de 2023, el GIT de Talento Humano suministró las evidencias de las acciones 5 y 6, así:_x000a_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_x000a_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_x000a__x000a_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
    <n v="1"/>
    <x v="2"/>
    <m/>
    <n v="3"/>
    <n v="2024"/>
    <d v="2023-04-05T00:00:00"/>
    <n v="467"/>
    <s v="Seguimiento Normativo"/>
    <s v="https://anionline.sharepoint.com/:f:/s/PMPMotor/EkkSTS4Jmv1NjIu9GC8jQsYB8BiJtIFiwB-wbOcF9yzU4A?e=qNoDTZ"/>
  </r>
  <r>
    <n v="3947"/>
    <n v="2"/>
    <n v="2023"/>
    <s v="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_x000a__x000d__x000a_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
    <s v="PROBLEMAS EN ACTUACIONES CONTRACTUALES"/>
    <s v="Incumplimiento a normatividad interna"/>
    <s v="Informe de auditoría a la función pública de la Supervisión del contrato de concesión portuaria No. 001 de 2007, suscrito entre el INCO (hoy ANI) y la Sociedad Portuaria Bavaria S.A."/>
    <s v="Administrativo"/>
    <s v="GESTIÓN CONTRACTUAL Y SEGUIMIENTO DE PROYECTOS DE INFRAESTRUCTURA DE TRANSPORTE"/>
    <s v="Vicepresidencia de Gestión Contractual (VGC)"/>
    <s v="Sociedad Portuaria Bavaria S.A."/>
    <s v="Daniel Felipe Sáenz Lozano"/>
    <s v="Mayo de 2023"/>
    <s v="MAYO"/>
    <n v="2023"/>
    <m/>
    <m/>
    <s v="Acción correctiva y preventiva"/>
    <s v="1._x0009_Solicitud a Presupuesto (VGCOR) el CDP para la contratación de la interventoría_x000a_2._x0009_Elaboración de los Estudios Previos para la interventoría a contratar en la Gerencia de Proyectos Portuarios y Fluviales y se enviaron a la Gerencia de Contratación para su revisión y visto bueno_x000a_3._x0009_Elaboración en la Gerencia de Proyectos Portuarios y Fluviales, el documento de &quot;Metodología y Plan de Cargas&quot; con su respectivo anexo técnico para la interventoría a contratar y remisión a la Gerencia de Contratación para su revisión y visto bueno_x000a_4._x0009_Ajuste en la Gerencia de Proyectos Portuarios y Fluviales, de la minuta del contrato para la interventoría a contratar y envío a la Gerencia de Contratación para su revisión y visto bueno_x000a_5._x0009_Elaboración, en la Gerencia de Proyectos Portuarios y Fluviales, la matriz de riesgos para la interventoría a contratar y envío a la Gerencia de Contratación para su revisión y visto bueno_x000a_6._x0009_Envío a la Gerencia de Contratación la solicitud de inicio del proceso de contratación de la interventoría, para su publicación en el SECOP II_x000a_7._x0009_Radicación de la solicitud de inicio del proceso de contratación _x000a_8._x0009_Publicación en el SECOP II de la apertura del proceso de contratación de la interventoría a través de Concurso de Méritos Abierto VJ_x000a_9._x0009_Adjudicación del contrato de interventoría_x000a_10._x0009_Suscripción del contrato de interventoría_x000a_11._x0009_Suscripción del acta de inicio de interventoría"/>
    <d v="2023-06-27T00:00:00"/>
    <x v="138"/>
    <m/>
    <s v="27/06/2023 Se incorpora el plan de mejoramiento, se registra el avance actual y la fecha de terminación de la no conformidad, de acuerdo con, correo electrónico remitido por la auditoría técnica de la OCI. (Juan Diego Toro Bautista)_x000a__x000a_28/08/2023 El porcentaje de avance del 55% se establece dado que 6/11 acciones se encuentran cumplidas._x000d__x000a__x000d__x000a_Respecto a la acción de mejoramiento No. 1, se evidenció el CDP No. 50523 del 18-04-2023._x000d__x000a__x000d__x000a_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_x000a__x000a_22/09/2023 El 12-09-2023 se llevó a cabo reunión con el Líder del Equipo de Coordinación y Seguimiento del Proyecto, respecto al seguimiento del cumplimiento del plan de mejoramiento  para superar la No Conformidad. (Daniel Felipe Sáenz Lozano)_x000a__x000a_1/12/2023 Mediante correo electrónico se solicitó al Líder del Equipo de Coordinación y Seguimiento evidencias de cumplimiento del plan de mejoramiento. (Daniel Felipe Sáenz Lozano)_x000a__x000a_5/12/2023 El 04-12-2023 se llevó a cabo reunión con el Líder del Equipo de Coordinación y Seguimiento, donde se asesoró en el cumplimiento del plan de mejoramiento. (Daniel Felipe Sáenz Lozano)_x000a__x000a_5/12/2023 Mediante correo electrónico, el Líder del Equipo de Coordinación y Seguimiento del Proyecto compartió los siguientes soportes:_x000d__x000a__x000d__x000a_•_x0009_Solicitud de inicio de proceso de selección de interventoría_x000d__x000a_•_x0009_Aviso de convocatoria proceso VJ-VGCON-CM-009-2023_x000d__x000a_•_x0009_Resolución de adjudicación del proceso VJ-VGCON-CM-009-2023_x000d__x000a_•_x0009_Minuta del contrato de interventoría N° VGCON-694-2023_x000d__x000a_•_x0009_Evidencia de firma del contrato en el SECOP II_x000d__x000a_•_x0009_Acta de inicio del contrato de interventoría N° VGCON-694-2023_x000d__x000a__x000d__x000a_Lo que permitió verificar el cumplimiento de las acciones de mejoramiento No. 7 a No. 11; por lo tanto, se establece un avance del 100%. Pendiente análisis de efectividad del plan de mejoramiento._x000d__x000a_ (Daniel Felipe Sáenz Lozano)"/>
    <n v="1"/>
    <x v="2"/>
    <m/>
    <n v="12"/>
    <n v="2023"/>
    <s v="17/05/2023"/>
    <n v="425"/>
    <s v="Auditoría Interna a Proyectos"/>
    <s v="https://anionline.sharepoint.com/:f:/s/PMPMotor/EmorLCkl3FRJrpsXYUIWaXwB79qvzCezz13mxzDiK3r3mQ?e=8CvZAk"/>
  </r>
  <r>
    <n v="3948"/>
    <n v="3"/>
    <n v="2023"/>
    <s v="En la página www.datos.gov.co de los 7 conjuntos de datos publicados, 5 de ellos (71%) se encuentran desactualizados, de acuerdo con la periodicidad descrita en las fichas técnicas_x000a_definidas por la Entidad y contenidas en cada Conjunto de Dat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s v="Vicepresidencia de Planeación, Riesgos y Entorno (VPRE)"/>
    <s v="GIT de Tecnologías de la Información y las Comunicaciones"/>
    <s v="Juan Diego Toro Bautista"/>
    <s v="Mayo de 2023"/>
    <s v="MAYO"/>
    <n v="2023"/>
    <m/>
    <m/>
    <s v="Acción correctiva y preventiva"/>
    <s v="Actualizar el conjunto de datos abiertos publicados en Datos abiertos. Se actualizaron 4 de los 5 conjunto de datos indicados y solo queda pendiente actualizar el conjunto: &quot;Registro de Activos de Información&quot;._x000a__x000a_2. Actualizar el Plan de Apertura y Uso de Datos Abiertos dada su vigencia 2022-2022 y agregando los responsables de cada conjunto de datos._x000a__x000a_3. Generar un memorando a cada dependencia indicando la responsabilidad de enviar la información y solicitar la actualización de la información publicada en datos.gov.co."/>
    <d v="2023-06-29T00:00:00"/>
    <x v="139"/>
    <s v="_x000a__x000a_22/11/2023  (Juan Diego Toro Bautista)"/>
    <s v="15/08/2023 Se verifica la actualización de la información de registro de activos de información. Se actualiza el avance y quedan pendiente las unidades 2 y 3. (Juan Diego Toro Bautista)_x000a__x000a_15/08/2023  -Modificación de fecha- Mediante correo electrónico la dependencia solicita ampliación del plazo hasta el 31 de agosto de 2023. (Juan Diego Toro Bautista)_x000a__x000a_11/10/2023 Mediante memorando 2023-607-015254-3 se remite el cumplimiento del plan de mejora, se verifican los soportes adjuntos a la comunicación y se incorporan en el repositorio del SharePoint. Se certifica el cumplimiento del 100% del plan."/>
    <n v="1"/>
    <x v="0"/>
    <s v="Efectiva"/>
    <n v="11"/>
    <n v="2023"/>
    <s v="31/05/2023"/>
    <n v="411"/>
    <s v="Seguimiento Normativo"/>
    <s v="https://anionline.sharepoint.com/:f:/s/PMPMotor/EoSfYhfJq7BHhYCWCDJfxogB-IQhIvf2P80frdgWLrIwnA?e=1Fbkqn"/>
  </r>
  <r>
    <n v="3949"/>
    <n v="4"/>
    <n v="2023"/>
    <s v="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s v="Vicepresidencia de Planeación, Riesgos y Entorno (VPRE)"/>
    <s v="GIT de Tecnologías de la Información y las Comunicaciones"/>
    <s v="Juan Diego Toro Bautista"/>
    <s v="Mayo de 2023"/>
    <s v="MAYO"/>
    <n v="2023"/>
    <m/>
    <m/>
    <s v="Acción correctiva y preventiva"/>
    <s v="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_x000a__x000a_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
    <d v="2023-06-29T00:00:00"/>
    <x v="139"/>
    <m/>
    <s v="30/06/2023 Mediante memorando No. 20236070095613 la dependencia comunica el plan de mejoramiento. Se incorporó el Plan de Mejora teniendo presente la fecha de terminación del plan para el 31 de agosto de 2023. (Juan Diego Toro Bautista)_x000a__x000a_15/08/2023 Se verifica en la página web de la Entidad la actualización de los datos abiertos y la actualización y publicación de los conjuntos de datos. (Juan Diego Toro Bautista)_x000a__x000a_11/10/2023 Mediante memorando 2023-607-015254-3 se remite el cumplimiento del plan de mejora, se verifican los soportes adjuntos a la comunicación y se incorporan en el repositorio del SharePoint. Se certifica el cumplimiento del 100% del plan."/>
    <n v="1"/>
    <x v="2"/>
    <m/>
    <n v="9"/>
    <n v="2023"/>
    <s v="31/05/2023"/>
    <n v="411"/>
    <s v="Seguimiento Normativo"/>
    <s v="https://anionline.sharepoint.com/:f:/s/PMPMotor/EsJOfiV-9vRNgFJnlaU7tKYBco_Zsxe4tAyjLY5W914BMw?e=KlTlws"/>
  </r>
  <r>
    <n v="3950"/>
    <n v="5"/>
    <n v="2023"/>
    <s v="1._x0009_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_x000a_“e) Verificar el adecuado ejercicio de la Interventoría que ejerce la supervisión integral del contrato de concesión.”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s v="Vicepresidencia  Ejecutiva (VEJ)"/>
    <s v="Perimetral de Oriente de Cundinamarca"/>
    <s v="July Paola Rodríguez Ortiz"/>
    <s v="Junio de 2023"/>
    <s v="JUNIO"/>
    <n v="2023"/>
    <m/>
    <m/>
    <s v="Acción correctiva y preventiva"/>
    <s v="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_x0009_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
    <d v="2023-08-11T00:00:00"/>
    <x v="140"/>
    <m/>
    <s v="25/09/2023 1. el dia 27 de julio 2023 se recibe el plan de mejoramiento._x000a_2. el dia 17 de Agosto 2023, se presenta el nuevo lider del proyecto, el Ing. Luis Rodriguez en la OCI, lo pongo en contexto sobre la no conformidad y el plan de mejora pasado por la Lider Martha Constanza, adicional se envia correo con el plan de mejoramiento inculido en el pmp._x000a_3. el 18 de sep 2023 se recibe con radicado ANI 20233060140253, Solicitud de ampliacion de tiempo_x000a_4. el dia 22 de sep 2023 se da respuesta con radicado ANI 20231020143293_x000a_ (July Paola Rodríguez Ortiz)_x000a__x000a_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_x000a__x000a_01/11/2023 Mediante radicado ANI 20233060163953 se recibe la atención al plan de mejoramiento (July Paola Rodríguez Ortiz)_x000a__x000a_15/11/2023 Mediante radicado ANI 20231020170743 se da respuesta al plan de mejoramiento, en el que se concluye:_x000a_1.Respecto a la primera acción de mejoramiento, se recomienda demostrar que se superaron las observaciones reportadas por la Interventoría en el oficio con radicado ANI No. 20234091111292 del 28 de septiembre de 2023._x000a_2.Se evidenció cumplimiento al 100% de la segunda acción del plan de mejoramiento._x000a_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_x000a__x000a_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_x000a__x000a_21/02/2024  -Modificación de fecha- Según lo informado en el memorando con radicado ANI No. 20243060024373_x000a_del 7 de febrero de 2024, se estima que la tercera acción de mejoramiento se cumpla a 30 de abril de 2024; lo que tuvo concepto favorable de la OCI  a través de la comunicación con radicado ANI No. 20241020033263 del 20 de febrero de 2024. (July Paola Rodríguez Ortiz)_x000a__x000a_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
    <n v="1"/>
    <x v="2"/>
    <m/>
    <n v="5"/>
    <n v="2024"/>
    <s v="26/06/2023"/>
    <n v="385"/>
    <s v="Auditoría Interna a Proyectos"/>
    <s v="https://anionline.sharepoint.com/:f:/s/PMPMotor/EkOu9cudZOZJnMDEa4glEKQB0ArRlO2v5A2YM8DorH-VRQ?e=gJUiaU"/>
  </r>
  <r>
    <n v="3951"/>
    <n v="6"/>
    <n v="2023"/>
    <s v="1._x0009_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_x000a_“Responder a las solicitudes o consultas que le formule la ANI en un término no mayor a diez (10) Días Hábiles contados a partir de la fecha de solicitud. Este término podrá ser ampliado de mutuo acuerdo, cuando la naturaleza de la consulta así lo requiera”.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s v="Vicepresidencia  Ejecutiva (VEJ)"/>
    <s v="Perimetral de Oriente de Cundinamarca"/>
    <s v="July Paola Rodríguez Ortiz"/>
    <s v="Junio de 2023"/>
    <s v="JUNIO"/>
    <n v="2023"/>
    <m/>
    <m/>
    <s v="Acción correctiva y preventiva"/>
    <s v="1. Se realizara verificación previa del avance de atención oportuna en términos contractuales de la correspondencia ANI,  si se detecta que el plazo de atención no es suficiente se informara y solicitara ala entidad mayor tiempo para la oportuna y adecuada atención. _x000d__x000a__x000d__x000a_2. Implementar en el cuadro de control de correspondencia una alarma referente al próximo vencimiento de atención oportuna, para alertar y exigir al profesional responsable la atención prioritaria._x000d__x000a__x000d__x000a_3. Para el trámite especifico de permisos según Resolución 716, se priorizará la atención según los tiempos definidos por la Resolución._x000d__x000a_"/>
    <d v="2023-08-11T00:00:00"/>
    <x v="76"/>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_x000a__x000d__x000a_“1. Se realizará verificación previa del avance de atención oportuna en términos contractuales de la correspondencia ANI, si se detecta que el plazo de atención no es suficiente se informara y solicitara a la entidad mayor tiempo para la oportuna y adecuada atención._x000d__x000a__x000d__x000a_2. Para el trámite especifico de permisos según Resolución 716, se priorizará la atención según los tiempos definidos por la Resolución._x000d__x000a__x000d__x000a_Respuesta: Se adjuntas las comunicaciones CERS-OP-1586-2023 FE 09-06-2023 y CERS-OP-1139-2023 FE 05-05-2023, frente a la atención oportuna de la Interventoría a la correspondencia enviada por la ANI y que esta relacionadas con la Resolución 716._x000d__x000a__x000d__x000a_3. Implementar en el cuadro de control de correspondencia una alarma referente al próximo vencimiento de atención oportuna, para alertar y exigir al profesional responsable la atención prioritaria._x000d__x000a__x000d__x000a_Respuesta: Se adjunta cuadro de correspondencia.”_x000d__x000a__x000d__x000a_Se procede a establecer cumplimiento del plan de mejoramiento al 100%._x000d__x000a_ (July Paola Rodríguez Ortiz)"/>
    <n v="1"/>
    <x v="2"/>
    <m/>
    <n v="5"/>
    <n v="2024"/>
    <s v="26/06/2023"/>
    <n v="385"/>
    <s v="Auditoría Interna a Proyectos"/>
    <s v="https://anionline.sharepoint.com/:f:/s/PMPMotor/EoHB-GVOu2hGnq-XNCWv130BjlLbw432T1fvhJ1-VUef4Q?e=M8rxzD"/>
  </r>
  <r>
    <n v="3952"/>
    <n v="7"/>
    <n v="2023"/>
    <s v="2._x0009_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_x000a_“(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_x000a_(e ) Adelantar todas las demoliciones de la infraestructura y mejoras existentes en los predios adquiridos para el proyecto. _x000d__x000a_(…)”_x000d__x000a_La existencia de estas situaciones genera un incumplimiento de la obligación del numeral 7.7 Área social del contrato de Interventoría N. 542 de 2022, descrita de la siguiente manera:_x000d__x000a_“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_x000a_También, evidencia un incumplimiento   de la obligación 8.1.8 Área Predial del Contrato de Interventoría N. 542 de 2022, descrita de la siguiente manera:_x000d__x000a_“Verificar que el Concesionario ha realizado oportunamente el cercado del Corredor del proyecto concesionado.”_x000d__x000a_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_x000a_"/>
    <s v="Deficiencias en la gestión predial"/>
    <m/>
    <s v="Informe de auditoria a las funciones publicas de supervision y de interventoria asociadas al proyecto de concesion Perimetral del Oriente de Cundinamarca"/>
    <s v="Técnico"/>
    <s v="GESTIÓN CONTRACTUAL Y SEGUIMIENTO DE PROYECTOS DE INFRAESTRUCTURA DE TRANSPORTE"/>
    <s v="Vicepresidencia  Ejecutiva (VEJ)"/>
    <s v="Perimetral de Oriente de Cundinamarca"/>
    <s v="July Paola Rodríguez Ortiz"/>
    <s v="Junio de 2023"/>
    <s v="JUNIO"/>
    <n v="2023"/>
    <m/>
    <m/>
    <s v="Acción correctiva y preventiva"/>
    <s v="1. Recorrido periódico mensual alternando UF4 y UF5 para verificación de cercados, invasiones y demoliciones._x000d__x000a__x000d__x000a_2. Requerimientos al concesionario en referencia a las novedades identificadas en cada recorrido para solicitar el cumplimiento de las obligaciones contractuales y su atención oportuna._x000d__x000a__x000d__x000a_3. Reportar a la ANI en los Informes mensuales de Interventoría sobre el estado de los cercados, posibles invasiones y demoliciones de los predios a su nombre  ubicados en las UF4  y UF5._x000d__x000a_"/>
    <d v="2023-08-11T00:00:00"/>
    <x v="76"/>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el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
    <n v="1"/>
    <x v="2"/>
    <m/>
    <n v="5"/>
    <n v="2024"/>
    <s v="26/06/2023"/>
    <n v="385"/>
    <s v="Auditoría Interna a Proyectos"/>
    <s v="https://anionline.sharepoint.com/:f:/s/PMPMotor/Eog38mLNvWtHpIEH8vSLps0BmnYO3ImNnINGc5Fdo3CMQw?e=6wxBPR"/>
  </r>
  <r>
    <n v="3953"/>
    <n v="8"/>
    <n v="2023"/>
    <s v="FALTA DE GESTIÓN POR PARTE DEL GRUPO INTERNO DE TRABAJO DE DEFENSA JUDICIAL PARA DARLE CELERIDAD Y ADELANTAR LAS ACTUACIONES PROCESALES PERTINENTES DENTRO DEL PROCESO DE COBRO PERSUASIVO Y COACTIVO No. 001 – 2018._x000d__x000a__x000d__x000a_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_x000d__x000a_Lo descrito puede generar la posible materialización del riesgo identificado en el mapa de procesos asociada a la prescripción de la obligación por falta de gestión de la Entidad."/>
    <s v="Incumplimiento normativo"/>
    <m/>
    <s v="Informe de Auditoría al procedimiento interno &quot;Cobro persuasivo y coactivo (GEJU - P - 002) - Versión 02"/>
    <s v="Jurídico"/>
    <s v="GESTIÓN JURÍDICA"/>
    <s v="Vicepresidencia Jurídica (VJ)"/>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
    <d v="2023-08-04T00:00:00"/>
    <x v="75"/>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_x000a_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n v="0.3"/>
    <x v="1"/>
    <m/>
    <m/>
    <m/>
    <d v="2023-07-05T00:00:00"/>
    <n v="376"/>
    <s v="Auditoría Interna"/>
    <s v="https://anionline.sharepoint.com/:f:/s/PMPMotor/EoCgDyhM_nVNuDebhw__DvwBOQ5LNSmGqPLkkOQq4ABkLA?e=Q8t93V"/>
  </r>
  <r>
    <n v="3954"/>
    <n v="9"/>
    <n v="2023"/>
    <s v="FALTA DE GESTIÓN DEL GRUPO INTERNO DE TRABAJO DE DEFENSA JUDICIAL EN LA EJECUCIÓN DEL COBRO PERSUASIVO Y COACTIVO NO. 010 – 2020 PARA SUBSANAR LAS INCONSISTENCIAS PRESENTADAS EN EL PROCESO DE COBRO. _x000d__x000a__x000d__x000a_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 _x000d__x000a__x000d__x000a_Así como la falta de subsanación presentada e indicada en la actividad 20 del procedimiento de cobro persuasivo y coactivo GEJU—P – 002, Versión 002, la cual indica: _x000d__x000a__x000d__x000a_“¿Se subsanan por parte de a ANI las irregularidades formales que se presenten en el proceso?_x000d__x000a__x000d__x000a_Y establece además el procedimiento que para esta actividad el registro debe ser, además del registro en la herramienta de control, la emisión de “Auto subsanando”, en caso de presentarse irregularidades en los procesos de cobro persuasivo y coactivo de la Entidad. "/>
    <s v="Incumplimiento normativo"/>
    <m/>
    <s v="Informe de Auditoría al procedimiento interno &quot;Cobro persuasivo y coactivo (GEJU - P - 002) - Versión 02"/>
    <s v="Jurídico"/>
    <s v="GESTIÓN JURÍDICA"/>
    <s v="Vicepresidencia Jurídica (VJ)"/>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_x000d__x000a__x000d__x000a_3. Mesas de trabajo con el Grupo Interno de Trabajo Financiera 1 de la Vicepresidencia de Gestión Corporativa, para establecer un procedimiento que establezca los tiempos perentorios y la confiabilidad de las liquidaciones solicitadas por el GIT Defensa Judicial."/>
    <d v="2023-08-04T00:00:00"/>
    <x v="75"/>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UM3: &quot;Se establecieron los tiempos perentorios en el proyecto de_x000a_instructivo de cobro que como se indicó, tiene las revisiones de los tres_x000a_coordinadores designados para el GIT Defensa de los últimos meses y a la_x000a_fecha se encuentra en revisión de los asesores de la Vicepresidencia Jurídica._x000a_En cuanto a las liquidaciones, se está trabajando en un proyecto de concepto_x000a_para su determinación. Se adjuntan soportes.&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n v="0.3"/>
    <x v="1"/>
    <m/>
    <m/>
    <m/>
    <d v="2023-07-05T00:00:00"/>
    <n v="376"/>
    <s v="Auditoría Interna"/>
    <s v="https://anionline.sharepoint.com/:f:/s/PMPMotor/EpUeMAxmewVFpIpCdl4vx3oBj4wad8dUaBnUfXeRxzHXiQ?e=gbdcWX"/>
  </r>
  <r>
    <n v="3955"/>
    <n v="10"/>
    <n v="2023"/>
    <s v="FALTA DE GESTIÓN DEL GRUPO INTERNO DE TRABAJO DE DEFENSA JUDICIAL EN LA EMISIÓN DE DILIGENCIAS TENDIENTES A AGOTAR LA ETAPA DE COBRO PERSUASIVO DENTRO DEL PROCESO DE COBRO NO. 2020 - 012. _x000d__x000a__x000d__x000a_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_x000a__x000d__x000a_“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_x000a__x000d__x000a_Y en consecuencia no se ha iniciado el cobro coactivo. _x000d__x000a__x000d__x000a_Esta situación además contraría la observancia del principio de celeridad establecid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De lo anterior se puede concluir que se puede generar la materialización del riesgo identificado en el mapa de procesos en relación con la prescripción de la obligación por falta de gestión de la Entidad."/>
    <s v="Incumplimiento normativo"/>
    <m/>
    <s v="Informe de Auditoría al procedimiento interno &quot;Cobro persuasivo y coactivo (GEJU - P - 002) - Versión 02"/>
    <s v="Jurídico"/>
    <s v="GESTIÓN JURÍDICA"/>
    <s v="Vicepresidencia Jurídica (VJ)"/>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persuasivo de la obligación."/>
    <d v="2023-08-04T00:00:00"/>
    <x v="75"/>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n v="0.3"/>
    <x v="1"/>
    <m/>
    <m/>
    <m/>
    <d v="2023-07-05T00:00:00"/>
    <n v="376"/>
    <s v="Auditoría Interna"/>
    <s v="https://anionline.sharepoint.com/:f:/s/PMPMotor/EpxMP06o5XFMv5lciB2dwskBI88tyiRM6ncOJY6oz85Bzw?e=2LsGwZ"/>
  </r>
  <r>
    <n v="3956"/>
    <n v="11"/>
    <n v="2023"/>
    <s v="1._x0009_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
    <s v="Deficiencias en gestión institucional y/o interinstitucional"/>
    <m/>
    <s v="Informe de evaluación en el marco de la atención al ciudadano y en"/>
    <s v="Riesgos"/>
    <s v="TRANSPARENCIA, PARTICIPACIÓN, SERVICIO AL CIUDADANO Y COMUNICACIÓN"/>
    <s v="Vicepresidencias"/>
    <s v="VGC_x000d__x000a_VE_x000d__x000a_VPRE_x000d__x000a_VJ"/>
    <s v="Yuly Andrea Ujueta Castillo "/>
    <s v="Mayo-Junio de 2023"/>
    <s v="Mayo-Junio"/>
    <n v="2023"/>
    <m/>
    <m/>
    <s v="Acción correc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x v="135"/>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_x000a_ 2. Solicitar capacitación en el manejo del sistema ORFEO para los colaboradores de la Vicepresidencia Ejecutiva._x000a_ 3. Socializar la Resolución 20214000021385 del 29 de diciembre de 2022 al interior de la Vicepresidencia Ejecutiva._x000a_ 4. Solicitar capacitación en la Resolución 20214000021385 del 29 de diciembre de 2022 para los colaboradores de la Vicepresidencia Ejecutiva.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a_Correo de la vicepresidencia informando sobre &quot;amables recordatorios&quot;_x000a_Soporte amable recordatorio congreso_x000a_Soporte amable recordatorio ente de control_x000a_Soporte amable recordatorio pqrs_x000a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
    <n v="0.4"/>
    <x v="1"/>
    <m/>
    <m/>
    <m/>
    <d v="2023-07-07T00:00:00"/>
    <n v="374"/>
    <s v="Seguimiento Normativo"/>
    <s v="https://anionline.sharepoint.com/:f:/s/PMPMotor/EqxN5bjL0w1MmFpzrMCGmgoBnjRt4JzAMIb3S8nJ4ToChw?e=rU1Y8r"/>
  </r>
  <r>
    <n v="3957"/>
    <n v="12"/>
    <n v="2023"/>
    <s v="2._x0009_Se evidenció ausencia de respuesta a solicitudes, incumpliendo lo establecido en el art. 14 de la Ley 1437 de 2011, que, en el consolidado del segundo semestre de 2022, representa el 12%, del total de la muestra auditada (363) registros."/>
    <s v="Deficiencias en gestión institucional y/o interinstitucional"/>
    <m/>
    <s v="Informe de evaluación en el marco de la atención al ciudadano y en"/>
    <s v="Administrativo"/>
    <s v="TRANSPARENCIA, PARTICIPACIÓN, SERVICIO AL CIUDADANO Y COMUNICACIÓN"/>
    <s v="Vicepresidencias"/>
    <s v="TODAS LAS VICEPRESIDENCIAS"/>
    <s v="Luz Mary Hernández Villadiego"/>
    <s v="Mayo - junio de 2023"/>
    <s v="Mayo - junio"/>
    <n v="2023"/>
    <m/>
    <m/>
    <s v="Acción preventiva"/>
    <s v="_x000a_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 _x000a_"/>
    <d v="2023-08-10T00:00:00"/>
    <x v="135"/>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Luz Mary Hernández Villadiego)_x000a__x000a_15/08/2023 Mediante correo electrónico del 10/08/2023_x000d__x000a_La Vicepresidencia de Gestión Corporativa – Equipo de Atención al Ciudadano, mediante correo electrónico, remitió a la OCI, el plan de mejoramiento, informado como acción correctiva que &quot;se procederá por parte del Grupo Interno de Trabajo de Talento Humano a emitir la respuesta correspondeinte en cada caso o enlazar en el radicado de respuesta padres según corresponda. En lo que respecta al plan, se precisó en el plan acción&quot; Emitir la respuesta correspondiente en cada caso o enlazar el radicado de respuesta al radicado padre o según corresponda. Se señala cómo fecha de cumplimiento: 15/09/2023.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d__x000a_Correo de la vicepresidencia informando sobre &quot;amables recordatorios&quot;_x000d__x000a_Soporte amable recordatorio congreso_x000d__x000a_Soporte amable recordatorio ente de control_x000d__x000a_Soporte amable recordatorio pqrs_x000d__x000a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n v="1"/>
    <x v="2"/>
    <m/>
    <m/>
    <m/>
    <d v="2023-07-07T00:00:00"/>
    <n v="374"/>
    <s v="Seguimiento Normativo"/>
    <s v="https://anionline.sharepoint.com/:f:/s/PMPMotor/EqWBUSXf_WZHuI0EzCYAABIBPXokUE9GsyWeDt-h7odVJQ?e=TMGSd9"/>
  </r>
  <r>
    <n v="3958"/>
    <n v="13"/>
    <n v="2023"/>
    <s v="3._x0009_Respuestas extemporáneas al Congreso de la República. Se evidenció incumplimiento en el término de atención del 34% de las solicitudes provenientes del Congreso de la República, previsto en el art. 258 de la ley 5 de 1992."/>
    <s v="Deficiencias en gestión institucional y/o interinstitucional"/>
    <m/>
    <s v="Informe de evaluación en el marco de la atención al ciudadano y en"/>
    <s v="Administrativo"/>
    <s v="TRANSPARENCIA, PARTICIPACIÓN, SERVICIO AL CIUDADANO Y COMUNICACIÓN"/>
    <s v="Vicepresidencias"/>
    <s v="VP- Ejecutiva - Estructuración"/>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d v="2023-08-11T00:00:00"/>
    <x v="135"/>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 _x000a__x000a_ (Luz Mary Hernández Villadiego)_x000a__x000a_11/08/2023 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
    <n v="0.65"/>
    <x v="0"/>
    <m/>
    <n v="6"/>
    <n v="2024"/>
    <d v="2023-07-07T00:00:00"/>
    <n v="374"/>
    <s v="Seguimiento Normativo"/>
    <s v="https://anionline.sharepoint.com/:f:/s/PMPMotor/EgTF8MIV3WNPvhasxGzBlscB9HdCe7wIU3XxguwMkotrRw?e=VvpWSj"/>
  </r>
  <r>
    <n v="3959"/>
    <n v="14"/>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s v="Administrativo"/>
    <s v="TRANSPARENCIA, PARTICIPACIÓN, SERVICIO AL CIUDADANO Y COMUNICACIÓN"/>
    <s v="Vicepresidencias"/>
    <s v="VP-Ejecutiva, Estructuración, VPRE"/>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d v="2023-08-11T00:00:00"/>
    <x v="135"/>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
    <n v="0.6"/>
    <x v="0"/>
    <m/>
    <n v="6"/>
    <n v="2024"/>
    <d v="2023-07-07T00:00:00"/>
    <n v="374"/>
    <s v="Seguimiento Normativo"/>
    <s v="https://anionline.sharepoint.com/:f:/s/PMPMotor/En41zEFUlxtEhgNENh6E6cUBGzk1P9J7lBwUdxvrUvOzrA?e=iMpAgH"/>
  </r>
  <r>
    <n v="3960"/>
    <n v="15"/>
    <n v="2023"/>
    <s v="5._x0009_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
    <s v="Deficiencias en gestión institucional y/o interinstitucional"/>
    <m/>
    <s v="Informe de evaluación en el marco de la atención al ciudadano y en"/>
    <s v="Administrativo"/>
    <s v="TRANSPARENCIA, PARTICIPACIÓN, SERVICIO AL CIUDADANO Y COMUNICACIÓN"/>
    <s v="Vicepresidencia de Gestión Corporativa (VGCorp)"/>
    <s v="VAF"/>
    <s v="Luz Mary Hernández Villadiego"/>
    <s v="Mayo - Junio de 2023"/>
    <s v="Mayo - junio"/>
    <n v="2023"/>
    <m/>
    <m/>
    <s v="Acción preventiva"/>
    <s v="Mediante correo electrónico del 10/08/2023_x000d__x000a_La Vicepresidencia de Gestión Corporativa – Equipo de Atención al Ciudadano, mediante correo electrónico, remitió a la OCI, el plan de mejoramiento. _x000d__x000a_PLAN DE ACCIÓN:_x000d__x000a_Revisar y documentar la metodología que sigue el Equipo de Servicio al Ciudadano para elaborar los informes trimestrales tomando como base los requisitos de ley y la información que reporta el sistema de Gestión Documental ORFEO en la fecha de corte del seguimiento._x000d__x000a_"/>
    <s v="15/08/2023"/>
    <x v="137"/>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n v="1"/>
    <x v="2"/>
    <m/>
    <m/>
    <m/>
    <d v="2023-07-07T00:00:00"/>
    <n v="374"/>
    <s v="Seguimiento Normativo"/>
    <s v="https://anionline.sharepoint.com/:f:/s/PMPMotor/EpGJQ9TKEA9GodebnknSYAsB-UQjFFTurZkqujQBvsfAsw?e=DaJnY3"/>
  </r>
  <r>
    <n v="3961"/>
    <n v="16"/>
    <n v="2023"/>
    <s v="6.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el registro de información en herramientas de seguimiento o de apoyo a la gestión"/>
    <m/>
    <s v="Informe de evaluación en el marco de la atención al ciudadano y en"/>
    <s v="Tecnológico"/>
    <s v="TRANSPARENCIA, PARTICIPACIÓN, SERVICIO AL CIUDADANO Y COMUNICACIÓN"/>
    <s v="Vicepresidencia de Planeación, Riesgos y Entorno (VPRE)"/>
    <s v="VPRE"/>
    <s v="Luz Mary Hernández Villadiego"/>
    <s v="Mayo - Junio de 2023"/>
    <s v="Mayo - junio"/>
    <n v="2023"/>
    <m/>
    <m/>
    <s v="Acción preven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x v="135"/>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5/08/2023  (Luz Mary Hernández Villadiego)_x000a__x000a_15/08/2023 En correo electrónico del 15/08/2023, el G.I.T. Tecnologías de la Información y las Telecomunicaciones, remitió a la OCI, el Plan de mejoramiento, que señala cómo actividad “Revisar y alinear la consulta que hace uso de las funcionalidades &quot;nuevo borrador&quot; y &quot;grabar respuesta” en el Sistema de Gestión Documental ORFEO, con el propósito de que la información que presenta el sitio web de la entidad &quot;consulta radicados&quot;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quot;cumplimiento&quot; de respuesta, para el botón &quot;consulta radicados&quot; y el informe 8 Tipo selecto insumo de seguimiento radicados tipificados como PQRSD” Se precisó como fecha de cumplimiento el 30/09/2023.  (Luz Mary Hernández Villadiego)_x000a__x000a_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_x000a__x000a_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_x000a_Se hizo una muestra con los radicados enviados en el adjunto con resultado exitoso, adjunto algunos”._x000d__x000a_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_x000a_ (Luz Mary Hernández Villadiego)"/>
    <n v="1"/>
    <x v="2"/>
    <m/>
    <n v="9"/>
    <n v="2023"/>
    <d v="2023-07-07T00:00:00"/>
    <n v="374"/>
    <s v="Seguimiento Normativo"/>
    <s v="https://anionline.sharepoint.com/:f:/s/PMPMotor/EgNDW0aIfh5Inz527D3ZJa8BVLSFbUvwmWQRoKdSBnJrKg?e=r3oRSt"/>
  </r>
  <r>
    <n v="3962"/>
    <n v="17"/>
    <n v="2023"/>
    <s v="8.1.1 Se verificó  el cumplimiento del artículo 3 del Decreto No. 1167 de 2016, que modifica el artículo 2.2.4.3.1.2.12. del Decreto 1069 de 2015, respecto del análisis por parte del Comité de Conciliación para determinar la procedencia de las Acciones de Repetición. _x000d__x000a_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_x000a__x000d__x000a_“(…) Los Comités de Conciliación de las entidades públicas deberán realizar los estudios pertinentes para determinar la procedencia de la acción de repetición.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_x000a_"/>
    <s v="Incumplimiento normativo"/>
    <m/>
    <s v="Seguimiento Acciones de Repetición. Período 1° de noviembre de 2022 al 30 de junio de 2023"/>
    <s v="Jurídico"/>
    <s v="GESTIÓN JURÍDICA"/>
    <s v="Vicepresidencia Jurídica (VJ)"/>
    <s v="Grupo interno de trabajo defensa judicial"/>
    <s v="Keiri Yulith Araújo Rodríguez"/>
    <s v="Julio de 2023"/>
    <s v="JULIO"/>
    <n v="2023"/>
    <m/>
    <m/>
    <s v="Acción correctiva y preventiva"/>
    <s v="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_x000d__x000a_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d v="2023-06-09T00:00:00"/>
    <x v="137"/>
    <m/>
    <s v="_x000a__x000a_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_x000a__x000a_Mediante Memorando 20237010147143 del 30 de septiembre de 2023, el Coordinador del GIT de Defensa Judicial, presentó reporte de avances y cumplimiento del Plan de Mejoramiento de la No Conformidad 3962 a cargo de esa dependencia, así:_x000a__x000a_“AVANCE ACCIONES DE MEJORAMIENTO (AM)_x000a__x000a_UM 1: La considera cumplida: &quot;Para dar cumplimiento a esta unidad de medida, mediante memorando 20237010146813, se comunicó la versión número tres del procedimiento GEJU-P-013 GESTIÓN PARA EL INICIO DE LA ACCIÓN DE REPETICIÓN a los miembros del Comité de Conciliación de la Agencia.” _x000a__x000a_En efecto, mediante Memorando 20237010146813 del 29 de septiembre de 2023, el Coordinador del GIT de Defensa Judicial, socializó a los integrantes del Comité de Conciliación de la Entidad, y a la Jefe de la Oficina de Control Interno, &quot;(...)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quot;._x000a__x000a_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_x000a__x000a_Mediante correo electrónico del 2 de octubre de 2023, la Presidencia de la ANI comunicó a los miembros del Comité de Conciliación y a la Jefe de la Oficina de Control Interno, la versión 3 del procedimiento GEJU-P-013 GESTIÓN PARA EL INICIO DE LA ACCIÓN DE REPETICIÓN._x000a__x000a_En este orden de ideas y verificados los soportes que fueron aportados por el Coordinador del GIT de Defensa Judicial, la UM 1 del Plan de Mejoramiento formulado, se encuentra cumplida.  (Martha Guzmán León)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a_NC 3962-3963 memorando 20237010179183 Propuesta de – Radicado:  2023701014714300012 del 30 de noviembre de 2023._x000a__x000a_&quot;AVANCE ACCIONES DE MEJORAMIENTO_x000a_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a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quot;._x000a__x000a_ (Martha Guzmán León)_x000a__x000a_5/07/2024 Se evidenció cumplimiento de las unidades de medida propuestas. (Keiri Yulith Araújo Rodríguez)"/>
    <n v="1"/>
    <x v="2"/>
    <m/>
    <n v="7"/>
    <n v="2024"/>
    <s v="28/07/2023"/>
    <n v="353"/>
    <s v="Seguimiento Normativo"/>
    <s v="https://anionline.sharepoint.com/:f:/s/PMPMotor/EohDLdojCGJNktCrfJ0KlaUB8MdYuyjrqa6U7RP6UMkXlA?e=outIZB"/>
  </r>
  <r>
    <n v="3963"/>
    <n v="18"/>
    <n v="2023"/>
    <s v="8.1.2  Se verificó  el cumplimiento del artículo 3 del Decreto No. 1167 de 2016, que modifica el artículo 2.2.4.3.1.2.12. del Decreto 1069 de 2015, respecto a la presentación de las demandas en ejercicio del medio de control de repetición._x000d__x000a_Se evidencia que, las demandas con Radicados 11001333603320230006100 del 2 de marzo de 2023, y 520013333005202300048 del 13 de marzo de 2023, no se presentaron dentro de los dos (2) meses siguientes a la decisión, como lo establece la norma. _x000d__x000a_"/>
    <s v="Incumplimiento normativo"/>
    <m/>
    <s v="Seguimiento Acciones de Repetición. Período 1° de noviembre de 2022 al 30 de junio de 2023"/>
    <s v="Jurídico"/>
    <s v="GESTIÓN JURÍDICA"/>
    <s v="Vicepresidencia Jurídica (VJ)"/>
    <s v="Grupo interno de trabajo de defensa judicial"/>
    <s v="Keiri Yulith Araújo Rodríguez"/>
    <s v="Julio de 2023"/>
    <s v="JULIO"/>
    <n v="2023"/>
    <m/>
    <m/>
    <s v="Acción correctiva y preventiva"/>
    <s v="Remitir a la OCI y a los abogados del GIT de Defensa Judicial la actualización del procedimiento GEJU-P-013, donde se fijan los tiempos para la presentación de demandas luego de la decisión por parte del comité de autorizar la presentación de la demanda."/>
    <d v="2023-06-09T00:00:00"/>
    <x v="137"/>
    <m/>
    <s v="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_x000a__x000a_20/12/2023 _x000d__x000a_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_x000a__x000d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_x000a_“(…)_x000d__x000a_AVANCE ACCIONES DE MEJORAMIENTO:_x000d__x000a_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_x000a__x000d_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_x000a__x000d__x000a_ (Martha Guzmán León)_x000a__x000a_5/07/2024 De acuerdo con lo evidenciado en el seguimiento realizado a la No Conformidad, se evidenció cumplimiento de las unidades de medida propuestas.  (Keiri Yulith Araújo Rodríguez)"/>
    <n v="1"/>
    <x v="2"/>
    <m/>
    <n v="7"/>
    <n v="2024"/>
    <s v="28/07/2023"/>
    <n v="353"/>
    <s v="Seguimiento Normativo"/>
    <s v="https://anionline.sharepoint.com/:f:/s/PMPMotor/Eq1bkPHEl_pNgTEBm28RBFkBYNW0iaXvXqncgMyrLRWlsQ?e=CovzQA"/>
  </r>
  <r>
    <n v="3964"/>
    <n v="19"/>
    <n v="2023"/>
    <s v="No se evidenció que la Interventoría haga entrega en tiempo de los informes mensuales; lo anterior es una obligación contractual consignada en el contrato de interventoría No. VE-525-2021, cláusula 28, numeral 27.2 (sic), numeral (iii), que se cita así:_x000d__x000a_“…Preparar y presentar a la ANI dentro de los diez (10) primeros días calendario de cada mes, un Informe mensual que, metodológicamente, comprenderá una parte ejecutiva y otra de temas generales.”"/>
    <s v="Retrasos o deficiencias en la entrega y/o aprobación de documentación contractual"/>
    <m/>
    <s v="Dorada - Chiriguaná"/>
    <s v="Técnico"/>
    <s v="GESTIÓN CONTRACTUAL Y SEGUIMIENTO DE PROYECTOS DE INFRAESTRUCTURA DE TRANSPORTE"/>
    <s v="Vicepresidencia de Gestión Contractual (VGC)"/>
    <s v="Bogotá - Belencito y Dorada - Chiriguana"/>
    <s v="Ricardo Mauricio Hernández Gómez"/>
    <s v="Julio de 2023"/>
    <s v="JULIO"/>
    <n v="2023"/>
    <m/>
    <m/>
    <s v="Acción preventiva"/>
    <s v="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_x000a__x000d__x000a_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
    <d v="2023-10-12T00:00:00"/>
    <x v="141"/>
    <m/>
    <s v="_x000a__x000a_30/08/2023 Mediante correo electrónico del día 24 de agosto de 2023 se informo el cumplimiento del término previsto para la formulación de los planes de mejoramiento.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n v="0"/>
    <x v="1"/>
    <m/>
    <m/>
    <m/>
    <s v="21/07/2023"/>
    <n v="360"/>
    <s v="Auditoría Interna a Proyectos"/>
    <s v="https://anionline.sharepoint.com/:f:/s/PMPMotor/Esb4GhgfDzVKj7_CSeQX2HcBQ4bqQTw3LGE7xrhCHvJqdQ?e=tfDok4"/>
  </r>
  <r>
    <n v="3965"/>
    <n v="20"/>
    <n v="2023"/>
    <s v="No se evidenció que la interventoría mantenga un sistema de gestión de calidad; esto es una obligación contractual, consignada en el Anexo 1 – Anexo Técnico Interventoría, numeral 3.1.12, literal a del contrato de interventoría No. VE-525-2021, que se cita así:_x000d__x000a__x000d__x000a_“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_x000a_"/>
    <s v="Incumplimiento normativo"/>
    <m/>
    <s v="Dorada - Chiriguaná"/>
    <s v="Técnico"/>
    <s v="GESTIÓN CONTRACTUAL Y SEGUIMIENTO DE PROYECTOS DE INFRAESTRUCTURA DE TRANSPORTE"/>
    <s v="Vicepresidencia de Gestión Contractual (VGC)"/>
    <s v="Bogotá - Belencito y Dorada - Chiriguana"/>
    <s v="Ricardo Mauricio Hernández Gómez"/>
    <s v="Julio de 2023"/>
    <s v="JULIO"/>
    <n v="2023"/>
    <m/>
    <m/>
    <s v="Acción preventiva"/>
    <s v="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_x000a_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
    <d v="2023-10-12T00:00:00"/>
    <x v="141"/>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n v="0"/>
    <x v="1"/>
    <m/>
    <m/>
    <m/>
    <s v="21/07/2023"/>
    <n v="360"/>
    <s v="Auditoría Interna a Proyectos"/>
    <s v="https://anionline.sharepoint.com/:f:/s/PMPMotor/EiYvyzTSzYFHnMVaU1PNeAoB4Cfh0FiER16DhBcF92N2lA?e=GRA4jk"/>
  </r>
  <r>
    <n v="3966"/>
    <n v="21"/>
    <n v="2023"/>
    <s v="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_x000a_“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_x000a_"/>
    <s v="Incumplimiento normativo"/>
    <m/>
    <s v="Dorada - Chiriguaná"/>
    <s v="Técnico"/>
    <s v="GESTIÓN CONTRACTUAL Y SEGUIMIENTO DE PROYECTOS DE INFRAESTRUCTURA DE TRANSPORTE"/>
    <s v="Vicepresidencia de Gestión Contractual (VGC)"/>
    <s v="Bogotá - Belencito y Dorada - Chiriguana"/>
    <s v="Ricardo Mauricio Hernández Gómez"/>
    <s v="Julio de 2023"/>
    <s v="JULIO"/>
    <n v="2023"/>
    <m/>
    <m/>
    <s v="Acción preventiva"/>
    <s v="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_x000a_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
    <d v="2023-10-12T00:00:00"/>
    <x v="141"/>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n v="0"/>
    <x v="1"/>
    <m/>
    <m/>
    <m/>
    <s v="21/07/2023"/>
    <n v="360"/>
    <s v="Auditoría Interna a Proyectos"/>
    <s v="https://anionline.sharepoint.com/:f:/s/PMPMotor/Ejp0jzfcY2VNq-u8ev-mtOYBnsXCNFSFYVuaCGd-Y5tRRQ?e=1MDerS"/>
  </r>
  <r>
    <n v="3967"/>
    <n v="22"/>
    <n v="2023"/>
    <s v="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_x000a_“ARTÍCULO 2. Objetivos del sistema de Control Interno. Atendiendo los principios constitucionales que debe caracterizar la administración pública, el diseño y el desarrollo del Sistema de Control Interno se orientará al logro de los siguientes objetivos fundamentales…_x000d__x000a_b. Garantizar la eficacia, la eficiencia y economía en todas las operaciones promoviendo y facilitando la correcta ejecución de las funciones y actividades definidas para el logro de la misión institucional...”_x000d__x000a_ “ARTÍCULO 4. Elementos para el Sistema de Control Interno. Toda entidad bajo la responsabilidad de sus directivos debe por lo menos implementar los siguientes aspectos que deben orientar la aplicación del control interno…: _x000d__x000a_g. Aplicación de las recomendaciones resultantes de las evaluaciones del control interno…”._x000d__x000a_"/>
    <s v="Deficiencias en gestión institucional y/o interinstitucional"/>
    <m/>
    <s v="Dorada - Chiriguaná"/>
    <s v="Técnico"/>
    <s v="ESTRUCTURACIÓN DE PROYECTOS DE INFRAESTRUCTURA DE TRANSPORTE"/>
    <s v="Vicepresidencia de Estructuración (VE)"/>
    <s v="Estructuración."/>
    <s v="Ricardo Mauricio Hernández Gómez"/>
    <s v="Julio de 2023"/>
    <s v="JULIO"/>
    <n v="2023"/>
    <m/>
    <m/>
    <s v="Acción correctiva"/>
    <s v="_x000d__x000a_1. Informe de estructuración corredor férreo La Dorada - Chiríguaná. Peso porcentual de la acción: 50%._x000d__x000a__x000d__x000a_2. Publicación del Proyecto de Pliego de Condiciones del proceso de selección cuyo objeto es adjudicar un contrato de concesión del proyecto corredor férreo la Dorada - Chiríguaná. Peso porcentual de la acción: 50%."/>
    <s v="15/11/2023"/>
    <x v="142"/>
    <m/>
    <s v="_x000a__x000a_30/08/2023 Mediante correo electrónico del día 28/ago/2023 se informo el cumplimiento del término previsto para la formulación del plan de mejoramiento y se solicitó el envío del mismo. (Ricardo Mauricio Hernández Gómez)_x000a__x000a_12/09/2023 Mediante memorando radicado con no. ANI 20231020135593 del 11 de septiembre 2023, se solicitó el envío del plan de mejoramiento (Ricardo Mauricio Hernández Gómez)_x000a__x000a_15/11/2023 Se incorpora el plan de mejora radicado mediante memorando  20232000168223 del 09 de noviembre de 2023 (Ricardo Mauricio Hernández Gómez)"/>
    <n v="0"/>
    <x v="1"/>
    <m/>
    <m/>
    <m/>
    <s v="21/07/2023"/>
    <n v="360"/>
    <s v="Auditoría Interna a Proyectos"/>
    <s v="https://anionline.sharepoint.com/:f:/s/PMPMotor/EhWAhGT5FLtOkzT7PwBgREIBAeSBoT49v-vfNnWYG7F0Ug?e=KzJQmc"/>
  </r>
  <r>
    <n v="3968"/>
    <n v="23"/>
    <n v="2023"/>
    <s v="_x0009_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
    <s v="Incumplimiento normativo"/>
    <m/>
    <s v="Informe de seguimiento reporte de informacion en SIGEP"/>
    <s v="Administrativo"/>
    <s v="GESTIÓN DEL TALENTO HUMANO"/>
    <s v="Vicepresidencia de Gestión Corporativa (VGCorp)"/>
    <s v="Grupo interno de trabajo de talento humano."/>
    <s v="Yuri Lizeth Mateus Gómez"/>
    <s v="Agosto de 2023"/>
    <s v="AGOSTO"/>
    <n v="2023"/>
    <m/>
    <m/>
    <s v="Acción correctiva"/>
    <s v="Actualizar la lista de chequeo proceso vinculación, para verificar los requisitos que debe cumplir un servidor público para posesionarse y el cumplimiento periódico de sus obligaciones de acuerdo con la normatividad."/>
    <s v="13/10/2023"/>
    <x v="137"/>
    <m/>
    <m/>
    <n v="1"/>
    <x v="0"/>
    <m/>
    <m/>
    <m/>
    <s v="16/08/2023"/>
    <n v="334"/>
    <s v="Seguimiento Normativo"/>
    <s v="https://anionline.sharepoint.com/:f:/s/PMPMotor/EnqIMAeYxkpOuv0DhO3EALABmQYuo41cTfJx1Ayrsj21TQ?e=N6XZG0"/>
  </r>
  <r>
    <n v="3969"/>
    <n v="24"/>
    <n v="2023"/>
    <s v="_x0009_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
    <s v="Incumplimiento normativo"/>
    <m/>
    <s v="Al cumplimiento del reporte en el Sistema de Información y Gestión del Empleo "/>
    <s v="Administrativo"/>
    <s v="GESTIÓN DEL TALENTO HUMANO"/>
    <s v="Vicepresidencia de Gestión Corporativa (VGCorp)"/>
    <s v="Grupo interno de trabajo de talento humano."/>
    <s v="Yuri Lizeth Mateus Gómez"/>
    <s v="Agosto de 2023"/>
    <s v="AGOSTO"/>
    <n v="2023"/>
    <m/>
    <m/>
    <s v="Acción correctiva"/>
    <s v="Cada vez que se posesione un Directivo en la Entidad se deben verificar todos los registros que deben realizar para ejercer el cargo."/>
    <s v="13/10/2023"/>
    <x v="137"/>
    <m/>
    <m/>
    <n v="1"/>
    <x v="0"/>
    <m/>
    <m/>
    <m/>
    <s v="16/08/2023"/>
    <n v="334"/>
    <s v="Seguimiento Normativo"/>
    <s v="https://anionline.sharepoint.com/:f:/s/PMPMotor/EtIocGKv9zpFs5VczyUMyv4BObEcXmrJgQaeHzhV1Z0sKA?e=wm8THO"/>
  </r>
  <r>
    <n v="3970"/>
    <n v="25"/>
    <n v="2023"/>
    <s v="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
    <s v="Incumplimiento normativo"/>
    <m/>
    <s v="Auditoría cumplimiento Decreto 2768 de 2012."/>
    <s v="Administrativo"/>
    <s v="GESTIÓN ADMINISTRATIVA Y FINANCIERA"/>
    <s v="Vicepresidencia de Gestión Corporativa (VGCorp)"/>
    <s v="Grupo interno de trabajo administrativo y financiero"/>
    <s v="Yuber Alexander Peña Cárdenas"/>
    <s v="Septiembre de 2023"/>
    <s v="SEPTIEMBRE"/>
    <n v="2023"/>
    <m/>
    <m/>
    <s v="Acción correctiva y preventiva"/>
    <s v="ACCIONES_x000d__x000a_1) Revisar los procedimientos de Servicios Generales. Responsable Fanny Florez Reyes, fecha de cumplimiento 15/09/2023_x000d__x000a_2) Recibir capacitación para realizar el registro correcto de los pagos _x0009_en el SIIF Nación. Responsable Emiro Silva Florez, fecha de cumplimiento 05/10/2023._x000d__x000a_3) Realizar el registro de los pagos en el aplicativo SIIF Nación dentro de los 5 días hábiles autorizados. Responsable Emiro Silva Florez, fecha de cumplimiento 15/12/2023._x000d__x000a_4) Registrar en el archivo de control de los movimientos del SIIF la fecha de causación del egreso y la fecha de registro en el aplicativo SIIF Nación. Responsable Fanny Florez, fecha de cumplimiento 15/12/2023"/>
    <s v="29/11/2023"/>
    <x v="143"/>
    <m/>
    <s v="_x000a__x000a_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_x000a_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_x000a_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_x000a_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
    <n v="1"/>
    <x v="2"/>
    <m/>
    <n v="3"/>
    <n v="2024"/>
    <s v="29/09/2023"/>
    <n v="290"/>
    <s v="Auditoría Interna"/>
    <s v="https://anionline.sharepoint.com/:f:/s/PMPMotor/Eq_USj7EkUJLgffuJs5iQ2sB-k66xqdNZPTivfH9O3aILQ?e=Dn8ehs"/>
  </r>
  <r>
    <n v="3971"/>
    <n v="26"/>
    <n v="2023"/>
    <s v="Para el Equipo de Coordinación y Seguimiento:_x000d__x000a__x000d__x000a_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_x000a__x000d__x000a_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_x000a_"/>
    <s v="Incumplimiento normativo"/>
    <m/>
    <s v="Informe de auditoría a la función pública de la Supervisión y de Interventoría asociadas al proyecto de concesión carretera Bucaramanga - Pamplona"/>
    <s v="Administrativo"/>
    <s v="GESTIÓN CONTRACTUAL Y SEGUIMIENTO DE PROYECTOS DE INFRAESTRUCTURA DE TRANSPORTE"/>
    <s v="Vicepresidencia  Ejecutiva (VEJ)"/>
    <s v="Bucaramanga - Pamplona"/>
    <s v="Daniel Felipe Sáenz Lozano"/>
    <s v="Septiembre de 2023"/>
    <s v="SEPTIEMBRE"/>
    <n v="2023"/>
    <m/>
    <m/>
    <s v="Acción correctiva y preventiva"/>
    <s v="UNIDADES DE MEDIDA CORRECTIVAS _x000d__x000a_1. Aprobación de garantías o comunicado de remisión de observaciones a Interventoría. _x000d__x000a__x000d__x000a_UNIDADES DE MEDIDA PREVENTIVAS_x000d__x000a_2. Procedimiento GCSP-P-012 Aprobación y administración de pólizas y demás garantías. _x000d__x000a_"/>
    <d v="2023-10-11T00:00:00"/>
    <x v="38"/>
    <m/>
    <s v="_x000a__x000a_4/11/2023 Mediante correo electrónico del 03-11-2023, el Líder del Equipo de Coordinación y Seguimiento solicitó un plazo adicional para presentar el plan de mejoramiento, en los siguientes términos:_x000d__x000a__x000d__x000a_&quot;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_x000a_ _x000d__x000a_Le agradecemos nos confirme si encuentra viable dicha solicitud.&quot;_x000d__x000a__x000d__x000a_Ante lo que la Oficina de Control Interno se pronunció favorablemente, también mediante correo electrónico._x000d__x000a_ (Daniel Felipe Sáenz Lozano)_x000a__x000a_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_x000a__x000d__x000a_Lo anterior se notificó a la Vicepresidencia Ejecutiva a través del memorando con radicado ANI No. 20231020168893 del 10-11-2023._x000d__x000a_ (Daniel Felipe Sáenz Lozano)"/>
    <n v="0.5"/>
    <x v="1"/>
    <m/>
    <m/>
    <m/>
    <d v="2023-10-03T00:00:00"/>
    <n v="286"/>
    <s v="Auditoría Interna a Proyectos"/>
    <s v="https://anionline.sharepoint.com/:f:/s/PMPMotor/EoLYDzEYCTJNrVLO-j1MkF0Bc2GIvjjplvzpRWdudloDrA?e=8faXcW"/>
  </r>
  <r>
    <n v="3972"/>
    <n v="27"/>
    <n v="2023"/>
    <s v="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_x000a_(…)_x000d__x000a_e) Verificar el adecuado ejercicio de la interventoría que ejerce la supervisión integral del contrato de concesión; _x000d__x000a_f) Recomendar al ordenador del gasto respectivo la solicitud de inicio de procedimientos sancionatorios, en el marco de los contratos que se suscriban para la ejecución del proyec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s v="Vicepresidencia  Ejecutiva (VEJ)"/>
    <s v="Malla Vial del Meta"/>
    <s v="Adriana Barrios Rodríguez"/>
    <s v="Septiembre de 2023"/>
    <s v="SEPTIEMBRE"/>
    <n v="2023"/>
    <m/>
    <m/>
    <s v="Acción correctiva"/>
    <s v="1.     Oficios de aprobación del personal de interventoría relacionado en el cuadro de personal mínimo reportado en el memorando 20235000165773 del 3 de noviembre de 2023._x000d__x000a__x000d__x000a_2.     Contratos suscritos con personal aprobado por la Agencia_x000d__x000a__x000d__x000a_3.     Revisión y aprobación de los informes Mensuales de Interventoría, en específico en el componente Administrativo sobre el seguimiento de personal de Interventoría y los soportes de planillas de seguridad Social."/>
    <d v="2023-08-11T00:00:00"/>
    <x v="144"/>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
    <n v="1"/>
    <x v="2"/>
    <m/>
    <n v="5"/>
    <n v="2024"/>
    <d v="2023-10-04T00:00:00"/>
    <n v="285"/>
    <s v="Auditoría Interna a Proyectos"/>
    <s v="https://anionline.sharepoint.com/:f:/s/PMPMotor/Ev7HUGZLnYZJn-NGT61aTGsBvh8yW3ddpjyOHFcJDLIASw?e=K9KZFX"/>
  </r>
  <r>
    <n v="3973"/>
    <n v="28"/>
    <n v="2023"/>
    <s v="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_x000a_“(…)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_x000a_(…)_x000d__x000a_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_x000a_"/>
    <s v="Deficiencias en gestión institucional y/o interinstitucional"/>
    <m/>
    <s v="Informe de auditoría a la función pública de la Supervisión y de Interventoría asociadas al proyecto de concesión carretera Malla Vial del Meta"/>
    <s v="Técnico"/>
    <s v="GESTIÓN CONTRACTUAL Y SEGUIMIENTO DE PROYECTOS DE INFRAESTRUCTURA DE TRANSPORTE"/>
    <s v="Vicepresidencia  Ejecutiva (VEJ)"/>
    <s v="Malla Vial del Meta"/>
    <s v="Adriana Barrios Rodríguez"/>
    <s v="Septiembre de 2023"/>
    <s v="SEPTIEMBRE"/>
    <n v="2023"/>
    <m/>
    <m/>
    <s v="Acción preventiva"/>
    <s v="1. Informe definitivo que evidencie el estado de las vallas instaladas en los corredores, atendiendo al cumplimiento de los requisitos exigidos por el Ministerio de Transporte."/>
    <d v="2023-08-11T00:00:00"/>
    <x v="144"/>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
    <n v="1"/>
    <x v="2"/>
    <m/>
    <n v="5"/>
    <n v="2024"/>
    <d v="2023-10-04T00:00:00"/>
    <n v="285"/>
    <s v="Auditoría Interna a Proyectos"/>
    <s v="https://anionline.sharepoint.com/:f:/s/PMPMotor/EsRwzj8kOKhPusZY-fKBoJYBwObzGVTv8kafNHicV6_HGQ?e=LmficY"/>
  </r>
  <r>
    <n v="3974"/>
    <n v="29"/>
    <n v="2023"/>
    <s v="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_x000a_(..) El interventor deberá contar con todo el personal necesario para desarrollar el objeto del contrato de interventoría._x000d__x000a_(…)_x000d__x000a_(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s v="Vicepresidencia  Ejecutiva (VEJ)"/>
    <s v="Malla Vial del Meta"/>
    <s v="Adriana Barrios Rodríguez"/>
    <s v="Septiembre de 2023"/>
    <s v="SEPTIEMBRE"/>
    <n v="2023"/>
    <m/>
    <m/>
    <s v="Acción correctiva"/>
    <s v="1. Revisión del proceso de talento humano que aplique a las necesidades del proyecto teniendo en cuenta la baja disponibilidad de personal en la región, los procesos de la ANI para aceptación del personal y estrategias de retención de personal.                                  _x000d__x000a__x000d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_x000a__x000d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_x000a__x000d__x000a_4. Implementar los cambios que resulten de la revisión del proceso de talento humano y que estén alineados con las necesidades del proyecto_x000d__x000a__x000d__x000a_5. Realizar la capacitación al personal administrativo y directivo en los cambios propuestas al proceso administrativo y técnico que aporten a la implementación de los cambios al proceso de talento humano._x000d__x000a__x000d__x000a_6. El proceso de Medición, análisis y mejora de  AFA C&amp;C incluir en sus planes de auditoría, la verificación del cumplimiento en la implementación de los cambios y la disponibilidad del personal mínimo de los proyectos._x000d__x000a__x000d__x000a_7. La dirección de interventoría mantener seguimiento al cumplimiento de los requerimientos del personal y escalar con sus comunicaciones internas  para alertar los riesgos de tener vacantes por más de dos semanas en su plan de cargas._x000d__x000a__x000d__x000a_8. Realizar los ajustes necesarios a los procesos administrativos de acuerdo al proceso de verificación interna realizada por los procesos MAM y Ejecución de Proyectos."/>
    <d v="2023-08-11T00:00:00"/>
    <x v="78"/>
    <m/>
    <s v="_x000a__x000a_21/05/2024 Mediante comunicación con radicado ANI No. 20244090533732 del 3 de mayo de 2024, la Interventoría remitió las aprobaciones de las hojas de vida del personal faltante, certificando que a la fecha se cumple y se mantiene el personal según plan de cargas, así:_x000a__x000a_1. Ingeniero residente de redes: Didier Vallejo Quiceno. Aprobado mediante comunicación 01-2023-UTM-2512015-311-0969 del 2 de octubre de 2023. Radicado ANI: 20234091130002. Oficio de aprobación: 20235000354521 del 4 de octubre de 2023. _x000a__x000a_2. Ingeniero profesional predial: Sandra Milena Sanabria Galindo. Aprobado mediante comunicación 01-2023-UTM-2512015-311-0919 del 19 de septiembre de 2023. Radicado ANI: 20234091070852. Oficio de aprobación: 20235000357141 del 04 de octubre de 2023. _x000a__x000a_3. Inspector de obra I: Jhonatan Camilo Arias Cañón. Aprobado mediante comunicación 01-2023-UTM-2512015-311-1178 del 16 de noviembre de 2023. Radicado ANI: 20234091318112. Oficio de aprobación: 20235030419201 del 21 de noviembre de 2023._x000a_ _x000a_4. Inspector SISOMA 4: Laura Trejos García. Aprobada mediante comunicación 01-2023-UTM-2512015-311-0992 del 5 de octubre de 2023. Radicado ANI: 20234091149772. Oficio de aprobación: 20235000373831 del 13 de octubre de 2023. _x000a__x000a_5. Cadenero I-1: Fredy Antonio Garavito Gil. Aprobado mediante comunicación 01-2023-UTM-2512015-311-0816 del 23 de agosto de 2023. Radicado ANI: 20234091130002. Oficio de aprobación: 20235000342341 del 22 de septiembre de 2023. _x000a__x000a_6. Cadenero I-2: José Oliverio Castro Céspedes. Aprobado mediante comunicación 01-2023-UTM-2512015-311-1112 del 1 de noviembre de 2023. Radicado ANI: 20234091269682. Oficio de aprobación: 20235030419271 del 21 de noviembre de 2023. _x000a__x000a_Por otro lado, remitió evidencias del cumplimiento para cada una de las acciones de mejoramiento, así:_x000a__x000a_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_x000a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_x0009__x0009_trabajó anteriormente en proyectos, Base de datos_x0009_de_x0009_hojas_x0009_de_x0009_vida_x0009_y/o, Reclutamiento_x0009_externo (LinkedIn, redes sociales, universidades, Personal recomendado por empleados internos), base de datos de empleos (LinkedIn, páginas de publicación_x0009_de_x0009_vacantes),_x0009_entre otros.”_x000a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_x000a__x000a_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_x000a__x000a_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_x000a__x000a_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_x000a__x000a_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_x000a__x000a_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_x000a__x000a_Lo anterior demuestra cumplimiento del plan de mejoramiento. (Adriana Barrios Rodríguez)"/>
    <n v="1"/>
    <x v="2"/>
    <m/>
    <n v="5"/>
    <n v="2024"/>
    <d v="2023-10-04T00:00:00"/>
    <n v="285"/>
    <s v="Auditoría Interna a Proyectos"/>
    <s v="https://anionline.sharepoint.com/:f:/s/PMPMotor/Ej9nXakeJ_BJnYyOVnni3hcBFUB3FoJowY-McnpI5_wcmg?e=rCD70Y"/>
  </r>
  <r>
    <n v="3975"/>
    <n v="30"/>
    <n v="2023"/>
    <s v="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_x000a_"/>
    <s v="Deficiencias técnicas en corredor vial"/>
    <m/>
    <s v="Informe de auditoría a la función pública de la Supervisión y de Interventoría asociadas al proyecto de concesión carretera Malla Vial del Meta"/>
    <s v="Técnico"/>
    <s v="GESTIÓN CONTRACTUAL Y SEGUIMIENTO DE PROYECTOS DE INFRAESTRUCTURA DE TRANSPORTE"/>
    <s v="Vicepresidencia  Ejecutiva (VEJ)"/>
    <s v="Malla Vial del Meta"/>
    <s v="Adriana Barrios Rodríguez"/>
    <s v="Septiembre de 2023"/>
    <s v="SEPTIEMBRE"/>
    <n v="2023"/>
    <m/>
    <m/>
    <s v="Acción correctiva"/>
    <s v="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_x000a__x000d__x000a_5. El área de Sistemas de la UTM en coordinación con el área de aforos y recaudo realizara el seguimiento respectivo al cumplimiento_x000d__x000a__x000d__x000a_6. El proceso de Medición, análisis y mejora de  AFA C&amp;C incluir en sus planes de auditoría, la verificación del cumplimiento en la implementación de las acciones planeadas._x000d__x000a__x000d__x000a_7. Tomar las acciones pertinentes con el Área de Sistemas de la Interventoría con el fin de resolver posibles inconvenientes y permitir la conexión remota y en tiempo real. "/>
    <d v="2023-08-11T00:00:00"/>
    <x v="78"/>
    <m/>
    <s v="_x000a__x000a_22/05/2024 Mediante comunicación con radicado ANI No. 20244090533732 del 3 de mayo de 2024, la Interventoría remitió evidencias de cumplimiento de las acciones de mejoramiento, así:_x000d__x000a__x000d__x000a_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_x000a__x000d__x000a_En caso de requerirse, conforme a las necesidades del servicio, adelantar las gestiones que permitan solucionar las posibles fallas en la prestación del servicio técnico y de conexión vía web”_x000d__x000a__x000d__x000a_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_x000a__x000d__x000a_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_x000a__x000d__x000a_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_x000a__x000d__x000a_Con el fin de corroborar el funcionamiento del acceso remoto a las cámaras instaladas en los peajes, se solicitó a Interventoría la contraseña para acceder al enlace https://uniontemporal meta.interventorias4g. com/union-temporal- meta-documentos-ani/. _x000d__x000a__x000d__x000a_Una vez se verifique el funcionamiento, se establecerá el 100% de cumplimiento._x000d__x000a_ (Adriana Barrios Rodríguez)_x000a__x000a_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_x000a__x000a_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_x000a__x000d__x000a_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_x000a_ (Adriana Barrios Rodríguez)"/>
    <n v="0.86"/>
    <x v="1"/>
    <m/>
    <m/>
    <m/>
    <d v="2023-10-04T00:00:00"/>
    <n v="285"/>
    <s v="Auditoría Interna a Proyectos"/>
    <s v="https://anionline.sharepoint.com/:f:/s/PMPMotor/EtHJUJFbG0VBnHZToHv4G4gBZ1pTFio39K3z3ZHy5n5OCg?e=uId0jE"/>
  </r>
  <r>
    <n v="3976"/>
    <n v="31"/>
    <n v="2023"/>
    <s v="En varios casos se evidenció que no aparece publicada la declaración de bienes y rentas de _x000d__x000a_contratistas de prestación de servicios, lo cual incumple el artículo 2 de la Ley 2013 de 2019."/>
    <s v="Incumplimiento normativo"/>
    <m/>
    <s v="Informe de seguimiento al cumplimiento al reporte en el SIGEP II periodo comprendido entre el 1 de enero al 31 de julio de 2023 de contratos de prestación de servicios"/>
    <s v="Administrativo"/>
    <s v="GESTIÓN DEL TALENTO HUMANO"/>
    <s v="Vicepresidencia Jurídica (VJ)"/>
    <s v="Grupo interno de trabajo contratación."/>
    <s v="Yuri Lizeth Mateus Gómez"/>
    <s v="Septiembre de 2023"/>
    <s v="SEPTIEMBRE"/>
    <n v="2023"/>
    <m/>
    <m/>
    <m/>
    <m/>
    <m/>
    <x v="82"/>
    <m/>
    <m/>
    <n v="0"/>
    <x v="3"/>
    <m/>
    <m/>
    <m/>
    <d v="2023-10-05T00:00:00"/>
    <n v="284"/>
    <s v="Seguimiento Normativo"/>
    <s v="https://anionline.sharepoint.com/:f:/s/PMPMotor/Elf30ZYcJDRFvAuTPzbNLGQB277hwlcg4UQx-h32UHdlKw?e=V423nX"/>
  </r>
  <r>
    <n v="3977"/>
    <n v="32"/>
    <n v="2023"/>
    <s v="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
    <s v="Incumplimiento normativo"/>
    <m/>
    <s v="Auditoría a la información y comunicación interna y externa de la ANI"/>
    <s v="Planeación"/>
    <s v="SISTEMA ESTRATÉGICO DE PLANEACIÓN Y GESTIÓN"/>
    <s v="Vicepresidencia de Planeación, Riesgos y Entorno (VPRE)"/>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n v="0.44"/>
    <x v="1"/>
    <m/>
    <m/>
    <m/>
    <s v="27/09/2023"/>
    <n v="292"/>
    <s v="Auditoría Interna"/>
    <s v="https://anionline.sharepoint.com/:f:/s/PMPMotor/EuALsMBuYLBOm18Qwv0N1F8B8TjT12S1tQr4TgNsnCZ_hw?e=2uBaSe"/>
  </r>
  <r>
    <n v="3978"/>
    <n v="33"/>
    <n v="2023"/>
    <s v="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_x000a_Grupo de Gestión Estadística – Planeación."/>
    <s v="Incumplimiento normativo"/>
    <m/>
    <s v="Auditoría a la información y comunicación interna y externa de la ANI"/>
    <s v="Planeación"/>
    <s v="SISTEMA ESTRATÉGICO DE PLANEACIÓN Y GESTIÓN"/>
    <s v="Vicepresidencia de Planeación, Riesgos y Entorno (VPRE)"/>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_x000a__x000a_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n v="0.44"/>
    <x v="1"/>
    <m/>
    <m/>
    <m/>
    <s v="27/09/2023"/>
    <n v="292"/>
    <s v="Auditoría Interna"/>
    <s v="https://anionline.sharepoint.com/:f:/s/PMPMotor/Eo06oI-NbjVCmENgKK95JWIB_vyn-nWhObAw1wEB3A7F9g?e=GG1XBs"/>
  </r>
  <r>
    <n v="3979"/>
    <n v="34"/>
    <n v="2023"/>
    <s v="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
    <s v="Incumplimiento normativo"/>
    <m/>
    <s v="Auditoría a la información y comunicación interna y externa de la ANI"/>
    <s v="Administrativo"/>
    <s v="ALGUNOS PROCESOS"/>
    <s v="Vicepresidencia de Gestión Corporativa (VGCorp)"/>
    <s v="Grupo interno de trabajo de talento humano y Equipo Atención al Ciudadano"/>
    <s v="Yuly Andrea Ujueta Castillo "/>
    <s v="Septiembre de 2023"/>
    <s v="SEPTIEMBRE"/>
    <n v="2023"/>
    <m/>
    <m/>
    <s v="Corrección"/>
    <s v="Realizar solicitud a Comunicaciones del formato - plantilla, para el Plan de Gestión de Integridad - Talento Humano. (30/09/2023 cumplida en un 100%)_x000d__x000a_Adoptar el Formato -Plantilla enviada por Comunicaciones, con inclusión del contenido del Plan de Gestión de Integridad - Talento Humano. (30/09/2023 cumplida en un 100%)_x000d__x000a_Publicar el Plan de Integridad en la página web con la plantilla establecida por el Área de Comunicaciones. (15/11/2023 cumplida en un 100%)_x000d__x000a__x000d__x000a_Falta plan de mejoramiento del equipo de atención al ciudadano"/>
    <d v="2023-09-11T00:00:00"/>
    <x v="76"/>
    <m/>
    <s v="_x000a__x000a_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_x000a_Por otra parte, el equipo de atención al ciudadano, quien comparte esta no conformidad con el proceso de talento humano no ha reportado el plan de mejoramiento. Se envía correo electrónico el 9 de noviembre, solicitando nuevamente el plan de mejoramiento._x000d__x000a_Por lo anterior, se concluye un avance del 50% del plan de mejoramiento propuesto. (Yuly Andrea Ujueta Castillo )_x000a__x000a_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_x000a__x000d__x000a_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_x000a_Por lo anterior, se da cumplimiento al 100% del plan de mejoramiento. Se da cierre al plan de mejoramiento y la no conformidad queda pendiente para validar el proximo año su efectividad. (Yuly Andrea Ujueta Castillo )"/>
    <n v="1"/>
    <x v="2"/>
    <m/>
    <n v="12"/>
    <n v="2023"/>
    <s v="27/09/2023"/>
    <n v="292"/>
    <s v="Auditoría Interna"/>
    <s v="https://anionline.sharepoint.com/:f:/s/PMPMotor/ErYJHAn-5j5GkNIMnNhWnwUBYDTlaYaUc23og2Uts06lHQ?e=wRxjzv"/>
  </r>
  <r>
    <n v="3980"/>
    <n v="35"/>
    <n v="2023"/>
    <s v="_x000d__x000a_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_x000a_Lo anterior evidencia un incumplimiento de:_x000d__x000a_1._x0009_Función 2.2.2 Funciones o actividades del Equipo de Coordinación y Seguimiento del Proyecto / Manual de Seguimiento a Proyectos e Interventoría y Supervisión contractual (GCSP-M-002):_x000d__x000a_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_x000d__x000a_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_x000a_2._x0009_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_x000a_Asimismo, la falta de gestión frente al incumplimiento reportado por la Interventoría impide que se dé cumplimiento al capítulo X del contrato (Sanciones y Esquemas de Apremio) de la parte general del contrato de APP No. 007/2015. _x000d__x000a_"/>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s v="Vicepresidencia  Ejecutiva (VEJ)"/>
    <s v="Puerta de Hierro - Cruz del Viso"/>
    <s v="July Paola Rodríguez Ortiz"/>
    <s v="Septiembre de 2023"/>
    <s v="SEPTIEMBRE"/>
    <n v="2023"/>
    <m/>
    <m/>
    <s v="Acción correctiva y preventiva"/>
    <s v="1. Informe de Interventoría sobre Incumplimiento_x000d__x000a__x000d__x000a_2. Concepto de las Áreas de Apoyo Involucradas_x000d__x000a__x0009__x000d__x000a_3. solicitud Formal Inicio de Sancionatorio_x000d__x000a__x000d__x000a_4. Informe de Cierre_x000d__x000a_"/>
    <s v="30/11/2023"/>
    <x v="140"/>
    <m/>
    <s v="28/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_x000a_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_x000a__x000a_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_x000a__x000a_2. Concepto de las Áreas de Apoyo Involucradas: Las evidencias remitidas no demuestran con claridad el cumplimiento de la acción de mejoramiento._x0009__x000a__x000a_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_x000a__x000a_4. Informe de Cierre: Las evidencias remitidas no demuestran con claridad el cumplimiento de la acción de mejoramiento._x000a__x000a_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_x000a__x000a_30/05/2024 Mediante correo electrónico se reiteró a la Líder del Equipo atención al correo del 21/05/2024. (July Paola Rodríguez Ortiz)"/>
    <n v="0.5"/>
    <x v="1"/>
    <m/>
    <m/>
    <m/>
    <s v="29/09/2023"/>
    <n v="290"/>
    <s v="Auditoría Interna a Proyectos"/>
    <s v="https://anionline.sharepoint.com/:f:/s/PMPMotor/Eh7cR7GpueZGs4drwUswtiwBRY05EDdoKiJoF0241f7BAQ?e=IrnN5j"/>
  </r>
  <r>
    <n v="3981"/>
    <n v="36"/>
    <n v="2023"/>
    <s v="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s v="Vicepresidencia de Planeación, Riesgos y Entorno (VPRE)"/>
    <s v="Vicepresidencia de Planeación Riesgos y entorno"/>
    <s v="July Paola Rodríguez Ortiz"/>
    <s v="Septiembre de 2023"/>
    <s v="SEPTIEMBRE"/>
    <n v="2023"/>
    <m/>
    <m/>
    <s v="Acción correctiva y preventiva"/>
    <s v="1. Proyecto de Actualización al instructivo GCSP-I-016 “PREVIA APROBACIÓN FONDEO POR SOBRECOSTOS PREDIALES A CARGO DE LA ANI._x000d__x000a__x000d__x000a_2. Socialización de la Actualización al instructivo GCSPI-016,  al  interior  de  la  ANI, frente  a  las  gerencias involucradas en el proceso._x000d__x000a__x000d__x000a_3. Socialización de la Actualización al instructivo GCSPI-016, a los Concesionarios e interventorías._x000d__x000a__x000d__x000a_4. Informe de Cierre_x000d__x000a_"/>
    <s v="30/11/2023"/>
    <x v="78"/>
    <m/>
    <s v="30/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_x000a__x000a_Por lo anterior, se establece 31 de diciembre de 2024 como fecha de terminación del plan de mejoramiento. (July Paola Rodríguez Ortiz)"/>
    <n v="0"/>
    <x v="1"/>
    <m/>
    <m/>
    <m/>
    <s v="29/09/2023"/>
    <n v="290"/>
    <s v="Auditoría Interna a Proyectos"/>
    <s v="https://anionline.sharepoint.com/:f:/s/PMPMotor/EnF3bkPP3GhBk1u-OLz5lMcBG2xVtQcMrWAKeBay4Goh5w?e=7aaYpM"/>
  </r>
  <r>
    <n v="3982"/>
    <n v="37"/>
    <n v="2023"/>
    <s v="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s v="Vicepresidencia  Ejecutiva (VEJ)"/>
    <s v="Transversal del Sisga"/>
    <s v="July Paola Rodríguez Ortiz"/>
    <s v="Septiembre de 2023"/>
    <s v="SEPTIEMBRE"/>
    <n v="2023"/>
    <m/>
    <m/>
    <s v="Acción correctiva y preventiva"/>
    <s v="1. Recolección de información de los conceptos de Interventoría  _x000d__x000a__x000d__x000a_2. Socialización al Concesionario e interventoría de instructivo GCSP-I-016 de Previa Aprobación de Aportes. _x000d__x000a__x000d__x000a_3. Socialización interna de instructivo GCSP-I-016 de Previa Aprobación de Aportes._x000d__x000a__x000d__x000a_4. Informe de Cierre_x000d__x000a_"/>
    <s v="30/11/2023"/>
    <x v="145"/>
    <m/>
    <s v="_x000a__x000a_30/11/2023 _x000d__x000a_Mediante radicado ANI 20236040169483 del 10-11-2023 se recibe las unidades de medida del Plan de Mejoramiento por Procesos - PMP  (July Paola Rodríguez Ortiz)"/>
    <n v="0"/>
    <x v="1"/>
    <m/>
    <m/>
    <m/>
    <s v="29/09/2023"/>
    <n v="290"/>
    <s v="Auditoría Interna a Proyectos"/>
    <s v="https://anionline.sharepoint.com/:f:/s/PMPMotor/EmYI_pvTTvtDgfW79pQ_j0wBJve3JGbcA0ES2ft8OFD_cw?e=GmPs14"/>
  </r>
  <r>
    <n v="3983"/>
    <n v="38"/>
    <n v="2023"/>
    <s v="5.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gestión institucional y/o interinstitucional"/>
    <m/>
    <s v="Informe de evaluación en el marco de la atención al ciudadano y en particular sobre Derechos de Peticiones, Quejas, Reclamos y Sugerencias –Primer semestre 2023."/>
    <s v="Tecnológico"/>
    <s v="GESTIÓN TECNOLÓGICA"/>
    <s v="Vicepresidencia de Planeación, Riesgos y Entorno (VPRE)"/>
    <s v="GIT Tecnologías de la Información y las Telecomunicaciones"/>
    <s v="Yuly Andrea Ujueta Castillo "/>
    <s v="Octubre de 2023"/>
    <s v="OCTUBRE"/>
    <n v="2023"/>
    <m/>
    <m/>
    <m/>
    <m/>
    <m/>
    <x v="82"/>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
    <n v="0"/>
    <x v="3"/>
    <m/>
    <m/>
    <m/>
    <d v="2023-11-02T00:00:00"/>
    <n v="256"/>
    <s v="Seguimiento Normativo"/>
    <s v="https://anionline.sharepoint.com/:f:/s/PMPMotor/Eib-eYrhy4pNqEnzwcrj1aIBesREUVFin0RsUjPqqk8r8w?e=HvGs7Y"/>
  </r>
  <r>
    <n v="3984"/>
    <n v="39"/>
    <n v="2023"/>
    <s v="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Ejecutiva - Vicepresidencia de Gestión Contractual - Vicepresidencia de Gestión Corporativa"/>
    <s v="Luz Mary Hernández Villadiego"/>
    <s v="Octubre de 2023"/>
    <s v="OCTUBRE"/>
    <n v="2023"/>
    <m/>
    <m/>
    <s v="Acción correctiva y preventiva"/>
    <s v="Mediante Rad. 20234000180953 del 01/12/2023, la Vicepresidencia de Gestión Corporativa, realiza dos (2) precisiones relacionadas con las NO Conformidades: 3984 y 3985:_x000d__x000a_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_x000a_En lo que respecta a la No Conformidad 3985, indican que es competencia de la Vicepresidencia Ejecutiva._x000d__x000a_"/>
    <s v="13/12/2023"/>
    <x v="146"/>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6/12/2023 Mediante correo electrónico del 22/12/2023, la Vicepresidencia Ejecutiva, remitió el plan de mejoramiento el cual contiene de manera detallada las acciones de mejora a desarrollar frente a las no conformidades presentadas._x000a_Se describieron las siguientes acciones de mejora,con fecha de finalización  30/12/2024._x000a_1. Con los colaboradores que apoyan a las gerencias de la Vicepresidencia en las labores administrativas se continuará el seguimiento semanal a las PQR, para evitar que se incumpla el término de respuesta_x000a_2. Solicitar capacitación en el manejo del sistema ORFEO para los colaboradores de la Vicepresidencia Ejecutiva._x000a_3. Enviar correos masivos al personal de la VEJ recordando la importancia de atender oportunamente las peticiones a su cargo._x000a__x000a_ (Luz Mary Hernández Villadiego)_x000a__x000a_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323 del 28/12/2023, la OCI, informó a la VP- Gestión Corporativa que las acciones de mejoramiento implementadas :_x000a_-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n v="1"/>
    <x v="2"/>
    <m/>
    <m/>
    <m/>
    <d v="2023-11-02T00:00:00"/>
    <n v="256"/>
    <s v="Seguimiento Normativo"/>
    <s v="https://anionline.sharepoint.com/:f:/s/PMPMotor/EngLPHu3xXtFiHszffLeocIBXudv0kAE4qSFnyP4gubMEg?e=zEmW4f"/>
  </r>
  <r>
    <n v="3985"/>
    <n v="40"/>
    <n v="2023"/>
    <s v="2._x0009_Se evidenció ausencia de respuesta a solicitudes, incumpliendo lo establecido en el art. 14 de la Ley 1437 de 2011, que, en el consolidado del segundo semestre de 2022, representa el 18%, del total de la muestra auditada (300) registros."/>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de Gestión Contractual - Vicepresidencia Ejecutiva - Vicepresidencia de Planeación, Riesgos y Entorno - Vicepresidencia Jurídica"/>
    <s v="Yuly Andrea Ujueta Castillo "/>
    <s v="Octubre de 2023"/>
    <s v="OCTUBRE"/>
    <n v="2023"/>
    <m/>
    <m/>
    <s v="Acción correctiva y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47"/>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13%. _x000d__x000a_Con respecto a los avances asociados a los planes de mejoramiento por cada vicepresidencia, a continuación, se relaciona el seguimiento respectivo:_x000d__x000a_Vicepresidencia ejecutiva: Se evidenció un avance del 67%. Sin embargo, no se evidenció el cumplimiento de la acción asociada a &quot;Enviar correos masivos al personal de la VEJ recordando la importancia de atender oportunamente las peticiones a su cargo&quot;._x000d__x000a_Vicepresidencia de planeación: No se encuentra evidencia de cumplimientos del plan de mejoramiento propuesto. El plan se encuentra vencido y se solicita remitir las evidencias para realizar ajustes en los avances._x000d__x000a_Vicepresidencia de gestión contractual, jurídica y estructuración: No se cuenta con planes de mejoramiento. Se solicita a las vicepresidencias remitir los planes de mejoramiento._x000d_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_x000a_A través de memorando interno radicado bajo el número 2024000100283 del 13 de junio de 2024, se remitió el plan de mejoramiento de la vicepresidencia de estructuración, proponiendo 3 actividades así:_x000d_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El responsable enviara las evidencias de cumplimiento del plan el 29 de noviembre de 2024. De acuerdo con lo anterior, se ajusta la fecha de cumplimiento. (Yuly Andrea Ujueta Castillo )"/>
    <n v="0.13"/>
    <x v="1"/>
    <m/>
    <m/>
    <m/>
    <d v="2023-11-02T00:00:00"/>
    <n v="256"/>
    <s v="Seguimiento Normativo"/>
    <s v="https://anionline.sharepoint.com/:f:/s/PMPMotor/EsoYhW782S5Bk9Dky3yzp5gBUGIxsC66y0r8BhqXz9DfoA?e=scUrn0"/>
  </r>
  <r>
    <n v="3986"/>
    <n v="41"/>
    <n v="2023"/>
    <s v="Respuestas extemporáneas al Congreso de la República. Se evidenció incumplimiento en el término de atención del 14% de las solicitudes provenientes del Congreso de la República, previsto en el art. 258 de la ley 5 de 1992."/>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de Gestión Contractual - Vicepresidencia Ejecutiva - Vicepresidencia de Planeación, Riesgos y Entorno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El enlace de la VEJ elaborará estadística mensual sobre la atención por parte de la VEJ de todos los requerimientos provenientes del Congreso, que le sean asignados verificando que sean respondidos dentro de los términos solicitados._x000d__x000a_"/>
    <s v="26/12/2023"/>
    <x v="147"/>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_x000a_Con respecto al seguimiento realizado a los planes de mejoramiento formulados por las vicepresidencias de planeación y ejecutiva, no se evidenció cumplimiento de los planes de mejoramiento._x000a_Las vicepresidencias de gestión contractual, jurídica y estructuración no reportaron plan de mejoramiento para esta no conformidad.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a_A través de memorando interno radicado bajo el número 2024000100283 del 13 de junio de 2024, se remitió el plan de mejoramiento de la vicepresidencia de estructuración, proponiendo 3 actividades así: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a_El responsable enviara las evidencias de cumplimiento del plan el 29 de noviembre de 2024. De acuerdo con lo anterior, se ajusta la fecha de cumplimiento. (Yuly Andrea Ujueta Castillo )"/>
    <n v="0.1"/>
    <x v="1"/>
    <m/>
    <m/>
    <m/>
    <d v="2023-11-02T00:00:00"/>
    <n v="256"/>
    <s v="Seguimiento Normativo"/>
    <s v="https://anionline.sharepoint.com/:f:/s/PMPMotor/Emvm_R8ifZVHls5GhACjhmgBASY8ELwst1vUlPU0wYDs5g?e=p8RjxY"/>
  </r>
  <r>
    <n v="3987"/>
    <n v="42"/>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s v="Vicepresidencias"/>
    <s v="Vicepresidencia de Gestión Contractual - Vicepresidencia Ejecutiva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47"/>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_x000d__x000a_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_x000d__x000a_Vicepresidencia ejecutiva: Se evidenció un avance del 67%. Sin embargo, no se evidenció el cumplimiento de la acción asociada a &quot;Enviar correos masivos al personal de la VEJ recordando la importancia de atender oportunamente las peticiones a su cargo&quot;._x000d__x000a_Vicepresidencia de planeación: No se encuentra evidencia de cumplimientos del plan de mejoramiento propuesto. El plan se encuentra vencido y se solicita remitir las evidencias para realizar ajustes en los avances._x000d__x000a_Vicepresidencia de gestión contractual, jurídica y estructuración: No se cuenta con planes de mejoramiento. Se solicita a las vicepresidencias remitir los planes de mejoramiento._x000d_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_x000a_NC 3977_x000d__x000a_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n v="0.22"/>
    <x v="1"/>
    <m/>
    <m/>
    <m/>
    <d v="2023-11-02T00:00:00"/>
    <n v="256"/>
    <s v="Seguimiento Normativo"/>
    <s v="https://anionline.sharepoint.com/:f:/s/PMPMotor/EiguDbn1Lb5KjRrbRj71UtsB5_KOW2y9RsAyq8sOVH2NYA?e=t2nrey"/>
  </r>
  <r>
    <n v="3988"/>
    <n v="43"/>
    <n v="2023"/>
    <s v="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_x000a_“(…) 2.4. INFORMES Y CRONOGRAMA_x000d__x000a_(…) 2.4.1. Informes._x000d__x000a_El Interventor deberá presentar informes que se detallan a continuación, sin perjuicio de los demás informes que le solicite la ANI._x000d__x000a_(…) (iii) Informes Mensuales_x000d__x000a_El Interventor deberá preparar y presentar a la ANI dentro de los cinco (5) primeros días hábiles de cada mes, un Informe mensual que, metodológicamente, comprenderá una parte ejecutiva y otra de temas generales. (…)” "/>
    <s v="Retrasos o deficiencias en la entrega y/o aprobación de documentación contractual"/>
    <m/>
    <s v="Auditoria a la función pública de Supervisión e Interventoría del proyecto portuario Sociedad Puerto Bahía Colombia de Urabá - Puerto Antioquia"/>
    <s v="Administrativo"/>
    <s v="GESTIÓN CONTRACTUAL Y SEGUIMIENTO DE PROYECTOS DE INFRAESTRUCTURA DE TRANSPORTE"/>
    <s v="Vicepresidencia de Gestión Contractual (VGC)"/>
    <s v="Puerto Antioquia"/>
    <s v="Adriana Barrios Rodríguez"/>
    <s v="Diciembre de 2023"/>
    <s v="DICIEMBRE"/>
    <n v="2023"/>
    <m/>
    <m/>
    <s v="Acción correctiva"/>
    <s v="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_x000a_2. Radicación de los informes mensuales de Intervntoría dentro cinco (5) primeros días hábiles de cada mes._x000d__x000a_"/>
    <s v="20/12/2023"/>
    <x v="148"/>
    <m/>
    <s v="_x000a__x000a_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_x000a__x000a_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_x000a__x000a_4/03/2024 Mediante correo electrónico, el Líder del Equipo de Coordinación y Seguimiento remitió las evidencias de cumplimiento del plan de mejoramiento en lo que corresponde al informe de febrero de 2024.  (Adriana Barrios Rodríguez)_x000a__x000a_9/05/2024 A la fecha se ha evidenciado que se ha cumplido con las acciones de mejoramiento a abril de 2024, lo que permitiría registrar un avance del 86%. (Adriana Barrios Rodríguez)_x000a__x000a_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
    <n v="1"/>
    <x v="2"/>
    <m/>
    <n v="6"/>
    <n v="2024"/>
    <d v="2023-12-12T00:00:00"/>
    <n v="216"/>
    <s v="Auditoría Interna a Proyectos"/>
    <s v="https://anionline.sharepoint.com/:f:/s/PMPMotor/ElpoUdOySWhOoVeHn8NVjnIBiryX_sqWX0PCSqOFepZdqA?e=o2WV8p"/>
  </r>
  <r>
    <n v="3989"/>
    <n v="44"/>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9_Contratos cuya ejecución se encuentra a cargo de la Vicepresidencia Jurídica: Contratos VJ-142-2023, VJ-480-2023, VJ-486-2023, VJ-515-2022, VJ-519-2022 y VJ-179-2023 "/>
    <s v="Incumplimiento normativo"/>
    <m/>
    <s v="Auditoría al Proceso de Contratación en la Agencia Nacional de Infraestructura"/>
    <s v="Jurídico"/>
    <s v="GESTIÓN JURÍDICA"/>
    <s v="Vicepresidencia Jurídica (VJ)"/>
    <s v="Grupo Interno de Trabajo de Contratación"/>
    <s v="Keiri Yulith Araújo Rodríguez"/>
    <s v="Diciembre de 2023"/>
    <s v="DICIEMBRE"/>
    <n v="2023"/>
    <m/>
    <m/>
    <m/>
    <m/>
    <m/>
    <x v="82"/>
    <m/>
    <m/>
    <n v="0"/>
    <x v="3"/>
    <m/>
    <m/>
    <m/>
    <s v="28/12/2023"/>
    <n v="200"/>
    <s v="Auditoría Interna"/>
    <s v="https://anionline.sharepoint.com/:f:/s/PMPMotor/EpHL9FGqq-pCqCZxWz3g-vEBTVTPUvPqAacjNpz2OhkfxQ?e=mKoIdg"/>
  </r>
  <r>
    <n v="3990"/>
    <n v="45"/>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Ejecutiva: Contrato VEJ-499-2023."/>
    <s v="Incumplimiento normativo"/>
    <m/>
    <s v="Auditoría al Proceso de Contratación en la Agencia Nacional de Infraestructura"/>
    <s v="Jurídico"/>
    <s v="GESTIÓN JURÍDICA"/>
    <s v="Vicepresidencia  Ejecutiva (VEJ)"/>
    <s v="Vicepresidencia de Gestión Contractual - Vicepresidencia Ejecutiva"/>
    <s v="Keiri Yulith Araújo Rodríguez"/>
    <s v="Diciembre de 2023"/>
    <s v="DICIEMBRE"/>
    <n v="2023"/>
    <m/>
    <m/>
    <m/>
    <m/>
    <m/>
    <x v="82"/>
    <m/>
    <m/>
    <n v="0"/>
    <x v="3"/>
    <m/>
    <m/>
    <m/>
    <s v="28/12/2023"/>
    <n v="200"/>
    <s v="Auditoría Interna"/>
    <s v="https://anionline.sharepoint.com/:f:/s/PMPMotor/EuwoJcV9SCRAiSaShh2VlSQBRzYzc1Y32miyuqV6e1Gmbw?e=7SSf3Q"/>
  </r>
  <r>
    <n v="3991"/>
    <n v="46"/>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de Planeación, Riesgos y Entorno: Contratos VJ-VPRE-MC-001-2023 y VPRE-626-2022."/>
    <s v="Incumplimiento normativo"/>
    <m/>
    <s v="Auditoría &quot;Proceso de contratación en la Agencia Nacional de Infraestructura&quot;"/>
    <s v="Jurídico"/>
    <s v="GESTIÓN JURÍDICA"/>
    <s v="Vicepresidencia de Planeación, Riesgos y Entorno (VPRE)"/>
    <s v="Vicepresidencia de Gestión Contractual Vicepresidencia de Planeación Riesgos y entorno._x000d__x000a_Vicepresidencia Ejecutiva._x000d__x000a_Vicepresidencia Jurídica."/>
    <s v="Keiri Yulith Araújo Rodríguez"/>
    <s v="Diciembre de 2023"/>
    <s v="DICIEMBRE"/>
    <n v="2023"/>
    <m/>
    <m/>
    <s v="Corrección"/>
    <s v="1. Realizar el cargue de los documentos en el SECOP II con el usuario del supervisor del contrato._x000a__x000a_2. Reiterar al equipo de trabajo la verificación periódica del cargue de los documentos que evidencian la ejecución de los contratos en el SECOP II"/>
    <d v="2024-01-27T00:00:00"/>
    <x v="149"/>
    <m/>
    <s v="30/01/2024 Se incorpora el Plan de Mejora, informado mediante correo electrónico de fecha 30 de enero de 2024. (Juan Diego Toro Bautista)"/>
    <n v="0"/>
    <x v="1"/>
    <m/>
    <m/>
    <m/>
    <s v="28/12/2023"/>
    <n v="200"/>
    <s v="Auditoría Interna"/>
    <s v="https://anionline.sharepoint.com/:f:/s/PMPMotor/EtlWgLwge9NMkpgkT1_GqJ8BnxcV0OR8GKVJj7j3umczZA?e=M6cqw2"/>
  </r>
  <r>
    <n v="3992"/>
    <n v="47"/>
    <n v="2023"/>
    <s v="SOLICITUDES EXTEMPORÁNEAS ANTE LA COMISIÓN NACIONAL DEL SERVICIO CIVIL PARA REALIZAR ANOTACIONES EN EL REGISTRO PÚBLICO DE CARRERA ADMINISTRATIVA._x000a__x000a_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
    <s v="Incumplimiento normativo"/>
    <m/>
    <s v="Informe de seguimiento Circular 010 de 2020 de la CNSC y Directiva 015 de 2022 de la PGN"/>
    <s v="Administrativo"/>
    <s v="GESTIÓN DEL TALENTO HUMANO"/>
    <s v="Vicepresidencia de Gestión Corporativa (VGCorp)"/>
    <s v="Grupo interno de trabajo de talento humano."/>
    <s v="Keiri Yulith Araújo Rodríguez"/>
    <s v="Diciembre de 2023"/>
    <s v="DICIEMBRE"/>
    <n v="2023"/>
    <m/>
    <m/>
    <s v="Corrección"/>
    <s v="Mediante radicado No. 20244030018093 del 26/01/2024 el Grupo Interno de Trabajo de Talento Humano remitió la siguiente acción de mejora:_x000d__x000a__x000d__x000a_&quot;Ajustar la base de datos de registro (excel) para evidenciar las fechas límite para el registro en el RPCA de las novedades de servidores de carrera.&quot;"/>
    <d v="2024-08-02T00:00:00"/>
    <x v="30"/>
    <m/>
    <s v="_x000a__x000a_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_x000a__x000a_19/03/2024 Mediante correo electrónico del 4/03/2024, el G.I.T. de Talento Humano informó sobre la implementación en la base de datos de control de la columna denominada &quot;fecha límite&quot;,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
    <n v="1"/>
    <x v="2"/>
    <m/>
    <n v="3"/>
    <n v="2024"/>
    <s v="28/12/2023"/>
    <n v="200"/>
    <s v="Seguimiento Normativo"/>
    <s v="https://anionline.sharepoint.com/:f:/s/PMPMotor/EuxQMzBoBn5LnpxefF6cNEoBZLGuPOKCOS0lx-4R6iPFwQ?e=0Aulrg"/>
  </r>
  <r>
    <n v="3993"/>
    <n v="48"/>
    <n v="2023"/>
    <s v="NO CONFORMIDAD No. 1. INCUMPLIMIENTO DE LO ESTABLECIDO EN EL ACTIVIDAD No. 1 DEL PROCEDIMIENTO BITÁCORA DE PROYECTO CÓDIGO SEPG-P-001 VERSIÓN 002._x000d__x000a_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
    <s v="Incumplimiento normativo"/>
    <m/>
    <s v="Procedimiento Bitácora de Proyecto "/>
    <s v="Planeación"/>
    <s v="SISTEMA ESTRATÉGICO DE PLANEACIÓN Y GESTIÓN"/>
    <s v="Vicepresidencia de Planeación, Riesgos y Entorno (VPRE)"/>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_x000a_“Por medio de la cual se adopta la Bitácora de_x000a_proyecto como metodología para la trazabilidad_x000a_de los procesos de estructuración y celebración_x000a_de contratos, así como para la suscripción de_x000a_modificaciones contractuales de la Agencia_x000a_Nacional de Infraestructura&quot;._x000a_2. Ajustar y actualizar el Procedimiento “BITÁCORA DE PROYECTO” Código SEPG-P-001."/>
    <d v="2024-01-02T00:00:00"/>
    <x v="78"/>
    <m/>
    <s v="_x000a__x000a_1/02/2024 1. Mediante radicado No. 20246010001773 del 4 de enero de 2024 la VPRE suscribe el Plan de Mejoramiento a la Oficina de Control Interno. (Aurora Andrea Reyes Saavedra)"/>
    <n v="0"/>
    <x v="1"/>
    <m/>
    <m/>
    <m/>
    <s v="22/12/2023"/>
    <n v="206"/>
    <s v="Auditoría Interna"/>
    <s v="https://anionline.sharepoint.com/:f:/s/PMPMotor/Ev1rI15yL05MjBGmdFT_BL4BeZvxW4JE6lsOItwkXZvxQQ?e=Ugiibc"/>
  </r>
  <r>
    <n v="3994"/>
    <n v="49"/>
    <n v="2023"/>
    <s v="NO CONFORMIDAD No. 2. INCUMPLIMIENTO DE LO ESTABLECIDO EN EL ACTIVIDAD No. 3 DEL PROCEDIMIENTO BITÁCORA DE PROYECTO CÓDIGO SEPG-P-001 VERSIÓN 002._x000d__x000a_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_x000d__x000a__x000d__x000a_"/>
    <s v="Incumplimiento normativo"/>
    <m/>
    <s v="Procedimiento Bitácora de Proyecto "/>
    <s v="Planeación"/>
    <s v="SISTEMA ESTRATÉGICO DE PLANEACIÓN Y GESTIÓN"/>
    <s v="Vicepresidencia de Planeación, Riesgos y Entorno (VPRE)"/>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n v="0"/>
    <x v="1"/>
    <m/>
    <m/>
    <m/>
    <s v="22/12/2023"/>
    <n v="206"/>
    <s v="Auditoría Interna"/>
    <s v="https://anionline.sharepoint.com/:f:/s/PMPMotor/EjelJkj-E31Pufl1NJWEZlQBvlwe64MZ2jiNK1XujK_PPw?e=h0s0yj"/>
  </r>
  <r>
    <n v="3995"/>
    <n v="50"/>
    <n v="2023"/>
    <s v="_x000d__x000a_NO CONFORMIDAD No. 3. INCUMPLIMIENTO DE LO ESTABLECIDO EN EL ACTIVIDAD No. 13 DEL PROCEDIMIENTO BITÁCORA DE PROYECTO CÓDIGO SEPG-P-001 VERSIÓN 002._x000d__x000a_No se observó soporte del cumplimiento de la actividad No. 13 del procedimiento denominado “BITÁCORA DE PROYECTO” código SEPG-P-001 versión 002. (13. Categorizar el correo electrónico de Outlook de acuerdo al Instructivo &quot;Categorización de Correos”, esta categorización será identificada con el nombre del proyecto.),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_x000d__x000a_ Vicepresidencia Ejecutiva_x000d__x000a__x000d__x000a_•_x0009_OTROSÍ 1 Troncal del Magdalena 2 Sabana de Torres Curumaní_x000d__x000a_•_x0009_OTROSÍ 27 Armenia Pereira Manizales_x000d__x000a_"/>
    <s v="Incumplimiento normativo"/>
    <m/>
    <s v="Procedimiento Bitácora de Proyecto "/>
    <s v="Planeación"/>
    <s v="SISTEMA ESTRATÉGICO DE PLANEACIÓN Y GESTIÓN"/>
    <s v="Vicepresidencia de Planeación, Riesgos y Entorno (VPRE)"/>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n v="0"/>
    <x v="1"/>
    <m/>
    <m/>
    <m/>
    <s v="22/12/2023"/>
    <n v="206"/>
    <s v="Auditoría Interna"/>
    <s v="https://anionline.sharepoint.com/:f:/s/PMPMotor/Elb3m1NzspJMlJRocDEmZUMBaZvYQbRg4BiBv9V1vnmytg?e=Ab4Sml"/>
  </r>
  <r>
    <n v="3996"/>
    <n v="51"/>
    <n v="2023"/>
    <s v="NO CONFORMIDAD No. 4. INCUMPLIMIENTO DE LO ESTABLECIDO EN EL ACTIVIDAD No. 15 DEL PROCEDIMIENTO BITÁCORA DE PROYECTO CÓDIGO SEPG-P-001 VERSIÓN 002._x000d__x000a_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_x000a__x000d__x000a_Vicepresidencia Ejecutiva_x000d__x000a__x000d__x000a_•_x0009_OTROSÍ 1 Troncal del Magdalena 2 Sabana de Torres Curumaní_x000d__x000a_"/>
    <s v="Incumplimiento normativo"/>
    <m/>
    <s v="Procedimiento Bitácora de Proyecto "/>
    <s v="Planeación"/>
    <s v="SISTEMA ESTRATÉGICO DE PLANEACIÓN Y GESTIÓN"/>
    <s v="Vicepresidencia de Planeación, Riesgos y Entorno (VPRE)"/>
    <s v="Grupo Interno de Trabajo Planeación"/>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n v="0"/>
    <x v="1"/>
    <m/>
    <m/>
    <m/>
    <s v="22/12/2023"/>
    <n v="206"/>
    <s v="Auditoría Interna"/>
    <s v="https://anionline.sharepoint.com/:f:/s/PMPMotor/EntZLPZs4NxLqfI3_vPSzpoBwWlfRiG6DYnmOUt4fZU4xg?e=CDX4wd"/>
  </r>
  <r>
    <n v="3997"/>
    <n v="52"/>
    <n v="2023"/>
    <s v="_x0009_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
    <s v="Incumplimiento normativo"/>
    <m/>
    <s v="Administración del riesgo"/>
    <s v="Riesgos"/>
    <s v="SISTEMA ESTRATÉGICO DE PLANEACIÓN Y GESTIÓN"/>
    <s v="Vicepresidencia de Planeación, Riesgos y Entorno (VPRE)"/>
    <s v="Equipo sistemas de información y tecnología."/>
    <s v="Yuly Andrea Ujueta Castillo "/>
    <s v="Diciembre de 2023"/>
    <s v="DICIEMBRE"/>
    <n v="2023"/>
    <m/>
    <m/>
    <m/>
    <m/>
    <m/>
    <x v="82"/>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n v="0"/>
    <x v="3"/>
    <m/>
    <m/>
    <m/>
    <s v="26/12/2023"/>
    <n v="202"/>
    <s v="Auditoría Interna"/>
    <s v="https://anionline.sharepoint.com/:f:/s/PMPMotor/EjMAqj0WnLZNnmJBJQwxnbEBD8C_IEEJMqozQ7s4kc2efw?e=GvFqkd"/>
  </r>
  <r>
    <n v="3998"/>
    <n v="53"/>
    <n v="2023"/>
    <s v="_x0009_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
    <s v="Incumplimiento normativo"/>
    <m/>
    <s v="Administración del riesgo"/>
    <s v="Riesgos"/>
    <s v="SISTEMA ESTRATÉGICO DE PLANEACIÓN Y GESTIÓN"/>
    <s v="Vicepresidencia de Planeación, Riesgos y Entorno (VPRE)"/>
    <s v="Equipo sistemas de información y tecnología."/>
    <s v="Yuly Andrea Ujueta Castillo "/>
    <s v="Diciembre de 2023"/>
    <s v="DICIEMBRE"/>
    <n v="2023"/>
    <m/>
    <m/>
    <m/>
    <m/>
    <m/>
    <x v="82"/>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n v="0"/>
    <x v="3"/>
    <m/>
    <m/>
    <m/>
    <s v="26/12/2023"/>
    <n v="202"/>
    <s v="Auditoría Interna"/>
    <s v="https://anionline.sharepoint.com/:f:/s/PMPMotor/Ehqs5QD83NZCtIA7CcIsUQcBQGkbKTg47qohTLmPYirJbA?e=Qqfwb3"/>
  </r>
  <r>
    <n v="3999"/>
    <n v="54"/>
    <n v="2023"/>
    <s v="Para el Equipo de Coordinación y Seguimiento:_x000d__x000a__x000d__x000a_No se evidenció un pronunciamiento oportuno de aceptación o negación por parte de la ANI ante solicitudes del Concesionario con relación al reconocimiento de Eventos Eximentes de Responsabilidad._x000d__x000a__x000d__x000a_Por lo tanto, se identifica incumplimiento a la parte General del Contrato de Concesión N. 012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s v="Informe de auditoría a la función pública de la Supervisión y de Interventoría asociadas al proyecto Santana - Mocoa - Neiva"/>
    <s v="Administrativo"/>
    <s v="GESTIÓN CONTRACTUAL Y SEGUIMIENTO DE PROYECTOS DE INFRAESTRUCTURA DE TRANSPORTE"/>
    <s v="Vicepresidencia  Ejecutiva (VEJ)"/>
    <s v="Santana - Mocoa - Neiva"/>
    <s v="July Paola Rodríguez Ortiz"/>
    <s v="Diciembre de 2023"/>
    <s v="DICIEMBRE"/>
    <n v="2023"/>
    <m/>
    <m/>
    <s v="Acción preventiva"/>
    <s v="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_x000a_2) Requerir a la Interventoría para que emita los conceptos de las_x000d__x000a_solicitudes de los Eventos Eximentes de Responsabilidad solicitados por_x000d__x000a_el Concesionario en un plazo máximo de diez (10) días calendario. 25%_x000d__x000a_3) Tratar el tema del Evento Eximente en reunión de seguimiento del proyecto o en una reunión citada para tal fin, para realizar previo a_x000d__x000a_emitir concepto una revisión rápida del cumplimiento de los requisitos_x000d__x000a_establecidos en el contrato. 25%_x000d__x000a_4) Solicitar al equipo de Coordinación y Seguimiento del proyecto, emitir_x000d__x000a_concepto sobre los Eventos Eximentes de Responsabilidad en un plazo máximo de siete (7) días hábiles para lo cual se deberá contar_x000d__x000a_previamente con el concepto del interventor. 25%_x000d__x000a_5) Informe de cierre."/>
    <s v="16/02/2024"/>
    <x v="78"/>
    <m/>
    <s v="_x000a__x000a_16/02/2024 Se recibió plan de mejoramiento a través de la comunicación ANI No. 20243050014613 del 19/02/2024, que tuvo respuesta de la OCI a través de la comunicación ANI No. 20241020030833 del 16/02/2024. (July Paola Rodríguez Ortiz)"/>
    <n v="0"/>
    <x v="1"/>
    <m/>
    <m/>
    <m/>
    <s v="20/12/2023"/>
    <n v="208"/>
    <s v="Auditoría Interna a Proyectos"/>
    <s v="https://anionline.sharepoint.com/:f:/s/PMPMotor/EsOfoCAkGJVDlGM-ctag1WcBoh4nHrbW-QqJqy9ruRXXyA?e=YYAhqy"/>
  </r>
  <r>
    <n v="4000"/>
    <n v="55"/>
    <n v="2023"/>
    <s v="Para el Equipo de Coordinación y Seguimiento:_x000d__x000a__x000d__x000a_Se evidenció que no hay respuesta oportuna a las comunicaciones radicadas por parte de la interventoría Interra TLS, acorde a los tiempos establecidos en el Plan de Cargas (PROCEDIMIENTO PARA LA APROBACIÓN DE DOCUMENTOS Y DE LAS DEMÁS SOLICITUDES) _x000d__x000a_del contrato VEJ-634 de 2022, establecidos de la siguiente manera:_x000d__x000a__x000d__x000a_“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
    <s v="Deficiencias en gestión institucional y/o interinstitucional"/>
    <m/>
    <s v="Informe de auditoría a la función pública de la Supervisión y de Interventoría asociadas al proyecto de concesión carretera Santana – Mocoa – Neiva"/>
    <s v="Administrativo"/>
    <s v="GESTIÓN CONTRACTUAL Y SEGUIMIENTO DE PROYECTOS DE INFRAESTRUCTURA DE TRANSPORTE"/>
    <s v="Vicepresidencia  Ejecutiva (VEJ)"/>
    <s v="Santana - Mocoa - Neiva"/>
    <s v="July Paola Rodríguez Ortiz"/>
    <s v="Diciembre de 2023"/>
    <s v="DICIEMBRE"/>
    <n v="2023"/>
    <m/>
    <m/>
    <s v="Acción correctiva y preventiva"/>
    <s v="ACCIONES CORRECTIVAS_x000d__x000a_1) Implementar la base de datos que permita realizar el Control y_x000d__x000a_Seguimiento Periódico a las solicitudes de la Interventoría. 50%_x000d__x000a__x000d__x000a_ACCIONES PREVENTIVAS_x000d__x000a_2) Manual de Interventoría y Supervisión. 50%_x000d__x000a__x000d__x000a_INFORME DE CIERRE_x000d__x000a_3) Informe de cierre."/>
    <s v="16/02/2024"/>
    <x v="140"/>
    <m/>
    <s v="_x000a__x000a_16/02/2024 Se recibió plan de mejoramiento a través de la comunicación ANI No. 20243050014613 del 19/02/2024, que tuvo respuesta de la OCI a través de la comunicación ANI No. 20241020030833 del 16/02/2024. (July Paola Rodríguez Ortiz)_x000a__x000a_3/05/2024 Mediante memorando con radicado ANI No. 20241020073823 del 02-05-2024 se solicitaron evidencias del cumplimiento del plan de mejoramiento. (July Paola Rodríguez Ortiz)_x000a__x000a_21/05/2024 _x000d__x000a_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_x000a_ (July Paola Rodríguez Ortiz)"/>
    <n v="1"/>
    <x v="2"/>
    <m/>
    <n v="5"/>
    <n v="2024"/>
    <s v="20/12/2023"/>
    <n v="208"/>
    <s v="Auditoría Interna a Proyectos"/>
    <s v="https://anionline.sharepoint.com/:f:/s/PMPMotor/EsvVdjGaUlRCmHjMRCAXqvsBAWRiXNfws0RWdDmbbDcvNw?e=aCNZdG"/>
  </r>
  <r>
    <n v="4001"/>
    <n v="56"/>
    <n v="2023"/>
    <s v="Para la Interventoría:_x000d__x000a__x000d__x000a_No se evidenció que la Interventoría atienda las solicitudes que realiza la ANI y/o el Concesionario, acordé a los términos establecidos en el Plan de Cargas (Área Administrativa) del contrato VEJ-634 de 2022, establecidos de la siguiente manera:_x000d__x000a__x000d__x000a_“Para lo anterior, una vez realizada la solicitud o consulta, mediante cualquier medio, el Interventor proyectará la respuesta y la pondrá a consideración de la ANI, en los siguientes plazos:_x000d__x000a__x000d__x000a_Si se trata de solicitudes o consultas hechas por la ANI: _x000d__x000a_Las peticiones deberán ser resueltas dentro de los siguientes plazos y se contarán a partir del día siguiente _x000d__x000a_a la fecha de su radicación en el Interventor:_x000d__x000a__x000d__x000a_a) Peticiones generales o particulares: Quince (15) Días Hábiles; _x000d__x000a_b) Expedición de certificaciones: Diez (10) Días Hábiles, salvo que se trate de certificaciones laborales, para lo cual se dispone de tres (3) Días Hábiles; _x000d__x000a_c) Peticiones con el propósito de obtener copias de documentos: Diez (10) Días Hábiles para comunicar al peticionario, en concordancia con la resolución interna de la ANI que fija el plazo para su entrega.  _x000d__x000a_d) Consultas en materia de gestión contractual: Treinta (30) Días Hábiles; _x000d__x000a_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_x000a_a dos (2) días calendario, una vez reciba el equerimiento.”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s v="Vicepresidencia  Ejecutiva (VEJ)"/>
    <s v="Santana - Mocoa - Neiva"/>
    <s v="July Paola Rodríguez Ortiz"/>
    <s v="Diciembre de 2023"/>
    <s v="DICIEMBRE"/>
    <n v="2023"/>
    <m/>
    <m/>
    <s v="Acción correctiva y preventiva"/>
    <s v="ACCIONES CORRECTIVAS_x000d__x000a_1) Implementar medidas de Control y Seguimiento Periódico a las_x000d__x000a_solicitudes recibidas. 33.33%_x000d__x000a_ACCIONES PREVENTIVAS_x000d__x000a_2) Comunicado de la Dirección de la Interventoría a todas las áreas del_x000d__x000a_equipo de la Interventoría con la directriz de verificación de tiempos para cada tipo de solicitud. 33.33%_x000d__x000a_3) Optimización interna de los tiempos de respuesta establecidos_x000d__x000a_contractualmente. 33.33%"/>
    <s v="16/02/2024"/>
    <x v="78"/>
    <m/>
    <s v="_x000a__x000a_16/02/2024 Se recibió plan de mejoramiento a través de la comunicación ANI No. 20243050014613 del 19/02/2024, que tuvo respuesta de la OCI a través de la comunicación ANI No. 20241020030833 del 16/02/2024. (July Paola Rodríguez Ortiz)"/>
    <n v="0"/>
    <x v="1"/>
    <m/>
    <m/>
    <m/>
    <s v="20/12/2023"/>
    <n v="208"/>
    <s v="Auditoría Interna a Proyectos"/>
    <s v="https://anionline.sharepoint.com/:f:/s/PMPMotor/EmsD2oNyShFHm1uktpJ-4skBYhvAxDi9KJkLLOYANVS_wg?e=dAm2it"/>
  </r>
  <r>
    <n v="4002"/>
    <n v="57"/>
    <n v="2023"/>
    <s v="Para la Interventoría:_x000d__x000a__x000d__x000a_No se evidenció que la Interventoría entregue los informes mensuales dentro de los plazos establecidos en el Plan de Cargas (Sección Ordenes, comunicaciones e Informes. _x000d__x000a_Clausula Informes.) del contrato VEJ-634 de 2022, establecidos de la siguiente manera:_x000d__x000a__x000d__x000a_La interventoría entrega los informes dentro de los plazos definidos contractualmente: 3) Informes mensuales (Dentro de los primeros 10 o 15 días calendario de cada mes, según indique el contrato de interventoría).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s v="Vicepresidencia  Ejecutiva (VEJ)"/>
    <s v="Santana - Mocoa - Neiva"/>
    <s v="July Paola Rodríguez Ortiz"/>
    <s v="Diciembre de 2023"/>
    <s v="DICIEMBRE"/>
    <n v="2023"/>
    <m/>
    <m/>
    <s v="Acción correctiva y preventiva"/>
    <s v="ACCIONES CORRECTIVAS_x000d__x000a_1) Control y Seguimiento a los componentes del informe, con el fin de contar con la información en el tiempo estipulado. 50%_x000d__x000a__x000d__x000a_ACCIONES PREVENTIVAS_x000d__x000a_2) Comunicado de la Dirección de la Interventoría a todas las áreas del_x000d__x000a_equipo de la Interventoría con la directriz de entrega oportuna. 50%"/>
    <s v="16/02/2024"/>
    <x v="78"/>
    <m/>
    <s v="_x000a__x000a_16/02/2024 Se recibió plan de mejoramiento a través de la comunicación ANI No. 20243050014613 del 19/02/2024, que tuvo respuesta de la OCI a través de la comunicación ANI No. 20241020030833 del 16/02/2024. (July Paola Rodríguez Ortiz)"/>
    <n v="0"/>
    <x v="1"/>
    <m/>
    <m/>
    <m/>
    <s v="20/12/2023"/>
    <n v="208"/>
    <s v="Auditoría Interna a Proyectos"/>
    <s v="https://anionline.sharepoint.com/:f:/s/PMPMotor/EmrRdLLsShhIlj80oaUrQHQBjm7pHlPlB9K91pWVbSNUSQ?e=hZDWMK"/>
  </r>
  <r>
    <n v="4003"/>
    <n v="1"/>
    <n v="2024"/>
    <s v="EXTEMPORANEIDAD EN LA APROBACIÓN DE LA POLÍTICA DE PREVENCIÓN DEL DAÑO ANTIJURÍDICO EN LA AGENCIA NACIONAL DE INFRAESTRUCTURA PARA EL PERIODO 2024 – 2025._x000d__x000a__x000d__x000a_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_x000a__x000d__x000a_“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_x000a__x000d__x000a_Lo anterior, puede generar la posible materialización del riesgo identificado en el mapa de riesgos por proceso y seguimiento a los riesgos y descrito como “posibilidad de pérdida reputacional, por el aumento en las demandas en_x000d__x000a_contra de la ANI debido a la falta de una estrategia de prevención del daño antijurídico o seguimiento de la misma.”"/>
    <s v="Incumplimiento normativo"/>
    <m/>
    <s v="Informe Política de Prevención del Daño Antijurídico en la Agencia Nacional de Infraestructura"/>
    <s v="Jurídico"/>
    <s v="GESTIÓN JURÍDICA"/>
    <s v="Vicepresidencia Jurídica (VJ)"/>
    <s v="Grupo interno de trabajo de defensa judicial"/>
    <s v="Keiri Yulith Araújo Rodríguez"/>
    <s v="Marzo de 2024"/>
    <s v="MARZO"/>
    <n v="2024"/>
    <m/>
    <m/>
    <s v="Acción correctiva y preventiva"/>
    <s v="1. Actualizar el procedimiento GEJU-P-004 (31/10/2024)_x000a_2. Realizar la búsqueda y recolección para generar el insumo de la política de prevención del daño antijuridico, atendiendo los plazos establecidos por la Agencia Nacional de Defensa Jurídica del Estado. (31/10/2025)_x000a_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
    <d v="2024-04-29T00:00:00"/>
    <x v="150"/>
    <m/>
    <s v="29/04/2024 Mediante correo electrónico del 26 de abril de 2024 la dependencia remite la formulación del plan de mejoramiento con fecha de cumplimiento 30 de noviembre de 2025 (Juan Diego Toro Bautista)"/>
    <n v="0"/>
    <x v="1"/>
    <m/>
    <m/>
    <m/>
    <s v="26/03/2024"/>
    <n v="111"/>
    <s v="Auditoría Interna"/>
    <s v="https://anionline.sharepoint.com/:f:/s/PMPMotor/ErbOLVn0FsVEnoMUvt_IOzsBLheesfw4w8r0Dypp0j7yQA?e=qZfyFg"/>
  </r>
  <r>
    <n v="4004"/>
    <n v="2"/>
    <n v="2024"/>
    <s v="Para el Equipo de Coordinación y Seguimiento_x000d__x000a__x000d__x000a_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Deficiencias en gestión institucional y/o interinstitucional"/>
    <m/>
    <s v="Informe de auditoría a la función pública de la Interventoría y del Equipo de Coordinación y Seguimiento del contrato de concesión No. 447 de 1994, correspondiente al proyecto de concesión carretera Bogotá - Villeta"/>
    <s v="Administrativo"/>
    <s v="GESTIÓN CONTRACTUAL Y SEGUIMIENTO DE PROYECTOS DE INFRAESTRUCTURA DE TRANSPORTE"/>
    <s v="Vicepresidencia  Ejecutiva (VEJ)"/>
    <s v="Bogotá - Villeta"/>
    <s v="Daniel Felipe Sáenz Lozano"/>
    <s v="Abril de 2024"/>
    <s v="ABRIL"/>
    <n v="2024"/>
    <m/>
    <m/>
    <s v="Acción correctiva y preventiva"/>
    <s v="Acciones correctivas:_x000d__x000a__x000d__x000a_1. Aprobación póliza RCE No. M-100038031 – Anexo 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
    <d v="2024-11-06T00:00:00"/>
    <x v="151"/>
    <m/>
    <s v="_x000a__x000a_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_x000a__x000a_5/06/2024 Por medio de correo electrónico se solicitó plan de mejoramiento. (Daniel Felipe Sáenz Lozano)_x000a__x000a_7/06/2024 Mediante correo electrónico, el Equipo de Coordinación y Seguimiento del Proyecto remitió una propuesta de plan de mejoramiento en el formato de acción correctiva (SEPG-F-019), entendido de la siguiente manera:_x000d__x000a__x000d__x000a_Acciones correctivas:_x000d__x000a__x000d__x000a_1. Aprobación póliza RCE No. M-100038031 – Anexo 4.  Fecha de cumplimiento: 15-05-202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_x000d__x000a_La Oficina de Control Interno, mediante correo electrónico, recomendó establecer pesos porcentuales y fechas de terminación de las acciones preventivas. (Daniel Felipe Sáenz Lozano)_x000a__x000a_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_x000a__x000a_17/06/2024 Se evidenció la creación de alertas a través de outlook dirigidas a la Interventoría con el fin de asegurar la oportunidad en la actualización de las pólizas establecidas contractualmente. (Daniel Felipe Sáenz Lozano)"/>
    <n v="0.33"/>
    <x v="1"/>
    <m/>
    <m/>
    <m/>
    <d v="2024-04-18T00:00:00"/>
    <n v="88"/>
    <s v="Auditoría Interna a Proyectos"/>
    <s v="https://anionline.sharepoint.com/:f:/s/PMPMotor/EmJCCAjP0wFAlc1v7hqJpQ8BZb8xTAEDXahf4c6l57YnFw?e=aDlZ24"/>
  </r>
  <r>
    <n v="4005"/>
    <n v="3"/>
    <n v="2024"/>
    <s v="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
    <s v="Incumplimiento normativo"/>
    <m/>
    <s v="Seguimiento Ejecución Presupuestal corte al 31/12/2023"/>
    <s v="Financiero"/>
    <s v="ALGUNOS PROCESOS"/>
    <s v="Vicepresidencias"/>
    <s v="Grupo interno de trabajo administrativo y financiero"/>
    <s v="Yuber Alexander Peña Cárdenas"/>
    <s v="Mayo de 2024"/>
    <s v="MAYO"/>
    <n v="2024"/>
    <m/>
    <m/>
    <m/>
    <m/>
    <m/>
    <x v="82"/>
    <m/>
    <m/>
    <n v="0"/>
    <x v="3"/>
    <m/>
    <m/>
    <m/>
    <d v="2024-05-09T00:00:00"/>
    <n v="67"/>
    <s v="Seguimiento Normativo"/>
    <s v="https://anionline.sharepoint.com/:f:/s/PMPMotor/EtwMnJjwI6tLh816xT8OJ_8BARvICRbECcFxKAayX9bKxQ?e=gbpDUS"/>
  </r>
  <r>
    <n v="4006"/>
    <n v="4"/>
    <n v="2024"/>
    <s v="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
    <s v="Incumplimiento normativo"/>
    <m/>
    <s v="Seguimiento Ejecución Presupuestal con corte al 31/12/2023"/>
    <s v="Planeación"/>
    <s v="SISTEMA ESTRATÉGICO DE PLANEACIÓN Y GESTIÓN"/>
    <s v="Vicepresidencia de Planeación, Riesgos y Entorno (VPRE)"/>
    <s v="Grupo Interno de Trabajo Planeación"/>
    <s v="Yuber Alexander Peña Cárdenas"/>
    <s v="Mayo de 2024"/>
    <s v="MAYO"/>
    <n v="2024"/>
    <m/>
    <m/>
    <m/>
    <m/>
    <m/>
    <x v="82"/>
    <m/>
    <m/>
    <n v="0"/>
    <x v="3"/>
    <m/>
    <m/>
    <m/>
    <d v="2024-05-09T00:00:00"/>
    <n v="67"/>
    <s v="Seguimiento Normativo"/>
    <s v="https://anionline.sharepoint.com/:f:/s/PMPMotor/Eux93PHFRqVFvLz6hi6RFy4B0hwjmuUeuJiKslL7ciiEdw?e=JWLTrJ"/>
  </r>
  <r>
    <n v="4007"/>
    <n v="5"/>
    <n v="2024"/>
    <s v="Para el Equipo de Coordinación y Seguimiento_x000d__x000a__x000d__x000a_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Retrasos o deficiencias en la entrega y/o aprobación de documentación contractual"/>
    <m/>
    <s v="Informe de auditoría a la función pública de la Supervisión y de Interventoría asociadas al proyecto de concesión carretera Transversal del Sisga"/>
    <s v="Administrativo"/>
    <s v="GESTIÓN CONTRACTUAL Y SEGUIMIENTO DE PROYECTOS DE INFRAESTRUCTURA DE TRANSPORTE"/>
    <s v="Vicepresidencia  Ejecutiva (VEJ)"/>
    <s v="Transversal del Sisga"/>
    <s v="Daniel Felipe Sáenz Lozano"/>
    <s v="Junio de 2024"/>
    <s v="JUNIO"/>
    <n v="2024"/>
    <m/>
    <m/>
    <m/>
    <m/>
    <m/>
    <x v="82"/>
    <m/>
    <m/>
    <n v="0"/>
    <x v="4"/>
    <m/>
    <m/>
    <m/>
    <d v="2024-06-17T00:00:00"/>
    <n v="28"/>
    <s v="Auditoría Interna a Proyecto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1C4F783-114C-496B-8DFC-DEB86BC0C4F1}" name="TablaDinámica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9" firstHeaderRow="1" firstDataRow="1" firstDataCol="1" rowPageCount="1" colPageCount="1"/>
  <pivotFields count="3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153">
        <item x="104"/>
        <item x="151"/>
        <item x="127"/>
        <item x="142"/>
        <item x="110"/>
        <item x="117"/>
        <item x="143"/>
        <item x="129"/>
        <item x="44"/>
        <item x="114"/>
        <item x="107"/>
        <item x="130"/>
        <item x="5"/>
        <item x="144"/>
        <item x="30"/>
        <item x="140"/>
        <item x="63"/>
        <item x="148"/>
        <item x="106"/>
        <item x="38"/>
        <item x="97"/>
        <item x="115"/>
        <item x="57"/>
        <item x="145"/>
        <item x="122"/>
        <item x="119"/>
        <item x="141"/>
        <item x="74"/>
        <item x="98"/>
        <item x="137"/>
        <item x="88"/>
        <item x="135"/>
        <item x="147"/>
        <item x="121"/>
        <item x="94"/>
        <item x="118"/>
        <item x="105"/>
        <item x="131"/>
        <item x="111"/>
        <item x="102"/>
        <item x="125"/>
        <item x="132"/>
        <item x="100"/>
        <item x="34"/>
        <item x="76"/>
        <item x="78"/>
        <item x="12"/>
        <item x="27"/>
        <item x="28"/>
        <item x="16"/>
        <item x="35"/>
        <item x="9"/>
        <item x="18"/>
        <item x="33"/>
        <item x="37"/>
        <item x="39"/>
        <item x="7"/>
        <item x="72"/>
        <item x="14"/>
        <item x="48"/>
        <item x="47"/>
        <item x="13"/>
        <item x="1"/>
        <item x="21"/>
        <item x="50"/>
        <item x="46"/>
        <item x="19"/>
        <item x="49"/>
        <item x="61"/>
        <item x="52"/>
        <item x="53"/>
        <item x="54"/>
        <item x="71"/>
        <item x="20"/>
        <item x="40"/>
        <item x="6"/>
        <item x="65"/>
        <item x="10"/>
        <item x="36"/>
        <item x="22"/>
        <item x="77"/>
        <item x="58"/>
        <item x="2"/>
        <item x="66"/>
        <item x="3"/>
        <item x="79"/>
        <item x="29"/>
        <item x="42"/>
        <item x="67"/>
        <item x="85"/>
        <item x="51"/>
        <item x="4"/>
        <item x="86"/>
        <item x="84"/>
        <item x="45"/>
        <item x="55"/>
        <item x="80"/>
        <item x="81"/>
        <item x="59"/>
        <item x="32"/>
        <item x="87"/>
        <item x="69"/>
        <item x="64"/>
        <item x="90"/>
        <item x="73"/>
        <item x="11"/>
        <item x="70"/>
        <item x="0"/>
        <item x="93"/>
        <item x="60"/>
        <item x="96"/>
        <item x="92"/>
        <item x="89"/>
        <item x="41"/>
        <item x="15"/>
        <item x="83"/>
        <item x="31"/>
        <item x="95"/>
        <item x="108"/>
        <item x="8"/>
        <item x="25"/>
        <item x="113"/>
        <item x="17"/>
        <item x="112"/>
        <item x="101"/>
        <item x="99"/>
        <item x="23"/>
        <item x="24"/>
        <item x="124"/>
        <item x="123"/>
        <item x="68"/>
        <item x="116"/>
        <item x="26"/>
        <item x="120"/>
        <item x="91"/>
        <item x="126"/>
        <item x="134"/>
        <item x="62"/>
        <item x="56"/>
        <item x="136"/>
        <item x="139"/>
        <item x="133"/>
        <item x="109"/>
        <item x="146"/>
        <item x="138"/>
        <item x="149"/>
        <item x="43"/>
        <item x="128"/>
        <item x="103"/>
        <item x="75"/>
        <item x="150"/>
        <item x="82"/>
        <item t="default"/>
      </items>
    </pivotField>
    <pivotField showAll="0"/>
    <pivotField showAll="0"/>
    <pivotField numFmtId="9" showAll="0"/>
    <pivotField axis="axisRow" showAll="0">
      <items count="6">
        <item x="1"/>
        <item x="3"/>
        <item x="0"/>
        <item x="2"/>
        <item x="4"/>
        <item t="default"/>
      </items>
    </pivotField>
    <pivotField showAll="0"/>
    <pivotField showAll="0"/>
    <pivotField showAll="0"/>
    <pivotField showAll="0"/>
    <pivotField showAll="0"/>
    <pivotField showAll="0"/>
    <pivotField showAll="0"/>
  </pivotFields>
  <rowFields count="1">
    <field x="24"/>
  </rowFields>
  <rowItems count="6">
    <i>
      <x/>
    </i>
    <i>
      <x v="1"/>
    </i>
    <i>
      <x v="2"/>
    </i>
    <i>
      <x v="3"/>
    </i>
    <i>
      <x v="4"/>
    </i>
    <i t="grand">
      <x/>
    </i>
  </rowItems>
  <colItems count="1">
    <i/>
  </colItems>
  <pageFields count="1">
    <pageField fld="20" hier="-1"/>
  </pageFields>
  <dataFields count="1">
    <dataField name="Cuenta de Consecutivo" fld="0" subtotal="count" baseField="7" baseItem="1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5C9E23-F4CB-43DC-A6CA-B8256C495EDA}" name="TABLA" displayName="TABLA" ref="A1:AF71" totalsRowShown="0" headerRowDxfId="1790" dataDxfId="1788" headerRowBorderDxfId="1789" tableBorderDxfId="1787">
  <autoFilter ref="A1:AF71" xr:uid="{00000000-0009-0000-0100-000003000000}"/>
  <tableColumns count="32">
    <tableColumn id="1" xr3:uid="{AA0674DE-17DA-4B54-9CD0-355AC4A17DE4}" name="Consecutivo" dataDxfId="1786"/>
    <tableColumn id="2" xr3:uid="{5C9980EB-5CD2-4344-B646-7DD8EE573EA8}" name="Vigencia" dataDxfId="1785"/>
    <tableColumn id="3" xr3:uid="{C82B4BB9-C19E-4884-A94F-8E67897AA1D6}" name="Año" dataDxfId="1784"/>
    <tableColumn id="4" xr3:uid="{8157B09B-63BB-4A14-820C-B4124155D358}" name="Descripción No Conformidad" dataDxfId="1783"/>
    <tableColumn id="5" xr3:uid="{21B116B4-AD44-4B1D-A7E4-053495477639}" name="Categoría" dataDxfId="1782"/>
    <tableColumn id="6" xr3:uid="{FDE64E01-9093-41AB-9B56-4765F8ABDE67}" name="Subcategoría" dataDxfId="1781"/>
    <tableColumn id="7" xr3:uid="{92EA4286-41F5-4F0C-858A-101584BEC2E1}" name="Nombre Informe Auditoría" dataDxfId="1780"/>
    <tableColumn id="8" xr3:uid="{89F02A9B-5D91-4A63-9A1B-097022FB0D05}" name="Área de Conocimiento" dataDxfId="1779"/>
    <tableColumn id="9" xr3:uid="{24071960-9360-4A83-A800-D40766633D6E}" name="Proceso" dataDxfId="1778"/>
    <tableColumn id="10" xr3:uid="{0DB0693C-BB27-4F10-B2B9-49F61847CC59}" name="Vicepresidencia" dataDxfId="1777"/>
    <tableColumn id="11" xr3:uid="{E6E3C768-0170-4DE6-A6B8-EADF7BB55A56}" name="Proyecto o GIT" dataDxfId="1776"/>
    <tableColumn id="12" xr3:uid="{C65B460C-8542-48E7-989A-4B485D36B481}" name="Auditor" dataDxfId="1775"/>
    <tableColumn id="13" xr3:uid="{FAC2EEA1-D1D3-4757-8C5D-B17EE4C1AF3F}" name="Fecha Auditoría" dataDxfId="1774"/>
    <tableColumn id="14" xr3:uid="{16A47E1C-94DA-4B74-8BE2-09426644BEF7}" name="Mes de Auditoría" dataDxfId="1773"/>
    <tableColumn id="15" xr3:uid="{C23139BB-2A28-4E77-87D9-9816F5B7145C}" name="Año Auditoría" dataDxfId="1772"/>
    <tableColumn id="16" xr3:uid="{3E686F2B-9E02-49BF-8E83-244D9211576D}" name="Documento Efectividad" dataDxfId="1771"/>
    <tableColumn id="17" xr3:uid="{C6C896F6-81A0-461F-BDD3-41F82ECE5D00}" name="Fecha Efectividad" dataDxfId="1770"/>
    <tableColumn id="18" xr3:uid="{00210FA6-14C0-41D6-9A40-8DD390F77D6E}" name="Tipo de Acción" dataDxfId="1769"/>
    <tableColumn id="19" xr3:uid="{0992CCE6-3A8F-482B-8F77-AB07EEB9E0C5}" name="Plan de Mejoramiento" dataDxfId="1768"/>
    <tableColumn id="20" xr3:uid="{57927918-683E-448A-ADAB-C0E6399C4356}" name="Fecha de Inicio" dataDxfId="1767"/>
    <tableColumn id="21" xr3:uid="{7D960B66-15D7-4D98-9032-726F3566E35F}" name="Fecha de Terminación" dataDxfId="1766"/>
    <tableColumn id="22" xr3:uid="{E28E8F3A-9964-46F1-8617-7D2DADA054D3}" name="Concepto Efectividad" dataDxfId="1765"/>
    <tableColumn id="23" xr3:uid="{883B8228-DAA0-4227-B5C5-CE454AC1C764}" name="Seguimiento Control Interno" dataDxfId="1764"/>
    <tableColumn id="24" xr3:uid="{84E6823D-FFDA-4CC1-968A-FAAE8B9911AE}" name="Avance" dataDxfId="1763"/>
    <tableColumn id="25" xr3:uid="{9025171E-DF80-4DFA-9672-EE0BEB0A170F}" name="Estado" dataDxfId="1762"/>
    <tableColumn id="26" xr3:uid="{790B264A-34CC-4D7B-B545-EA8DC5F95E8F}" name="Efectivo / No Efectivo" dataDxfId="1761"/>
    <tableColumn id="27" xr3:uid="{CB444544-0FD5-4861-A13A-23E2D110EED2}" name="MES DE CIERRE" dataDxfId="1760"/>
    <tableColumn id="28" xr3:uid="{55B704A2-FFA4-4357-89B3-1D6F3AEAD936}" name="AÑO DE CIERRE" dataDxfId="1759"/>
    <tableColumn id="31" xr3:uid="{4A221B61-FFD1-44AE-A912-E27E8FA88798}" name="Fecha radicación informe" dataDxfId="1758"/>
    <tableColumn id="30" xr3:uid="{86A61BA1-E0FB-4DEA-83F7-EE3105FAAF80}" name="Dias" dataDxfId="1757">
      <calculatedColumnFormula>TODAY()-TABLA[[#This Row],[Fecha radicación informe]]</calculatedColumnFormula>
    </tableColumn>
    <tableColumn id="29" xr3:uid="{8F839496-A568-48A2-8513-EE5658D5EF62}" name="TIPO" dataDxfId="1756"/>
    <tableColumn id="32" xr3:uid="{53741DB4-57B7-434C-8CC6-51CBF1EFCEE5}" name="Soportes" dataDxfId="175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548BE78-D0C9-4027-8CBB-F875D86F8CFE}" name="TABLA3" displayName="TABLA3" ref="A1:AF72" totalsRowShown="0" headerRowDxfId="1754" dataDxfId="1752" headerRowBorderDxfId="1753" tableBorderDxfId="1751">
  <autoFilter ref="A1:AF72" xr:uid="{00000000-0009-0000-0100-000003000000}"/>
  <tableColumns count="32">
    <tableColumn id="1" xr3:uid="{65C7DD20-F963-4A73-9F47-95F813FA4B66}" name="Consecutivo" dataDxfId="1750"/>
    <tableColumn id="2" xr3:uid="{31BA9443-7B12-4760-A826-61FF3A4E2AA3}" name="Vigencia" dataDxfId="1749"/>
    <tableColumn id="3" xr3:uid="{70E1D873-7908-41B9-BF35-0953158E05C4}" name="Año" dataDxfId="1748"/>
    <tableColumn id="4" xr3:uid="{92774533-5F92-45B0-9F9E-D83946D6D076}" name="Descripción No Conformidad" dataDxfId="1747"/>
    <tableColumn id="5" xr3:uid="{7168EF6D-EC92-4026-A6CE-686234B66593}" name="Categoría" dataDxfId="1746"/>
    <tableColumn id="6" xr3:uid="{8692E5BD-FD6F-4373-BE22-5355935B6E98}" name="Subcategoría" dataDxfId="1745"/>
    <tableColumn id="7" xr3:uid="{9B6485DD-23C2-4F34-BDA2-463652B01D9D}" name="Nombre Informe Auditoría" dataDxfId="1744"/>
    <tableColumn id="8" xr3:uid="{06CC51B9-79CA-4975-80A9-CD43A3DE9156}" name="Área de Conocimiento" dataDxfId="1743"/>
    <tableColumn id="9" xr3:uid="{3B3C69EB-7FDF-44FB-954C-8801D32DD319}" name="Proceso" dataDxfId="1742"/>
    <tableColumn id="10" xr3:uid="{850DEFC6-8589-479B-A7E1-38A988444487}" name="Vicepresidencia" dataDxfId="1741"/>
    <tableColumn id="11" xr3:uid="{88B710F5-FA54-4C0A-9FDD-7BB79883C9C9}" name="Proyecto o GIT" dataDxfId="1740"/>
    <tableColumn id="12" xr3:uid="{84A52298-3C7E-44C1-9123-EF5E274A1911}" name="Auditor" dataDxfId="1739"/>
    <tableColumn id="13" xr3:uid="{9165435C-2CB8-4919-9585-2E63B2879A50}" name="Fecha Auditoría" dataDxfId="1738"/>
    <tableColumn id="14" xr3:uid="{F1E7B99D-C505-4C6F-A9CA-0613E9F890F6}" name="Mes de Auditoría" dataDxfId="1737"/>
    <tableColumn id="15" xr3:uid="{C60D1166-33B5-4200-8D34-209F480D0546}" name="Año Auditoría" dataDxfId="1736"/>
    <tableColumn id="16" xr3:uid="{9032E4B2-34E4-456B-8E8C-4DE0637107BA}" name="Documento Efectividad" dataDxfId="1735"/>
    <tableColumn id="17" xr3:uid="{42A73A08-5D58-4EE1-80F2-2CF6730BDD5F}" name="Fecha Efectividad" dataDxfId="1734"/>
    <tableColumn id="18" xr3:uid="{AEC9ECC4-BB16-4865-92A6-40A5012641EC}" name="Tipo de Acción" dataDxfId="1733"/>
    <tableColumn id="19" xr3:uid="{19890BED-50D2-43D6-BB18-2A5B2B2845EA}" name="Plan de Mejoramiento" dataDxfId="1732"/>
    <tableColumn id="20" xr3:uid="{9D0AD41E-515D-4D28-B341-B336C114DC08}" name="Fecha de Inicio" dataDxfId="1731"/>
    <tableColumn id="21" xr3:uid="{273F9122-6B2B-47AE-997A-E919FA827B20}" name="Fecha de Terminación" dataDxfId="1730"/>
    <tableColumn id="22" xr3:uid="{3002E528-C62C-43C9-956A-8EE146767C1A}" name="Concepto Efectividad" dataDxfId="1729"/>
    <tableColumn id="23" xr3:uid="{74A72F47-7F6F-4AA9-B404-522D788B4DE2}" name="Seguimiento Control Interno" dataDxfId="1728"/>
    <tableColumn id="24" xr3:uid="{6343ECDC-F68D-4786-ADA1-DEECA65E33C4}" name="Avance" dataDxfId="1727"/>
    <tableColumn id="25" xr3:uid="{F334199E-4A95-420F-8E49-4B8E9BDCA83A}" name="Estado" dataDxfId="1726"/>
    <tableColumn id="26" xr3:uid="{8DC9AFE4-A679-4045-8DC5-2C5381FFC363}" name="Efectivo / No Efectivo" dataDxfId="1725"/>
    <tableColumn id="27" xr3:uid="{ED8F06DD-57C8-41B0-AEF3-0494BB72D429}" name="MES DE CIERRE" dataDxfId="1724"/>
    <tableColumn id="28" xr3:uid="{BF6B5697-147D-4B5C-8534-1A82BDA041D5}" name="AÑO DE CIERRE" dataDxfId="1723"/>
    <tableColumn id="31" xr3:uid="{F2E93C2C-63AA-4F45-B032-6E7BB6C7C7AF}" name="Fecha radicación informe" dataDxfId="1722"/>
    <tableColumn id="30" xr3:uid="{63D97C8F-3270-473A-B2EB-FE568B13FF5B}" name="Dias" dataDxfId="1721">
      <calculatedColumnFormula>TODAY()-TABLA3[[#This Row],[Fecha radicación informe]]</calculatedColumnFormula>
    </tableColumn>
    <tableColumn id="29" xr3:uid="{5535CAA1-2AA3-471C-BFCF-AB9507AAC3B0}" name="TIPO" dataDxfId="1720"/>
    <tableColumn id="32" xr3:uid="{0280BFA2-F789-4416-9443-2450F9AA4FF7}" name="Soportes" dataDxfId="1719"/>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C2C9C-414E-4F88-8F98-47AA8FD94B60}" name="TABLA4" displayName="TABLA4" ref="A1:AF348" totalsRowShown="0" headerRowDxfId="1718" dataDxfId="1716" headerRowBorderDxfId="1717" tableBorderDxfId="1715">
  <autoFilter ref="A1:AF348" xr:uid="{00000000-0009-0000-0100-000003000000}"/>
  <tableColumns count="32">
    <tableColumn id="1" xr3:uid="{5F68E33E-15E5-4AF5-8AD0-1C8291461C5D}" name="Consecutivo" dataDxfId="1714"/>
    <tableColumn id="2" xr3:uid="{58823381-DA53-4F0C-BC4E-5283D0760C12}" name="Vigencia" dataDxfId="1713"/>
    <tableColumn id="3" xr3:uid="{2DFA9B17-2C90-4864-A7E6-42A53D48D33B}" name="Año" dataDxfId="1712"/>
    <tableColumn id="4" xr3:uid="{8E19AF6C-C2AA-46C8-BE7B-E17747729F0D}" name="Descripción No Conformidad" dataDxfId="1711"/>
    <tableColumn id="5" xr3:uid="{DA6C9633-82F9-4378-9BF1-ECBB33F2CDFE}" name="Categoría" dataDxfId="1710"/>
    <tableColumn id="6" xr3:uid="{9FB8140C-84DD-4281-B474-C57A78B6DB14}" name="Subcategoría" dataDxfId="1709"/>
    <tableColumn id="7" xr3:uid="{AACBE2E6-6368-45D4-A389-DC34DF1FB2D5}" name="Nombre Informe Auditoría" dataDxfId="1708"/>
    <tableColumn id="8" xr3:uid="{17338307-1ACC-44EB-A69F-E34215E49EC9}" name="Área de Conocimiento" dataDxfId="1707"/>
    <tableColumn id="9" xr3:uid="{AB120504-0DA5-4EF3-8AF3-783ABFD5638A}" name="Proceso" dataDxfId="1706"/>
    <tableColumn id="10" xr3:uid="{D7B9E981-8FF8-4EB7-BC22-D472982D4168}" name="Vicepresidencia" dataDxfId="1705"/>
    <tableColumn id="11" xr3:uid="{828CE8EC-FB44-4008-82FB-C887D6C982CC}" name="Proyecto o GIT" dataDxfId="1704"/>
    <tableColumn id="12" xr3:uid="{6ED9DF17-3ECF-464E-861B-26F15A04CC75}" name="Auditor" dataDxfId="1703"/>
    <tableColumn id="13" xr3:uid="{469B89B6-CF37-4955-8489-4AFACB791204}" name="Fecha Auditoría" dataDxfId="1702"/>
    <tableColumn id="14" xr3:uid="{65842948-2C42-432F-8051-941F84501F36}" name="Mes de Auditoría" dataDxfId="1701"/>
    <tableColumn id="15" xr3:uid="{00C474A2-A42A-4D09-9867-06ABCAA917D7}" name="Año Auditoría" dataDxfId="1700"/>
    <tableColumn id="16" xr3:uid="{DEE1B48E-0CFB-4910-BB2F-FD5D148FA051}" name="Documento Efectividad" dataDxfId="1699"/>
    <tableColumn id="17" xr3:uid="{84372FC5-3A2A-4382-A7A0-B82B1F3A93EA}" name="Fecha Efectividad" dataDxfId="1698"/>
    <tableColumn id="18" xr3:uid="{42CD819C-10F4-4FBE-8722-03F625E73610}" name="Tipo de Acción" dataDxfId="1697"/>
    <tableColumn id="19" xr3:uid="{7242A20F-33B0-4F01-BEE4-6FBE6B6CD38D}" name="Plan de Mejoramiento" dataDxfId="1696"/>
    <tableColumn id="20" xr3:uid="{6E15A2F2-B513-4118-A522-DCC588DBEA5B}" name="Fecha de Inicio" dataDxfId="1695"/>
    <tableColumn id="21" xr3:uid="{FCDFB2DA-A093-46A5-BFD4-C1B0256EE1C7}" name="Fecha de Terminación" dataDxfId="1694"/>
    <tableColumn id="22" xr3:uid="{D139CDF2-7E35-4C0B-90A0-AD407D529B8C}" name="Concepto Efectividad" dataDxfId="1693"/>
    <tableColumn id="23" xr3:uid="{3B76CB22-21D5-43C9-8CAD-FF77A8D4E602}" name="Seguimiento Control Interno" dataDxfId="1692"/>
    <tableColumn id="24" xr3:uid="{571F1FC3-2A13-48F9-8956-E065B5101359}" name="Avance" dataDxfId="1691"/>
    <tableColumn id="25" xr3:uid="{4CFF4CB3-EDB6-4251-9A81-29EEA09B94D1}" name="Estado" dataDxfId="1690"/>
    <tableColumn id="26" xr3:uid="{4E15BE97-2B8B-4A9C-969C-6BAF25B8B678}" name="Efectivo / No Efectivo" dataDxfId="1689"/>
    <tableColumn id="27" xr3:uid="{D9EF410B-DE1F-4BE4-AFCA-B93E21B844F8}" name="MES DE CIERRE" dataDxfId="1688"/>
    <tableColumn id="28" xr3:uid="{18E72735-43B8-484C-A490-650075299767}" name="AÑO DE CIERRE" dataDxfId="1687"/>
    <tableColumn id="31" xr3:uid="{D7951A81-5780-4D9C-8CEA-17D16AA04F35}" name="Fecha radicación informe" dataDxfId="1686"/>
    <tableColumn id="30" xr3:uid="{F74AFDF2-C47A-4293-ABDB-C87E7C200664}" name="Dias" dataDxfId="1685">
      <calculatedColumnFormula>TODAY()-TABLA4[[#This Row],[Fecha radicación informe]]</calculatedColumnFormula>
    </tableColumn>
    <tableColumn id="29" xr3:uid="{6A7532BE-D8DE-4F7F-BDFE-2C529178C8AA}" name="TIPO" dataDxfId="1684"/>
    <tableColumn id="32" xr3:uid="{6055CE09-7710-49E0-BF1C-505640888F01}" name="Soportes" dataDxfId="168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41AB0D3-D447-4ED9-9B2C-66E7C55B670A}" name="TABLA45" displayName="TABLA45" ref="A1:AF489" totalsRowShown="0" headerRowDxfId="1682" dataDxfId="1680" headerRowBorderDxfId="1681" tableBorderDxfId="1679">
  <autoFilter ref="A1:AF489" xr:uid="{00000000-0009-0000-0100-000003000000}"/>
  <tableColumns count="32">
    <tableColumn id="1" xr3:uid="{8F19AF4F-F13E-4851-B117-9E8E355B7B53}" name="Consecutivo" dataDxfId="1678"/>
    <tableColumn id="2" xr3:uid="{6EE2116D-370C-458D-B7A6-0429909549A0}" name="Vigencia" dataDxfId="1677"/>
    <tableColumn id="3" xr3:uid="{85D5732A-8303-4835-BEA5-E0500B8D0EB8}" name="Año" dataDxfId="1676"/>
    <tableColumn id="4" xr3:uid="{6896F07B-78B7-4031-81B6-B518A7040832}" name="Descripción No Conformidad" dataDxfId="1675"/>
    <tableColumn id="5" xr3:uid="{DD66F35F-92FC-4E69-9926-13DF8A2B2012}" name="Categoría" dataDxfId="1674"/>
    <tableColumn id="6" xr3:uid="{DBCE933B-A00B-4898-832B-31B618F3011A}" name="Subcategoría" dataDxfId="1673"/>
    <tableColumn id="7" xr3:uid="{05C1AB4B-D8C5-4894-AE92-FBFA459D817F}" name="Nombre Informe Auditoría" dataDxfId="1672"/>
    <tableColumn id="8" xr3:uid="{782C2C01-5FD6-49E7-9BC2-2A563E8DC1D7}" name="Área de Conocimiento" dataDxfId="1671"/>
    <tableColumn id="9" xr3:uid="{A92C3695-5BFF-482A-A952-32C2F2E8E06B}" name="Proceso" dataDxfId="1670"/>
    <tableColumn id="10" xr3:uid="{D1078C39-1F25-4F24-A08F-7E3A0A367ABD}" name="Vicepresidencia" dataDxfId="1669"/>
    <tableColumn id="11" xr3:uid="{597511D3-97EB-4E72-9B4F-254F1077C17C}" name="Proyecto o GIT" dataDxfId="1668"/>
    <tableColumn id="12" xr3:uid="{D4BD2A3A-A83A-447A-9136-D59ABD28857B}" name="Auditor" dataDxfId="1667"/>
    <tableColumn id="13" xr3:uid="{FF240462-0413-4D9E-94F5-514A731ABB1A}" name="Fecha Auditoría" dataDxfId="1666"/>
    <tableColumn id="14" xr3:uid="{70791BDA-DE3D-4301-9FB6-F55D4BE4D353}" name="Mes de Auditoría" dataDxfId="1665"/>
    <tableColumn id="15" xr3:uid="{3A3D4052-D9C0-47B6-93A8-382B119CD071}" name="Año Auditoría" dataDxfId="1664"/>
    <tableColumn id="16" xr3:uid="{B6DECCA8-4701-492F-8FA5-7AD0EF806FEF}" name="Documento Efectividad" dataDxfId="1663"/>
    <tableColumn id="17" xr3:uid="{3A8B7A25-3014-4299-8673-E39907773012}" name="Fecha Efectividad" dataDxfId="1662"/>
    <tableColumn id="18" xr3:uid="{1CE0548A-3A34-4F6F-8847-A06C961879A7}" name="Tipo de Acción" dataDxfId="1661"/>
    <tableColumn id="19" xr3:uid="{DDFB77E9-5ABD-47E4-BF70-BD9A1594CF93}" name="Plan de Mejoramiento" dataDxfId="1660"/>
    <tableColumn id="20" xr3:uid="{C5219080-0746-45A1-90FF-05047BB37B22}" name="Fecha de Inicio" dataDxfId="1659"/>
    <tableColumn id="21" xr3:uid="{1C3B1D92-DF3C-4E24-A47F-0EC9A1DF19EC}" name="Fecha de Terminación" dataDxfId="1658"/>
    <tableColumn id="22" xr3:uid="{CAB6F7B7-4319-4B02-98F1-5F3A57D29D09}" name="Concepto Efectividad" dataDxfId="1657"/>
    <tableColumn id="23" xr3:uid="{E406F399-799E-40F4-877C-48DEE7A617C6}" name="Seguimiento Control Interno" dataDxfId="1656"/>
    <tableColumn id="24" xr3:uid="{7C4CFD74-8F33-4B25-85A3-7EF8C05461D4}" name="Avance" dataDxfId="1655"/>
    <tableColumn id="25" xr3:uid="{A970DC5F-C7C7-4E03-BEE9-C529D52A6F51}" name="Estado" dataDxfId="1654"/>
    <tableColumn id="26" xr3:uid="{AEDE2760-7880-494B-A80C-3D1E0D812AD4}" name="Efectivo / No Efectivo" dataDxfId="1653"/>
    <tableColumn id="27" xr3:uid="{AF2630D0-6AE0-4A3F-9FE1-1B6DB76F9A96}" name="MES DE CIERRE" dataDxfId="1652"/>
    <tableColumn id="28" xr3:uid="{B836C8F4-869E-4DAE-8452-5024F7C6A67C}" name="AÑO DE CIERRE" dataDxfId="1651"/>
    <tableColumn id="31" xr3:uid="{87954B2A-BFDC-4C0C-951D-6B2FDD09168D}" name="Fecha radicación informe" dataDxfId="1650"/>
    <tableColumn id="30" xr3:uid="{0CCC3939-7D8F-4D85-804F-950D17829666}" name="Dias" dataDxfId="1649">
      <calculatedColumnFormula>TODAY()-TABLA45[[#This Row],[Fecha radicación informe]]</calculatedColumnFormula>
    </tableColumn>
    <tableColumn id="29" xr3:uid="{3FC3CACB-6451-420E-98A7-108DA2A27977}" name="TIPO" dataDxfId="1648"/>
    <tableColumn id="32" xr3:uid="{49D9C1D0-8D2B-44E3-8D50-7AE1D06B38EE}" name="Soportes" dataDxfId="1647"/>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anionline.sharepoint.com/:f:/s/PMPMotor/El3N3dpfYT1OiLRtWIuTZ54BVtIkw4Z74qINla6lzfU7eQ?e=8E2Iec" TargetMode="External"/><Relationship Id="rId21" Type="http://schemas.openxmlformats.org/officeDocument/2006/relationships/hyperlink" Target="https://anionline.sharepoint.com/:f:/s/PMPMotor/EgL4Qts5U75BpyCu69bnWGcB1st1lXgF0LG3ga_RTSVJOw?e=8LkmNK" TargetMode="External"/><Relationship Id="rId42" Type="http://schemas.openxmlformats.org/officeDocument/2006/relationships/hyperlink" Target="https://anionline.sharepoint.com/:f:/s/PMPMotor/EoLYDzEYCTJNrVLO-j1MkF0Bc2GIvjjplvzpRWdudloDrA?e=8faXcW" TargetMode="External"/><Relationship Id="rId47" Type="http://schemas.openxmlformats.org/officeDocument/2006/relationships/hyperlink" Target="https://anionline.sharepoint.com/:f:/s/PMPMotor/Eh7cR7GpueZGs4drwUswtiwBRY05EDdoKiJoF0241f7BAQ?e=IrnN5j" TargetMode="External"/><Relationship Id="rId63" Type="http://schemas.openxmlformats.org/officeDocument/2006/relationships/hyperlink" Target="https://anionline.sharepoint.com/:f:/s/PMPMotor/EsoYhW782S5Bk9Dky3yzp5gBUGIxsC66y0r8BhqXz9DfoA?e=scUrn0" TargetMode="External"/><Relationship Id="rId68" Type="http://schemas.openxmlformats.org/officeDocument/2006/relationships/hyperlink" Target="https://anionline.sharepoint.com/:f:/s/PMPMotor/ErbOLVn0FsVEnoMUvt_IOzsBLheesfw4w8r0Dypp0j7yQA?e=qZfyFg" TargetMode="External"/><Relationship Id="rId2" Type="http://schemas.openxmlformats.org/officeDocument/2006/relationships/hyperlink" Target="https://anionline.sharepoint.com/:f:/s/PMPMotor/EghOuWDIefxNrXLPWI1qqPwB_X7Cdz_9xdwpePu4oQhPvg?e=80A1Uf" TargetMode="External"/><Relationship Id="rId16" Type="http://schemas.openxmlformats.org/officeDocument/2006/relationships/hyperlink" Target="https://anionline.sharepoint.com/:f:/s/PMPMotor/Er5Bru6LDw9KljW0ziXUcfQB7qNKYQyHg61bT31ySyO9GA?e=vNuOEz" TargetMode="External"/><Relationship Id="rId29" Type="http://schemas.openxmlformats.org/officeDocument/2006/relationships/hyperlink" Target="https://anionline.sharepoint.com/:f:/s/PMPMotor/EnIaIauP6alDjoejShuR6s8B-0M_axAAYnEm2pBA3RV3XA?e=dq0k0h" TargetMode="External"/><Relationship Id="rId11"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nhur-Cz6jhFnYdUPJ135UoBYWMXHA9q-KUkZu7rwTpwsg?e=lpTRUs" TargetMode="External"/><Relationship Id="rId32" Type="http://schemas.openxmlformats.org/officeDocument/2006/relationships/hyperlink" Target="https://anionline.sharepoint.com/:f:/s/PMPMotor/EkSIOZJiHo5HhOTpWK7T6IgBAKMjdXRfPL2SkCnmkFBzXg?e=8MIEwT" TargetMode="External"/><Relationship Id="rId37" Type="http://schemas.openxmlformats.org/officeDocument/2006/relationships/hyperlink" Target="https://anionline.sharepoint.com/:f:/s/PMPMotor/EqxN5bjL0w1MmFpzrMCGmgoBnjRt4JzAMIb3S8nJ4ToChw?e=rU1Y8r" TargetMode="External"/><Relationship Id="rId40" Type="http://schemas.openxmlformats.org/officeDocument/2006/relationships/hyperlink" Target="https://anionline.sharepoint.com/:f:/s/PMPMotor/Ejp0jzfcY2VNq-u8ev-mtOYBnsXCNFSFYVuaCGd-Y5tRRQ?e=1MDerS" TargetMode="External"/><Relationship Id="rId45" Type="http://schemas.openxmlformats.org/officeDocument/2006/relationships/hyperlink" Target="https://anionline.sharepoint.com/:f:/s/PMPMotor/Eib-eYrhy4pNqEnzwcrj1aIBesREUVFin0RsUjPqqk8r8w?e=HvGs7Y" TargetMode="External"/><Relationship Id="rId53" Type="http://schemas.openxmlformats.org/officeDocument/2006/relationships/hyperlink" Target="https://anionline.sharepoint.com/:f:/s/PMPMotor/EuALsMBuYLBOm18Qwv0N1F8B8TjT12S1tQr4TgNsnCZ_hw?e=2uBaSe" TargetMode="External"/><Relationship Id="rId58" Type="http://schemas.openxmlformats.org/officeDocument/2006/relationships/hyperlink" Target="https://anionline.sharepoint.com/:f:/s/PMPMotor/Ev1rI15yL05MjBGmdFT_BL4BeZvxW4JE6lsOItwkXZvxQQ?e=Ugiibc" TargetMode="External"/><Relationship Id="rId66" Type="http://schemas.openxmlformats.org/officeDocument/2006/relationships/hyperlink" Target="https://anionline.sharepoint.com/:f:/s/PMPMotor/EtwMnJjwI6tLh816xT8OJ_8BARvICRbECcFxKAayX9bKxQ?e=gbpDUS" TargetMode="External"/><Relationship Id="rId5" Type="http://schemas.openxmlformats.org/officeDocument/2006/relationships/hyperlink" Target="https://anionline.sharepoint.com/:f:/s/PMPMotor/EnLrPRmdEC5OhDauFLI03S0BWqsPb714xxoNThV7-N8A-A?e=oXW0AG" TargetMode="External"/><Relationship Id="rId61" Type="http://schemas.openxmlformats.org/officeDocument/2006/relationships/hyperlink" Target="https://anionline.sharepoint.com/:f:/s/PMPMotor/Elf30ZYcJDRFvAuTPzbNLGQB277hwlcg4UQx-h32UHdlKw?e=V423nX" TargetMode="External"/><Relationship Id="rId19" Type="http://schemas.openxmlformats.org/officeDocument/2006/relationships/hyperlink" Target="https://anionline.sharepoint.com/:f:/s/PMPMotor/Eh8XWTypHdpFhcNKoC-odlMBxNhX8OagTxw8TR4vOf_Q2Q?e=kyn20G" TargetMode="External"/><Relationship Id="rId14" Type="http://schemas.openxmlformats.org/officeDocument/2006/relationships/hyperlink" Target="https://anionline.sharepoint.com/:f:/s/PMPMotor/EsdBEdnWqK5Krui-ZHEteEIBi-sJnBmJXcd379XBZzvMBQ?e=Hd5TYm" TargetMode="External"/><Relationship Id="rId22" Type="http://schemas.openxmlformats.org/officeDocument/2006/relationships/hyperlink" Target="https://anionline.sharepoint.com/:f:/s/PMPMotor/EkSo2HAbPzpAhwy8yGuGfTwBewCmviCFGvgI-1XWhvl-5w?e=4IAp3h" TargetMode="External"/><Relationship Id="rId27" Type="http://schemas.openxmlformats.org/officeDocument/2006/relationships/hyperlink" Target="https://anionline.sharepoint.com/:f:/s/PMPMotor/EuyM9doIAlNFpsagPCDBOCMBwU7OqCwZMUo6IF_zjBn8TQ?e=RvrVaP" TargetMode="External"/><Relationship Id="rId30" Type="http://schemas.openxmlformats.org/officeDocument/2006/relationships/hyperlink" Target="https://anionline.sharepoint.com/:f:/s/PMPMotor/Ek312l0JY8RKtQUFPHhIyX4BIrrHvgEUl2Hbjw_c6xaEKQ?e=I11oIH" TargetMode="External"/><Relationship Id="rId35" Type="http://schemas.openxmlformats.org/officeDocument/2006/relationships/hyperlink" Target="https://anionline.sharepoint.com/:f:/s/PMPMotor/EpUeMAxmewVFpIpCdl4vx3oBj4wad8dUaBnUfXeRxzHXiQ?e=gbdcWX" TargetMode="External"/><Relationship Id="rId43" Type="http://schemas.openxmlformats.org/officeDocument/2006/relationships/hyperlink" Target="https://anionline.sharepoint.com/:f:/s/PMPMotor/EjMAqj0WnLZNnmJBJQwxnbEBD8C_IEEJMqozQ7s4kc2efw?e=GvFqkd" TargetMode="External"/><Relationship Id="rId48" Type="http://schemas.openxmlformats.org/officeDocument/2006/relationships/hyperlink" Target="https://anionline.sharepoint.com/:f:/s/PMPMotor/EmYI_pvTTvtDgfW79pQ_j0wBJve3JGbcA0ES2ft8OFD_cw?e=GmPs14" TargetMode="External"/><Relationship Id="rId56" Type="http://schemas.openxmlformats.org/officeDocument/2006/relationships/hyperlink" Target="https://anionline.sharepoint.com/:f:/s/PMPMotor/EntZLPZs4NxLqfI3_vPSzpoBwWlfRiG6DYnmOUt4fZU4xg?e=CDX4wd" TargetMode="External"/><Relationship Id="rId64" Type="http://schemas.openxmlformats.org/officeDocument/2006/relationships/hyperlink" Target="https://anionline.sharepoint.com/:f:/s/PMPMotor/Emvm_R8ifZVHls5GhACjhmgBASY8ELwst1vUlPU0wYDs5g?e=p8RjxY" TargetMode="External"/><Relationship Id="rId69" Type="http://schemas.openxmlformats.org/officeDocument/2006/relationships/hyperlink" Target="https://anionline.sharepoint.com/:f:/s/PMPMotor/Eux93PHFRqVFvLz6hi6RFy4B0hwjmuUeuJiKslL7ciiEdw?e=JWLTrJ" TargetMode="External"/><Relationship Id="rId8" Type="http://schemas.openxmlformats.org/officeDocument/2006/relationships/hyperlink" Target="https://anionline.sharepoint.com/:f:/s/PMPMotor/EjUk8FEGrE5JmG6Zr32OElYBsaKnkIU98yvOMyYL1O9fAQ?e=eJTTNm" TargetMode="External"/><Relationship Id="rId51" Type="http://schemas.openxmlformats.org/officeDocument/2006/relationships/hyperlink" Target="https://anionline.sharepoint.com/:f:/s/PMPMotor/EmsD2oNyShFHm1uktpJ-4skBYhvAxDi9KJkLLOYANVS_wg?e=dAm2it" TargetMode="External"/><Relationship Id="rId72" Type="http://schemas.openxmlformats.org/officeDocument/2006/relationships/table" Target="../tables/table1.xml"/><Relationship Id="rId3" Type="http://schemas.openxmlformats.org/officeDocument/2006/relationships/hyperlink" Target="https://anionline.sharepoint.com/:f:/s/PMPMotor/EgnUIUZT22BHkRwH7DxTC_8Bf4L_o2UEK7hecKgGpu4YSg?e=SRcQuG" TargetMode="External"/><Relationship Id="rId12" Type="http://schemas.openxmlformats.org/officeDocument/2006/relationships/hyperlink" Target="https://anionline.sharepoint.com/:f:/s/PMPMotor/Elt99qcdnldPp4AGRwBwgNAB9gHREfq8CezFsVtXQiCsWA?e=NMkoH1" TargetMode="External"/><Relationship Id="rId17" Type="http://schemas.openxmlformats.org/officeDocument/2006/relationships/hyperlink" Target="https://anionline.sharepoint.com/:f:/s/PMPMotor/ErXLZe2u6xhEm6rbTX0D6G4BqNEVCBjIaLJH9SE5_D_u1w?e=eSRiXj" TargetMode="External"/><Relationship Id="rId25" Type="http://schemas.openxmlformats.org/officeDocument/2006/relationships/hyperlink" Target="https://anionline.sharepoint.com/:f:/s/PMPMotor/EqWfVuvWBgVMi5rcjC8FjW8BZhjKjC8G1m2WXQ7HpP3qYg?e=KyPOUy" TargetMode="External"/><Relationship Id="rId33" Type="http://schemas.openxmlformats.org/officeDocument/2006/relationships/hyperlink" Target="https://anionline.sharepoint.com/:f:/s/PMPMotor/EsyOymdZdwRCrW9TDAgkrN4B_Z7aqB7y9nvjnOBRz4n2eg?e=adUxCU" TargetMode="External"/><Relationship Id="rId38" Type="http://schemas.openxmlformats.org/officeDocument/2006/relationships/hyperlink" Target="https://anionline.sharepoint.com/:f:/s/PMPMotor/Esb4GhgfDzVKj7_CSeQX2HcBQ4bqQTw3LGE7xrhCHvJqdQ?e=tfDok4" TargetMode="External"/><Relationship Id="rId46" Type="http://schemas.openxmlformats.org/officeDocument/2006/relationships/hyperlink" Target="https://anionline.sharepoint.com/:f:/s/PMPMotor/EtHJUJFbG0VBnHZToHv4G4gBZ1pTFio39K3z3ZHy5n5OCg?e=uId0jE" TargetMode="External"/><Relationship Id="rId59" Type="http://schemas.openxmlformats.org/officeDocument/2006/relationships/hyperlink" Target="https://anionline.sharepoint.com/:f:/s/PMPMotor/EjelJkj-E31Pufl1NJWEZlQBvlwe64MZ2jiNK1XujK_PPw?e=h0s0yj" TargetMode="External"/><Relationship Id="rId67" Type="http://schemas.openxmlformats.org/officeDocument/2006/relationships/hyperlink" Target="https://anionline.sharepoint.com/:f:/s/PMPMotor/EmJCCAjP0wFAlc1v7hqJpQ8BZb8xTAEDXahf4c6l57YnFw?e=aDlZ24" TargetMode="External"/><Relationship Id="rId20" Type="http://schemas.openxmlformats.org/officeDocument/2006/relationships/hyperlink" Target="https://anionline.sharepoint.com/:f:/s/PMPMotor/ErGCGLwK4rFGr0iuI15vhw4BzJlJ6UXpjKZWmGoqSE0wUQ?e=dDXeHZ" TargetMode="External"/><Relationship Id="rId41" Type="http://schemas.openxmlformats.org/officeDocument/2006/relationships/hyperlink" Target="https://anionline.sharepoint.com/:f:/s/PMPMotor/EhWAhGT5FLtOkzT7PwBgREIBAeSBoT49v-vfNnWYG7F0Ug?e=KzJQmc" TargetMode="External"/><Relationship Id="rId54" Type="http://schemas.openxmlformats.org/officeDocument/2006/relationships/hyperlink" Target="https://anionline.sharepoint.com/:f:/s/PMPMotor/Eo06oI-NbjVCmENgKK95JWIB_vyn-nWhObAw1wEB3A7F9g?e=GG1XBs" TargetMode="External"/><Relationship Id="rId62" Type="http://schemas.openxmlformats.org/officeDocument/2006/relationships/hyperlink" Target="https://anionline.sharepoint.com/:f:/s/PMPMotor/EpHL9FGqq-pCqCZxWz3g-vEBTVTPUvPqAacjNpz2OhkfxQ?e=mKoIdg" TargetMode="External"/><Relationship Id="rId70" Type="http://schemas.openxmlformats.org/officeDocument/2006/relationships/printerSettings" Target="../printerSettings/printerSettings2.bin"/><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15" Type="http://schemas.openxmlformats.org/officeDocument/2006/relationships/hyperlink" Target="https://anionline.sharepoint.com/:f:/s/PMPMotor/EhPjb5y_lbdEk79x6xlETlcBxkDvV5lbrtoXJzlIUqocJA?e=OfBlRA" TargetMode="External"/><Relationship Id="rId23" Type="http://schemas.openxmlformats.org/officeDocument/2006/relationships/hyperlink" Target="https://anionline.sharepoint.com/:f:/s/PMPMotor/EixV4fZIjTlHpZEk6ZO2BlEBhlqgNgcwkJP8f8G72e-dmQ?e=Xm8kh4" TargetMode="External"/><Relationship Id="rId28" Type="http://schemas.openxmlformats.org/officeDocument/2006/relationships/hyperlink" Target="https://anionline.sharepoint.com/:f:/s/PMPMotor/Et87fM0UjklIgOhaOSNef5kBkHkfKWACAOCwEDJI4dM5Ug?e=PkDO2Y" TargetMode="External"/><Relationship Id="rId36" Type="http://schemas.openxmlformats.org/officeDocument/2006/relationships/hyperlink" Target="https://anionline.sharepoint.com/:f:/s/PMPMotor/EpxMP06o5XFMv5lciB2dwskBI88tyiRM6ncOJY6oz85Bzw?e=2LsGwZ" TargetMode="External"/><Relationship Id="rId49" Type="http://schemas.openxmlformats.org/officeDocument/2006/relationships/hyperlink" Target="https://anionline.sharepoint.com/:f:/s/PMPMotor/EuwoJcV9SCRAiSaShh2VlSQBRzYzc1Y32miyuqV6e1Gmbw?e=7SSf3Q" TargetMode="External"/><Relationship Id="rId57" Type="http://schemas.openxmlformats.org/officeDocument/2006/relationships/hyperlink" Target="https://anionline.sharepoint.com/:f:/s/PMPMotor/EtlWgLwge9NMkpgkT1_GqJ8BnxcV0OR8GKVJj7j3umczZA?e=M6cqw2" TargetMode="External"/><Relationship Id="rId10" Type="http://schemas.openxmlformats.org/officeDocument/2006/relationships/hyperlink" Target="https://anionline.sharepoint.com/:f:/s/PMPMotor/EnTeR1IfjAtPjJAdaNFmzIUB968j82BNH9vpN4Mfoay2Rg?e=wQOeKW" TargetMode="External"/><Relationship Id="rId31" Type="http://schemas.openxmlformats.org/officeDocument/2006/relationships/hyperlink" Target="https://anionline.sharepoint.com/:f:/s/PMPMotor/Eu9PWJnrtgpCuviEJuElLOMBfZgWVZBBvOEqDv9qFhIauQ?e=3IAJuO" TargetMode="External"/><Relationship Id="rId44" Type="http://schemas.openxmlformats.org/officeDocument/2006/relationships/hyperlink" Target="https://anionline.sharepoint.com/:f:/s/PMPMotor/Ehqs5QD83NZCtIA7CcIsUQcBQGkbKTg47qohTLmPYirJbA?e=Qqfwb3" TargetMode="External"/><Relationship Id="rId52" Type="http://schemas.openxmlformats.org/officeDocument/2006/relationships/hyperlink" Target="https://anionline.sharepoint.com/:f:/s/PMPMotor/EmrRdLLsShhIlj80oaUrQHQBjm7pHlPlB9K91pWVbSNUSQ?e=hZDWMK" TargetMode="External"/><Relationship Id="rId60" Type="http://schemas.openxmlformats.org/officeDocument/2006/relationships/hyperlink" Target="https://anionline.sharepoint.com/:f:/s/PMPMotor/Elb3m1NzspJMlJRocDEmZUMBaZvYQbRg4BiBv9V1vnmytg?e=Ab4Sml" TargetMode="External"/><Relationship Id="rId65" Type="http://schemas.openxmlformats.org/officeDocument/2006/relationships/hyperlink" Target="https://anionline.sharepoint.com/:f:/s/PMPMotor/EiguDbn1Lb5KjRrbRj71UtsB5_KOW2y9RsAyq8sOVH2NYA?e=t2nrey" TargetMode="External"/><Relationship Id="rId73" Type="http://schemas.openxmlformats.org/officeDocument/2006/relationships/comments" Target="../comments1.xml"/><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5_tlmyHgxKgYx4aguXw2UBnMoRCeeY5s9Lt8ZhQP6jXA?e=gDcMB3" TargetMode="External"/><Relationship Id="rId13" Type="http://schemas.openxmlformats.org/officeDocument/2006/relationships/hyperlink" Target="https://anionline.sharepoint.com/:f:/s/PMPMotor/Ehx-RLrsYxtFvEosvlznFCABn3uMAiynRui7VzU01ehvew?e=QG9tIO" TargetMode="External"/><Relationship Id="rId18" Type="http://schemas.openxmlformats.org/officeDocument/2006/relationships/hyperlink" Target="https://anionline.sharepoint.com/:f:/s/PMPMotor/EmDF-_9ARHRAmNwm-wEHZnEBWAnK9gE4dkKVC_XAvymrFQ?e=IbubDM" TargetMode="External"/><Relationship Id="rId39" Type="http://schemas.openxmlformats.org/officeDocument/2006/relationships/hyperlink" Target="https://anionline.sharepoint.com/:f:/s/PMPMotor/EiYvyzTSzYFHnMVaU1PNeAoB4Cfh0FiER16DhBcF92N2lA?e=GRA4jk" TargetMode="External"/><Relationship Id="rId34" Type="http://schemas.openxmlformats.org/officeDocument/2006/relationships/hyperlink" Target="https://anionline.sharepoint.com/:f:/s/PMPMotor/EoCgDyhM_nVNuDebhw__DvwBOQ5LNSmGqPLkkOQq4ABkLA?e=Q8t93V" TargetMode="External"/><Relationship Id="rId50" Type="http://schemas.openxmlformats.org/officeDocument/2006/relationships/hyperlink" Target="https://anionline.sharepoint.com/:f:/s/PMPMotor/EsOfoCAkGJVDlGM-ctag1WcBoh4nHrbW-QqJqy9ruRXXyA?e=YYAhqy" TargetMode="External"/><Relationship Id="rId55" Type="http://schemas.openxmlformats.org/officeDocument/2006/relationships/hyperlink" Target="https://anionline.sharepoint.com/:f:/s/PMPMotor/EnF3bkPP3GhBk1u-OLz5lMcBG2xVtQcMrWAKeBay4Goh5w?e=7aaYpM" TargetMode="External"/><Relationship Id="rId7" Type="http://schemas.openxmlformats.org/officeDocument/2006/relationships/hyperlink" Target="https://anionline.sharepoint.com/:f:/s/PMPMotor/EnP5f8VsLt5FiWJSvAb3LJcB2BoFJdYUmAJg4183h-29iw?e=ydHBWB" TargetMode="External"/><Relationship Id="rId7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6" Type="http://schemas.openxmlformats.org/officeDocument/2006/relationships/hyperlink" Target="https://anionline.sharepoint.com/:f:/s/PMPMotor/EsLyiw1d0YlLnVUlN3oxiPQBkf3offMZ91OoxEdXgcDJSA?e=Od0rde" TargetMode="External"/><Relationship Id="rId21" Type="http://schemas.openxmlformats.org/officeDocument/2006/relationships/hyperlink" Target="https://anionline.sharepoint.com/:f:/s/PMPMotor/EmuHFKd7t3hArJq4jhgb2GQBVtNaDelk_7ohBJPYtXySIA?e=AmZ7c1" TargetMode="External"/><Relationship Id="rId42" Type="http://schemas.openxmlformats.org/officeDocument/2006/relationships/hyperlink" Target="https://anionline.sharepoint.com/:f:/s/PMPMotor/EnFAKwZ90ltAoYecPq0oky8B112K3BbWb_YMuqtZWCJnRQ?e=scHFz9" TargetMode="External"/><Relationship Id="rId47" Type="http://schemas.openxmlformats.org/officeDocument/2006/relationships/hyperlink" Target="https://anionline.sharepoint.com/:f:/s/PMPMotor/EoOJ7YCSQupCmNkrc4JqNykBGV6_uLnDK8n_jFeD6NV-Bg?e=n6brMw" TargetMode="External"/><Relationship Id="rId63" Type="http://schemas.openxmlformats.org/officeDocument/2006/relationships/hyperlink" Target="https://anionline.sharepoint.com/:f:/s/PMPMotor/Ev7HUGZLnYZJn-NGT61aTGsBvh8yW3ddpjyOHFcJDLIASw?e=K9KZFX" TargetMode="External"/><Relationship Id="rId68" Type="http://schemas.openxmlformats.org/officeDocument/2006/relationships/hyperlink" Target="https://anionline.sharepoint.com/:f:/s/PMPMotor/Eq_USj7EkUJLgffuJs5iQ2sB-k66xqdNZPTivfH9O3aILQ?e=Dn8ehs" TargetMode="External"/><Relationship Id="rId2" Type="http://schemas.openxmlformats.org/officeDocument/2006/relationships/hyperlink" Target="https://anionline.sharepoint.com/:f:/s/PMPMotor/Ej0I4huDHdlOoyVf8FlKPlcBj2sk0JUkJOqk6Yh8F59yjw?e=VpBwg9" TargetMode="External"/><Relationship Id="rId16" Type="http://schemas.openxmlformats.org/officeDocument/2006/relationships/hyperlink" Target="https://anionline.sharepoint.com/:f:/s/PMPMotor/EjIQVTVNlbdFlqqi_LlsyBEBvcqCotxo4xHVBvTXSzmpXg?e=1A0dv5" TargetMode="External"/><Relationship Id="rId29" Type="http://schemas.openxmlformats.org/officeDocument/2006/relationships/hyperlink" Target="https://anionline.sharepoint.com/:f:/s/PMPMotor/Epcn5baqLSRMpxgDTJzwkx0BkFteCjkohBGoNttpRLmO6w?e=6yWXm3" TargetMode="External"/><Relationship Id="rId11" Type="http://schemas.openxmlformats.org/officeDocument/2006/relationships/hyperlink" Target="https://anionline.sharepoint.com/:f:/s/PMPMotor/EuDyedVVf9xEkrrfqztmH_cBrsVHAI1lIEUbPfu426jQ1A?e=3BBad4" TargetMode="External"/><Relationship Id="rId24" Type="http://schemas.openxmlformats.org/officeDocument/2006/relationships/hyperlink" Target="https://anionline.sharepoint.com/:f:/s/PMPMotor/Em6Rb46LIihDuOtWUL08YRcBRhD3056IGFOS8y4ib7A13Q?e=5rsGfC" TargetMode="External"/><Relationship Id="rId32" Type="http://schemas.openxmlformats.org/officeDocument/2006/relationships/hyperlink" Target="https://anionline.sharepoint.com/:f:/s/PMPMotor/El9gsIq-PcRIr7Z2PeXBMuUBfUsrqcxmVF5fabIaYKiwEg?e=0UNKC7" TargetMode="External"/><Relationship Id="rId37" Type="http://schemas.openxmlformats.org/officeDocument/2006/relationships/hyperlink" Target="https://anionline.sharepoint.com/:f:/s/PMPMotor/Elu6zBVlCUFDtgS-eWJYC00BPHI3AH_XNPbGUzIo1CBnww?e=V22g7e" TargetMode="External"/><Relationship Id="rId40" Type="http://schemas.openxmlformats.org/officeDocument/2006/relationships/hyperlink" Target="https://anionline.sharepoint.com/:f:/s/PMPMotor/Epa6Hhutdx1Ilm3vrhjPlEkBPopDJjYe8qWypF_oWZX8Vw?e=CtBkqM" TargetMode="External"/><Relationship Id="rId45" Type="http://schemas.openxmlformats.org/officeDocument/2006/relationships/hyperlink" Target="https://anionline.sharepoint.com/:f:/s/PMPMotor/ElMoD-_8FntCjlepPAT_vb0BvStgy1Ll5BmhUk6IUf7ESA?e=cFrkH8" TargetMode="External"/><Relationship Id="rId53" Type="http://schemas.openxmlformats.org/officeDocument/2006/relationships/hyperlink" Target="https://anionline.sharepoint.com/:f:/s/PMPMotor/EteSqvgZ8o9NrDp0Rj0OE9kB9aiV5ohT6Nuh1g8KbwlkVQ?e=bfMyjO" TargetMode="External"/><Relationship Id="rId58" Type="http://schemas.openxmlformats.org/officeDocument/2006/relationships/hyperlink" Target="https://anionline.sharepoint.com/:f:/s/PMPMotor/EqWBUSXf_WZHuI0EzCYAABIBPXokUE9GsyWeDt-h7odVJQ?e=TMGSd9" TargetMode="External"/><Relationship Id="rId66" Type="http://schemas.openxmlformats.org/officeDocument/2006/relationships/hyperlink" Target="https://anionline.sharepoint.com/:f:/s/PMPMotor/EsvVdjGaUlRCmHjMRCAXqvsBAWRiXNfws0RWdDmbbDcvNw?e=aCNZdG" TargetMode="External"/><Relationship Id="rId74" Type="http://schemas.openxmlformats.org/officeDocument/2006/relationships/table" Target="../tables/table2.xml"/><Relationship Id="rId5" Type="http://schemas.openxmlformats.org/officeDocument/2006/relationships/hyperlink" Target="https://anionline.sharepoint.com/:f:/s/PMPMotor/Em-dXTMsVMhKhqPltllNbyIBcqGtmoZComwi-GkfAGiIgw?e=X0WkD5" TargetMode="External"/><Relationship Id="rId61" Type="http://schemas.openxmlformats.org/officeDocument/2006/relationships/hyperlink" Target="https://anionline.sharepoint.com/:f:/s/PMPMotor/EohDLdojCGJNktCrfJ0KlaUB8MdYuyjrqa6U7RP6UMkXlA?e=outIZB" TargetMode="External"/><Relationship Id="rId19" Type="http://schemas.openxmlformats.org/officeDocument/2006/relationships/hyperlink" Target="https://anionline.sharepoint.com/:f:/s/PMPMotor/EpiJRZBfi1FFovwZaUn1bLABuvx-cC2R20UCwc3Ti2VR4Q?e=tRJbg4" TargetMode="External"/><Relationship Id="rId14" Type="http://schemas.openxmlformats.org/officeDocument/2006/relationships/hyperlink" Target="https://anionline.sharepoint.com/:f:/s/PMPMotor/Enap8mtYae9Bg7wauYVyD8kBfsViOXC5z4mz2EgwxNg5zw?e=giutG4" TargetMode="External"/><Relationship Id="rId22" Type="http://schemas.openxmlformats.org/officeDocument/2006/relationships/hyperlink" Target="https://anionline.sharepoint.com/:f:/s/PMPMotor/EiZta_XFQ9RFhj3-DaOuG3sBZQxHTwbAwT2CxX3COWg8tg?e=mU74Vr" TargetMode="External"/><Relationship Id="rId27" Type="http://schemas.openxmlformats.org/officeDocument/2006/relationships/hyperlink" Target="https://anionline.sharepoint.com/:f:/s/PMPMotor/EsN_U9Ahg2NGhQC3ELv72rIBJGhZCVgB42Ddi4lqgwQICw?e=9zFqLy" TargetMode="External"/><Relationship Id="rId30" Type="http://schemas.openxmlformats.org/officeDocument/2006/relationships/hyperlink" Target="https://anionline.sharepoint.com/:f:/s/PMPMotor/Eu6wzcTUMbBPuSPeDK3duDUB-kpwRtfi6ePTWcD7Bn_WcQ?e=5U4haj" TargetMode="External"/><Relationship Id="rId35" Type="http://schemas.openxmlformats.org/officeDocument/2006/relationships/hyperlink" Target="https://anionline.sharepoint.com/:f:/s/PMPMotor/EvI1m3xHH6FCmoPGCp8jGpIBN-Kmag_QlhnwC9PvUxKvKQ?e=2QalPd" TargetMode="External"/><Relationship Id="rId43" Type="http://schemas.openxmlformats.org/officeDocument/2006/relationships/hyperlink" Target="https://anionline.sharepoint.com/:f:/s/PMPMotor/EqVcnMSk6DFGvZgeS0b1KdEBP_RLCZNGGIt4URDCrGTXng?e=fEutRK" TargetMode="External"/><Relationship Id="rId48" Type="http://schemas.openxmlformats.org/officeDocument/2006/relationships/hyperlink" Target="https://anionline.sharepoint.com/:f:/s/PMPMotor/ElEwA2VREO5Bl_lweERlX6oBa6aCz6p_0la4kQNwymbOqA?e=y6fOly" TargetMode="External"/><Relationship Id="rId56" Type="http://schemas.openxmlformats.org/officeDocument/2006/relationships/hyperlink" Target="https://anionline.sharepoint.com/:f:/s/PMPMotor/EoHB-GVOu2hGnq-XNCWv130BjlLbw432T1fvhJ1-VUef4Q?e=M8rxzD" TargetMode="External"/><Relationship Id="rId64" Type="http://schemas.openxmlformats.org/officeDocument/2006/relationships/hyperlink" Target="https://anionline.sharepoint.com/:f:/s/PMPMotor/EsRwzj8kOKhPusZY-fKBoJYBwObzGVTv8kafNHicV6_HGQ?e=LmficY" TargetMode="External"/><Relationship Id="rId69" Type="http://schemas.openxmlformats.org/officeDocument/2006/relationships/hyperlink" Target="https://anionline.sharepoint.com/:f:/s/PMPMotor/ErYJHAn-5j5GkNIMnNhWnwUBYDTlaYaUc23og2Uts06lHQ?e=wRxjzv" TargetMode="External"/><Relationship Id="rId8" Type="http://schemas.openxmlformats.org/officeDocument/2006/relationships/hyperlink" Target="https://anionline.sharepoint.com/:f:/s/PMPMotor/Emiu_ZlotgROgcigNu65vloBC1Zsu2V_nKhKkTCFkGp5qQ?e=K6eR2T" TargetMode="External"/><Relationship Id="rId51" Type="http://schemas.openxmlformats.org/officeDocument/2006/relationships/hyperlink" Target="https://anionline.sharepoint.com/:f:/s/PMPMotor/EsVm1NI7Xa9DsvA5MIPa8_YB8Tyw4tq6zH7H_TkOM2hCuQ?e=q7CqLf" TargetMode="External"/><Relationship Id="rId72" Type="http://schemas.openxmlformats.org/officeDocument/2006/relationships/printerSettings" Target="../printerSettings/printerSettings3.bin"/><Relationship Id="rId3" Type="http://schemas.openxmlformats.org/officeDocument/2006/relationships/hyperlink" Target="https://anionline.sharepoint.com/:f:/s/PMPMotor/EqW3azSSw9xEvh4yFFvvqwEBKoY9DbI945slw3JtFTo8Kg?e=hX5Zfn" TargetMode="External"/><Relationship Id="rId12" Type="http://schemas.openxmlformats.org/officeDocument/2006/relationships/hyperlink" Target="https://anionline.sharepoint.com/:f:/s/PMPMotor/EqUNTvNOC1lNoCsDbm-EWgkBWhQNzEHjli29P7WlTzao1w?e=YzEDl7" TargetMode="External"/><Relationship Id="rId17" Type="http://schemas.openxmlformats.org/officeDocument/2006/relationships/hyperlink" Target="https://anionline.sharepoint.com/:f:/s/PMPMotor/En4LLp8b0UdIheJM5f4poTMBXHgld7rMvfotjhAvNlsJlg?e=xvgsJ1" TargetMode="External"/><Relationship Id="rId25" Type="http://schemas.openxmlformats.org/officeDocument/2006/relationships/hyperlink" Target="https://anionline.sharepoint.com/:f:/s/PMPMotor/EnlvnB5M7QBMuWsbqifcEDUB2tU0S1ggtY8JAdj27UgG5A?e=vIUIBX" TargetMode="External"/><Relationship Id="rId33" Type="http://schemas.openxmlformats.org/officeDocument/2006/relationships/hyperlink" Target="https://anionline.sharepoint.com/:f:/s/PMPMotor/Em1BO54tY3dPses9scBMwWQBAJpeycX7iHVIa_i9Sljn1w?e=31iwsj" TargetMode="External"/><Relationship Id="rId38" Type="http://schemas.openxmlformats.org/officeDocument/2006/relationships/hyperlink" Target="https://anionline.sharepoint.com/:f:/s/PMPMotor/EmbTd3o4hIJDl6Yy94H7OCYB5Kq9h3dMFrr9F4uVUJrk_w?e=5qH4Z7" TargetMode="External"/><Relationship Id="rId46" Type="http://schemas.openxmlformats.org/officeDocument/2006/relationships/hyperlink" Target="https://anionline.sharepoint.com/:f:/s/PMPMotor/EmorLCkl3FRJrpsXYUIWaXwB79qvzCezz13mxzDiK3r3mQ?e=8CvZAk" TargetMode="External"/><Relationship Id="rId59" Type="http://schemas.openxmlformats.org/officeDocument/2006/relationships/hyperlink" Target="https://anionline.sharepoint.com/:f:/s/PMPMotor/EpGJQ9TKEA9GodebnknSYAsB-UQjFFTurZkqujQBvsfAsw?e=DaJnY3" TargetMode="External"/><Relationship Id="rId67" Type="http://schemas.openxmlformats.org/officeDocument/2006/relationships/hyperlink" Target="https://anionline.sharepoint.com/:f:/s/PMPMotor/ElpoUdOySWhOoVeHn8NVjnIBiryX_sqWX0PCSqOFepZdqA?e=o2WV8p" TargetMode="External"/><Relationship Id="rId20" Type="http://schemas.openxmlformats.org/officeDocument/2006/relationships/hyperlink" Target="https://anionline.sharepoint.com/:f:/s/PMPMotor/EifzQUmGMexGqUejEIZM7M8BwZ5um3G6hTEgiNB7_Vzuug?e=VUxYke" TargetMode="External"/><Relationship Id="rId41" Type="http://schemas.openxmlformats.org/officeDocument/2006/relationships/hyperlink" Target="https://anionline.sharepoint.com/:f:/s/PMPMotor/EpqHxQaEudFFg1Y0SUZiNHEBgwxGFdDdiyJAQv_-62cUJQ?e=2ulg9d" TargetMode="External"/><Relationship Id="rId54" Type="http://schemas.openxmlformats.org/officeDocument/2006/relationships/hyperlink" Target="https://anionline.sharepoint.com/:f:/s/PMPMotor/Et6qKx_VYwxLiOqT-mK-ZAYBRn2XIrRIfGSbKOl9ERDt7g?e=Bnf5Iw" TargetMode="External"/><Relationship Id="rId62" Type="http://schemas.openxmlformats.org/officeDocument/2006/relationships/hyperlink" Target="https://anionline.sharepoint.com/:f:/s/PMPMotor/Eq1bkPHEl_pNgTEBm28RBFkBYNW0iaXvXqncgMyrLRWlsQ?e=CovzQA" TargetMode="External"/><Relationship Id="rId70" Type="http://schemas.openxmlformats.org/officeDocument/2006/relationships/hyperlink" Target="https://anionline.sharepoint.com/:f:/s/PMPMotor/EuxQMzBoBn5LnpxefF6cNEoBZLGuPOKCOS0lx-4R6iPFwQ?e=0Aulrg" TargetMode="External"/><Relationship Id="rId75" Type="http://schemas.openxmlformats.org/officeDocument/2006/relationships/comments" Target="../comments2.xml"/><Relationship Id="rId1" Type="http://schemas.openxmlformats.org/officeDocument/2006/relationships/hyperlink" Target="https://anionline.sharepoint.com/:f:/s/PMPMotor/EiMzWFmUA_5NqpfYRk1u8m4BfYs7jI0H4AmdyNoA4KR0Fg?e=0hr9fT" TargetMode="External"/><Relationship Id="rId6" Type="http://schemas.openxmlformats.org/officeDocument/2006/relationships/hyperlink" Target="https://anionline.sharepoint.com/:f:/s/PMPMotor/EpUxG4DAhYJIl8AkdZG093sB8lWvZxD7PKrPAeM7kG-MrQ?e=dE1UvV" TargetMode="External"/><Relationship Id="rId15" Type="http://schemas.openxmlformats.org/officeDocument/2006/relationships/hyperlink" Target="https://anionline.sharepoint.com/:f:/s/PMPMotor/EmGEzgkppqRPnmgMhsP4FM8By4MHQdV8GMXSNqhgnEamaA?e=vpNBGM" TargetMode="External"/><Relationship Id="rId23" Type="http://schemas.openxmlformats.org/officeDocument/2006/relationships/hyperlink" Target="https://anionline.sharepoint.com/:f:/s/PMPMotor/EuI6B5PJprFItRpRGruAhc8B7J3ZzVp9vwDTB_tNHggQgQ?e=pdiv3Y" TargetMode="External"/><Relationship Id="rId28" Type="http://schemas.openxmlformats.org/officeDocument/2006/relationships/hyperlink" Target="https://anionline.sharepoint.com/:f:/s/PMPMotor/EruG0WCcNIRIt6SF1GU7JgsBj6ioycajdhHTEFImJSPWuw?e=zeHucK" TargetMode="External"/><Relationship Id="rId36" Type="http://schemas.openxmlformats.org/officeDocument/2006/relationships/hyperlink" Target="https://anionline.sharepoint.com/:f:/s/PMPMotor/Ery4W0gTfZpHm13ylEhNhWsBli17ffRrXvUgejdGlEracw?e=bKckRl" TargetMode="External"/><Relationship Id="rId49" Type="http://schemas.openxmlformats.org/officeDocument/2006/relationships/hyperlink" Target="https://anionline.sharepoint.com/:f:/s/PMPMotor/EkkSTS4Jmv1NjIu9GC8jQsYB8BiJtIFiwB-wbOcF9yzU4A?e=qNoDTZ" TargetMode="External"/><Relationship Id="rId57" Type="http://schemas.openxmlformats.org/officeDocument/2006/relationships/hyperlink" Target="https://anionline.sharepoint.com/:f:/s/PMPMotor/Eog38mLNvWtHpIEH8vSLps0BmnYO3ImNnINGc5Fdo3CMQw?e=6wxBPR" TargetMode="External"/><Relationship Id="rId10" Type="http://schemas.openxmlformats.org/officeDocument/2006/relationships/hyperlink" Target="https://anionline.sharepoint.com/:f:/s/PMPMotor/EkmgK-strmRBrbIevDB2O1IBh5ZG1i4rk3F3X9Qer5KDbQ?e=yvGvWy" TargetMode="External"/><Relationship Id="rId31" Type="http://schemas.openxmlformats.org/officeDocument/2006/relationships/hyperlink" Target="https://anionline.sharepoint.com/:f:/s/PMPMotor/EuVKxf8vhAVBuTDDtlDiHcIBC0tpls0GLWm2soR0RED63Q?e=G1g2f9" TargetMode="External"/><Relationship Id="rId44" Type="http://schemas.openxmlformats.org/officeDocument/2006/relationships/hyperlink" Target="https://anionline.sharepoint.com/:f:/s/PMPMotor/Eh99LeB9g-NHvt0qNIInZMgBKNDhYcKys-qWwW-OwaFhOA?e=pA4YEb" TargetMode="External"/><Relationship Id="rId52" Type="http://schemas.openxmlformats.org/officeDocument/2006/relationships/hyperlink" Target="https://anionline.sharepoint.com/:f:/s/PMPMotor/EladSLf7oVlMg2s2HbDHZFoBGKKFZWo4tfCYjlsABhLLSA?e=6tcl7d" TargetMode="External"/><Relationship Id="rId60" Type="http://schemas.openxmlformats.org/officeDocument/2006/relationships/hyperlink" Target="https://anionline.sharepoint.com/:f:/s/PMPMotor/EgNDW0aIfh5Inz527D3ZJa8BVLSFbUvwmWQRoKdSBnJrKg?e=r3oRSt" TargetMode="External"/><Relationship Id="rId65" Type="http://schemas.openxmlformats.org/officeDocument/2006/relationships/hyperlink" Target="https://anionline.sharepoint.com/:f:/s/PMPMotor/Ej9nXakeJ_BJnYyOVnni3hcBFUB3FoJowY-McnpI5_wcmg?e=rCD70Y" TargetMode="External"/><Relationship Id="rId73" Type="http://schemas.openxmlformats.org/officeDocument/2006/relationships/vmlDrawing" Target="../drawings/vmlDrawing2.vml"/><Relationship Id="rId4" Type="http://schemas.openxmlformats.org/officeDocument/2006/relationships/hyperlink" Target="https://anionline.sharepoint.com/:f:/s/PMPMotor/EjaaRmNVzCBJs7w8ezUC-9QBvtTywPSU225KgKT1JW3ssQ?e=Izk6JD" TargetMode="External"/><Relationship Id="rId9" Type="http://schemas.openxmlformats.org/officeDocument/2006/relationships/hyperlink" Target="https://anionline.sharepoint.com/:f:/s/PMPMotor/EvRqqmFjoDxHn9z5CAh4L9IB7yUPD5Lwj8V-PGKtZkSwSQ?e=Khpogj" TargetMode="External"/><Relationship Id="rId13" Type="http://schemas.openxmlformats.org/officeDocument/2006/relationships/hyperlink" Target="https://anionline.sharepoint.com/:f:/s/PMPMotor/EtZI1anUJSxAmlaz56F4dY4BFFPO0bwtvUOKShI9S7VPcQ?e=dra74q" TargetMode="External"/><Relationship Id="rId18" Type="http://schemas.openxmlformats.org/officeDocument/2006/relationships/hyperlink" Target="https://anionline.sharepoint.com/:f:/s/PMPMotor/EqQKCPzbrNNCuKGe8RC4XPMBqlNcPJ2Uq3y2K5snY4lUEQ?e=eHOlcf" TargetMode="External"/><Relationship Id="rId39" Type="http://schemas.openxmlformats.org/officeDocument/2006/relationships/hyperlink" Target="https://anionline.sharepoint.com/:f:/s/PMPMotor/El53_wIKBm5BnaATG9cfTSkBpvgUwujXPNHA4khFaFgTUg?e=o7akZj" TargetMode="External"/><Relationship Id="rId34" Type="http://schemas.openxmlformats.org/officeDocument/2006/relationships/hyperlink" Target="https://anionline.sharepoint.com/:f:/s/PMPMotor/EoTf_dMHa5dJswSREK7aEq4BthQaupjioYohSai7GAnlQg?e=SKrKZ9" TargetMode="External"/><Relationship Id="rId50" Type="http://schemas.openxmlformats.org/officeDocument/2006/relationships/hyperlink" Target="https://anionline.sharepoint.com/:f:/s/PMPMotor/EsJOfiV-9vRNgFJnlaU7tKYBco_Zsxe4tAyjLY5W914BMw?e=KlTlws" TargetMode="External"/><Relationship Id="rId55" Type="http://schemas.openxmlformats.org/officeDocument/2006/relationships/hyperlink" Target="https://anionline.sharepoint.com/:f:/s/PMPMotor/EkOu9cudZOZJnMDEa4glEKQB0ArRlO2v5A2YM8DorH-VRQ?e=gJUiaU" TargetMode="External"/><Relationship Id="rId7" Type="http://schemas.openxmlformats.org/officeDocument/2006/relationships/hyperlink" Target="https://anionline.sharepoint.com/:f:/s/PMPMotor/Eic72vbiQhpCuJn8J4awCqIBsTXrVlw1OCV4PmXtsXFPTw?e=6V7zyx" TargetMode="External"/><Relationship Id="rId71" Type="http://schemas.openxmlformats.org/officeDocument/2006/relationships/hyperlink" Target="https://anionline.sharepoint.com/:f:/s/PMPMotor/EngLPHu3xXtFiHszffLeocIBXudv0kAE4qSFnyP4gubMEg?e=zEmW4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anionline.sharepoint.com/:f:/s/PMPMotor/EgEX9fV0XUpJr2fG0pZl-oQBY21FxYEcowgfsnt7tdvt_g?e=BCOfNJ" TargetMode="External"/><Relationship Id="rId13" Type="http://schemas.openxmlformats.org/officeDocument/2006/relationships/hyperlink" Target="https://anionline.sharepoint.com/:f:/s/PMPMotor/EhufDMbzx6BHtn4ZNUEQUsMBTy2WxBIWaEq3czAtulmf5A?e=C7eQqd" TargetMode="External"/><Relationship Id="rId18" Type="http://schemas.openxmlformats.org/officeDocument/2006/relationships/hyperlink" Target="https://anionline.sharepoint.com/:f:/s/PMPMotor/EvKwYqxqlj9JmpxVZtasAI8BPHugOM8NQd77zSs7UgpxTg?e=pzGf5u" TargetMode="External"/><Relationship Id="rId26" Type="http://schemas.openxmlformats.org/officeDocument/2006/relationships/hyperlink" Target="https://anionline.sharepoint.com/:f:/s/PMPMotor/En41zEFUlxtEhgNENh6E6cUBGzk1P9J7lBwUdxvrUvOzrA?e=iMpAgH" TargetMode="External"/><Relationship Id="rId3" Type="http://schemas.openxmlformats.org/officeDocument/2006/relationships/hyperlink" Target="https://anionline.sharepoint.com/:f:/s/PMPMotor/EsVOf_qbgwpOvci-S82asUsBxUj7JzWcdZCZpUZX94iqUQ?e=sFyVXj" TargetMode="External"/><Relationship Id="rId21" Type="http://schemas.openxmlformats.org/officeDocument/2006/relationships/hyperlink" Target="https://anionline.sharepoint.com/:f:/s/PMPMotor/EhRME98vW9hJh0Y-ZfmSa9kB6BCva5WZDE4LlvUnfB0Llg?e=utq9rW" TargetMode="External"/><Relationship Id="rId7" Type="http://schemas.openxmlformats.org/officeDocument/2006/relationships/hyperlink" Target="https://anionline.sharepoint.com/:f:/s/PMPMotor/EmnOPxURfrxFjm91PfGEK6cBQFxD-u40J50SRzjhXryANQ?e=SvBoVL" TargetMode="External"/><Relationship Id="rId12" Type="http://schemas.openxmlformats.org/officeDocument/2006/relationships/hyperlink" Target="https://anionline.sharepoint.com/:f:/s/PMPMotor/EsoejupW8nRIvWB8n03t5ggBQl429BXCxjlu5fEZ-17G5w?e=MSMmJX" TargetMode="External"/><Relationship Id="rId17" Type="http://schemas.openxmlformats.org/officeDocument/2006/relationships/hyperlink" Target="https://anionline.sharepoint.com/:f:/s/PMPMotor/EkA8AozceDhBhvSss_WJ_yYBp-4NcTQO3cVPAvxYRs0JjQ?e=1Jakb3" TargetMode="External"/><Relationship Id="rId25" Type="http://schemas.openxmlformats.org/officeDocument/2006/relationships/hyperlink" Target="https://anionline.sharepoint.com/:f:/s/PMPMotor/EgTF8MIV3WNPvhasxGzBlscB9HdCe7wIU3XxguwMkotrRw?e=VvpWSj" TargetMode="External"/><Relationship Id="rId2" Type="http://schemas.openxmlformats.org/officeDocument/2006/relationships/hyperlink" Target="https://anionline.sharepoint.com/:f:/s/PMPMotor/EqD1cdVGUfNGqQeL8Uxk2xUBT0AYN3DkbNf5r69i0Ic9LQ?e=Om8PVE" TargetMode="External"/><Relationship Id="rId16" Type="http://schemas.openxmlformats.org/officeDocument/2006/relationships/hyperlink" Target="https://anionline.sharepoint.com/:f:/s/PMPMotor/Eq6vZxEPwKZFn5pEo0CWxQkB_nzNoU4YLRRenyU48YGSXg?e=zU9GMd" TargetMode="External"/><Relationship Id="rId20" Type="http://schemas.openxmlformats.org/officeDocument/2006/relationships/hyperlink" Target="https://anionline.sharepoint.com/:f:/s/PMPMotor/EgvdxEz3iGpDsKG9fiYLDnMBUxW26kO9WwQhuMPPksZbuA?e=8bChWO" TargetMode="External"/><Relationship Id="rId29" Type="http://schemas.openxmlformats.org/officeDocument/2006/relationships/printerSettings" Target="../printerSettings/printerSettings4.bin"/><Relationship Id="rId1" Type="http://schemas.openxmlformats.org/officeDocument/2006/relationships/hyperlink" Target="https://anionline.sharepoint.com/:f:/s/PMPMotor/EiBNhDoUPCdMjlgxIyZQwusBlPJByijbTUD-8xMw-doa6Q?e=5x9p5V" TargetMode="External"/><Relationship Id="rId6" Type="http://schemas.openxmlformats.org/officeDocument/2006/relationships/hyperlink" Target="https://anionline.sharepoint.com/:f:/s/PMPMotor/EsSOFs7Y4khNv7S1fpf6mc4BZHbO16IGLJaWLiYe-jVu3g?e=XdFU9A" TargetMode="External"/><Relationship Id="rId11" Type="http://schemas.openxmlformats.org/officeDocument/2006/relationships/hyperlink" Target="https://anionline.sharepoint.com/:f:/s/PMPMotor/EkBDZ3rkRARHpm9fr9ClmvABPImCSkB6cm6tmWXg-67nzA?e=OZ8Yqi" TargetMode="External"/><Relationship Id="rId24" Type="http://schemas.openxmlformats.org/officeDocument/2006/relationships/hyperlink" Target="https://anionline.sharepoint.com/:f:/s/PMPMotor/EoSfYhfJq7BHhYCWCDJfxogB-IQhIvf2P80frdgWLrIwnA?e=1Fbkqn" TargetMode="External"/><Relationship Id="rId32" Type="http://schemas.openxmlformats.org/officeDocument/2006/relationships/comments" Target="../comments3.xml"/><Relationship Id="rId5" Type="http://schemas.openxmlformats.org/officeDocument/2006/relationships/hyperlink" Target="https://anionline.sharepoint.com/:f:/s/PMPMotor/EjbPzZsB0SxNj1DrzNfAG1MBdWwt2lZUjZCxI2nDpDZTww?e=8Vak1B" TargetMode="External"/><Relationship Id="rId15" Type="http://schemas.openxmlformats.org/officeDocument/2006/relationships/hyperlink" Target="https://anionline.sharepoint.com/:f:/s/PMPMotor/EszkHE7Ys9BGkhYeK92SCSQBGFarGA3RoZxbSNcv5tqHrg?e=ssTFpJ" TargetMode="External"/><Relationship Id="rId23" Type="http://schemas.openxmlformats.org/officeDocument/2006/relationships/hyperlink" Target="https://anionline.sharepoint.com/:f:/s/PMPMotor/EsmrFlwnsClPjz-kJw_ueFwB3lH1e2IuzNBM_kph8OKUrQ?e=Sk9oQs" TargetMode="External"/><Relationship Id="rId28" Type="http://schemas.openxmlformats.org/officeDocument/2006/relationships/hyperlink" Target="https://anionline.sharepoint.com/:f:/s/PMPMotor/EtIocGKv9zpFs5VczyUMyv4BObEcXmrJgQaeHzhV1Z0sKA?e=wm8THO" TargetMode="External"/><Relationship Id="rId10" Type="http://schemas.openxmlformats.org/officeDocument/2006/relationships/hyperlink" Target="https://anionline.sharepoint.com/:f:/s/PMPMotor/EjtGAQwvLftCrZAluaH-OjYBZM-IcJYQP1GwGIf1X7bOkw?e=UTvaSh" TargetMode="External"/><Relationship Id="rId19" Type="http://schemas.openxmlformats.org/officeDocument/2006/relationships/hyperlink" Target="https://anionline.sharepoint.com/:f:/s/PMPMotor/En5Jd4bwJltPgW9e8Njt5ysBHmCIcTrNf2-0K10UwUL7UA?e=WleRBk" TargetMode="External"/><Relationship Id="rId31" Type="http://schemas.openxmlformats.org/officeDocument/2006/relationships/table" Target="../tables/table3.xml"/><Relationship Id="rId4" Type="http://schemas.openxmlformats.org/officeDocument/2006/relationships/hyperlink" Target="https://anionline.sharepoint.com/:f:/s/PMPMotor/EmQS7MOBOGZMjc0I-u9BGPUBhhBnlB_CshORk7bm784S8g?e=YFkIoS" TargetMode="External"/><Relationship Id="rId9" Type="http://schemas.openxmlformats.org/officeDocument/2006/relationships/hyperlink" Target="https://anionline.sharepoint.com/:f:/s/PMPMotor/ErMX_nJTy8pOh3Qtqaw_iwcB5gDheEh_xAzwq7ZR15j_Wg?e=dOfBfL" TargetMode="External"/><Relationship Id="rId14" Type="http://schemas.openxmlformats.org/officeDocument/2006/relationships/hyperlink" Target="https://anionline.sharepoint.com/:f:/s/PMPMotor/Eo3DJBBh07tLuhDQ24oaL_gBgeOOx7lJKFzmFxQwRL5N1g?e=xF8958" TargetMode="External"/><Relationship Id="rId22" Type="http://schemas.openxmlformats.org/officeDocument/2006/relationships/hyperlink" Target="https://anionline.sharepoint.com/:f:/s/PMPMotor/EpoHIZPgTKlEoOCRay-a3xQBguhiUTjX1WQ5bvhiCQH6mg?e=9Vettr" TargetMode="External"/><Relationship Id="rId27" Type="http://schemas.openxmlformats.org/officeDocument/2006/relationships/hyperlink" Target="https://anionline.sharepoint.com/:f:/s/PMPMotor/EnqIMAeYxkpOuv0DhO3EALABmQYuo41cTfJx1Ayrsj21TQ?e=N6XZG0" TargetMode="External"/><Relationship Id="rId30"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17" Type="http://schemas.openxmlformats.org/officeDocument/2006/relationships/hyperlink" Target="https://anionline.sharepoint.com/:f:/s/PMPMotor/EpxMP06o5XFMv5lciB2dwskBI88tyiRM6ncOJY6oz85Bzw?e=2LsGwZ" TargetMode="External"/><Relationship Id="rId21" Type="http://schemas.openxmlformats.org/officeDocument/2006/relationships/hyperlink" Target="https://anionline.sharepoint.com/:f:/s/PMPMotor/EsSOFs7Y4khNv7S1fpf6mc4BZHbO16IGLJaWLiYe-jVu3g?e=XdFU9A" TargetMode="External"/><Relationship Id="rId42" Type="http://schemas.openxmlformats.org/officeDocument/2006/relationships/hyperlink" Target="https://anionline.sharepoint.com/:f:/s/PMPMotor/Enap8mtYae9Bg7wauYVyD8kBfsViOXC5z4mz2EgwxNg5zw?e=giutG4" TargetMode="External"/><Relationship Id="rId63" Type="http://schemas.openxmlformats.org/officeDocument/2006/relationships/hyperlink" Target="https://anionline.sharepoint.com/:f:/s/PMPMotor/Enhur-Cz6jhFnYdUPJ135UoBYWMXHA9q-KUkZu7rwTpwsg?e=lpTRUs" TargetMode="External"/><Relationship Id="rId84" Type="http://schemas.openxmlformats.org/officeDocument/2006/relationships/hyperlink" Target="https://anionline.sharepoint.com/:f:/s/PMPMotor/EvKwYqxqlj9JmpxVZtasAI8BPHugOM8NQd77zSs7UgpxTg?e=pzGf5u" TargetMode="External"/><Relationship Id="rId138" Type="http://schemas.openxmlformats.org/officeDocument/2006/relationships/hyperlink" Target="https://anionline.sharepoint.com/:f:/s/PMPMotor/Ej9nXakeJ_BJnYyOVnni3hcBFUB3FoJowY-McnpI5_wcmg?e=rCD70Y" TargetMode="External"/><Relationship Id="rId159" Type="http://schemas.openxmlformats.org/officeDocument/2006/relationships/hyperlink" Target="https://anionline.sharepoint.com/:f:/s/PMPMotor/Elf30ZYcJDRFvAuTPzbNLGQB277hwlcg4UQx-h32UHdlKw?e=V423nX" TargetMode="External"/><Relationship Id="rId170" Type="http://schemas.openxmlformats.org/officeDocument/2006/relationships/vmlDrawing" Target="../drawings/vmlDrawing4.vml"/><Relationship Id="rId107" Type="http://schemas.openxmlformats.org/officeDocument/2006/relationships/hyperlink" Target="https://anionline.sharepoint.com/:f:/s/PMPMotor/EsVm1NI7Xa9DsvA5MIPa8_YB8Tyw4tq6zH7H_TkOM2hCuQ?e=q7CqLf" TargetMode="External"/><Relationship Id="rId11" Type="http://schemas.openxmlformats.org/officeDocument/2006/relationships/hyperlink" Target="https://anionline.sharepoint.com/:f:/s/PMPMotor/Ej5_tlmyHgxKgYx4aguXw2UBnMoRCeeY5s9Lt8ZhQP6jXA?e=gDcMB3" TargetMode="External"/><Relationship Id="rId32" Type="http://schemas.openxmlformats.org/officeDocument/2006/relationships/hyperlink" Target="https://anionline.sharepoint.com/:f:/s/PMPMotor/Ehx-RLrsYxtFvEosvlznFCABn3uMAiynRui7VzU01ehvew?e=QG9tIO" TargetMode="External"/><Relationship Id="rId53" Type="http://schemas.openxmlformats.org/officeDocument/2006/relationships/hyperlink" Target="https://anionline.sharepoint.com/:f:/s/PMPMotor/EsoejupW8nRIvWB8n03t5ggBQl429BXCxjlu5fEZ-17G5w?e=MSMmJX" TargetMode="External"/><Relationship Id="rId74" Type="http://schemas.openxmlformats.org/officeDocument/2006/relationships/hyperlink" Target="https://anionline.sharepoint.com/:f:/s/PMPMotor/Em1BO54tY3dPses9scBMwWQBAJpeycX7iHVIa_i9Sljn1w?e=31iwsj" TargetMode="External"/><Relationship Id="rId128" Type="http://schemas.openxmlformats.org/officeDocument/2006/relationships/hyperlink" Target="https://anionline.sharepoint.com/:f:/s/PMPMotor/Ejp0jzfcY2VNq-u8ev-mtOYBnsXCNFSFYVuaCGd-Y5tRRQ?e=1MDerS" TargetMode="External"/><Relationship Id="rId149" Type="http://schemas.openxmlformats.org/officeDocument/2006/relationships/hyperlink" Target="https://anionline.sharepoint.com/:f:/s/PMPMotor/ErYJHAn-5j5GkNIMnNhWnwUBYDTlaYaUc23og2Uts06lHQ?e=wRxjzv" TargetMode="External"/><Relationship Id="rId5" Type="http://schemas.openxmlformats.org/officeDocument/2006/relationships/hyperlink" Target="https://anionline.sharepoint.com/:f:/s/PMPMotor/EnLrPRmdEC5OhDauFLI03S0BWqsPb714xxoNThV7-N8A-A?e=oXW0AG" TargetMode="External"/><Relationship Id="rId95" Type="http://schemas.openxmlformats.org/officeDocument/2006/relationships/hyperlink" Target="https://anionline.sharepoint.com/:f:/s/PMPMotor/Eu9PWJnrtgpCuviEJuElLOMBfZgWVZBBvOEqDv9qFhIauQ?e=3IAJuO" TargetMode="External"/><Relationship Id="rId160" Type="http://schemas.openxmlformats.org/officeDocument/2006/relationships/hyperlink" Target="https://anionline.sharepoint.com/:f:/s/PMPMotor/EpHL9FGqq-pCqCZxWz3g-vEBTVTPUvPqAacjNpz2OhkfxQ?e=mKoIdg" TargetMode="External"/><Relationship Id="rId22" Type="http://schemas.openxmlformats.org/officeDocument/2006/relationships/hyperlink" Target="https://anionline.sharepoint.com/:f:/s/PMPMotor/EpUxG4DAhYJIl8AkdZG093sB8lWvZxD7PKrPAeM7kG-MrQ?e=dE1UvV" TargetMode="External"/><Relationship Id="rId43" Type="http://schemas.openxmlformats.org/officeDocument/2006/relationships/hyperlink" Target="https://anionline.sharepoint.com/:f:/s/PMPMotor/EmDF-_9ARHRAmNwm-wEHZnEBWAnK9gE4dkKVC_XAvymrFQ?e=IbubDM" TargetMode="External"/><Relationship Id="rId64" Type="http://schemas.openxmlformats.org/officeDocument/2006/relationships/hyperlink" Target="https://anionline.sharepoint.com/:f:/s/PMPMotor/EqWfVuvWBgVMi5rcjC8FjW8BZhjKjC8G1m2WXQ7HpP3qYg?e=KyPOUy" TargetMode="External"/><Relationship Id="rId118" Type="http://schemas.openxmlformats.org/officeDocument/2006/relationships/hyperlink" Target="https://anionline.sharepoint.com/:f:/s/PMPMotor/EqxN5bjL0w1MmFpzrMCGmgoBnjRt4JzAMIb3S8nJ4ToChw?e=rU1Y8r" TargetMode="External"/><Relationship Id="rId139" Type="http://schemas.openxmlformats.org/officeDocument/2006/relationships/hyperlink" Target="https://anionline.sharepoint.com/:f:/s/PMPMotor/EtHJUJFbG0VBnHZToHv4G4gBZ1pTFio39K3z3ZHy5n5OCg?e=uId0jE" TargetMode="External"/><Relationship Id="rId85" Type="http://schemas.openxmlformats.org/officeDocument/2006/relationships/hyperlink" Target="https://anionline.sharepoint.com/:f:/s/PMPMotor/En5Jd4bwJltPgW9e8Njt5ysBHmCIcTrNf2-0K10UwUL7UA?e=WleRBk" TargetMode="External"/><Relationship Id="rId150" Type="http://schemas.openxmlformats.org/officeDocument/2006/relationships/hyperlink" Target="https://anionline.sharepoint.com/:f:/s/PMPMotor/EuxQMzBoBn5LnpxefF6cNEoBZLGuPOKCOS0lx-4R6iPFwQ?e=0Aulrg" TargetMode="External"/><Relationship Id="rId171" Type="http://schemas.openxmlformats.org/officeDocument/2006/relationships/table" Target="../tables/table4.xml"/><Relationship Id="rId12" Type="http://schemas.openxmlformats.org/officeDocument/2006/relationships/hyperlink" Target="https://anionline.sharepoint.com/:f:/s/PMPMotor/EnTeR1IfjAtPjJAdaNFmzIUB968j82BNH9vpN4Mfoay2Rg?e=wQOeKW" TargetMode="External"/><Relationship Id="rId33" Type="http://schemas.openxmlformats.org/officeDocument/2006/relationships/hyperlink" Target="https://anionline.sharepoint.com/:f:/s/PMPMotor/ErMX_nJTy8pOh3Qtqaw_iwcB5gDheEh_xAzwq7ZR15j_Wg?e=dOfBfL" TargetMode="External"/><Relationship Id="rId108" Type="http://schemas.openxmlformats.org/officeDocument/2006/relationships/hyperlink" Target="https://anionline.sharepoint.com/:f:/s/PMPMotor/EsyOymdZdwRCrW9TDAgkrN4B_Z7aqB7y9nvjnOBRz4n2eg?e=adUxCU" TargetMode="External"/><Relationship Id="rId129" Type="http://schemas.openxmlformats.org/officeDocument/2006/relationships/hyperlink" Target="https://anionline.sharepoint.com/:f:/s/PMPMotor/EhWAhGT5FLtOkzT7PwBgREIBAeSBoT49v-vfNnWYG7F0Ug?e=KzJQmc" TargetMode="External"/><Relationship Id="rId54" Type="http://schemas.openxmlformats.org/officeDocument/2006/relationships/hyperlink" Target="https://anionline.sharepoint.com/:f:/s/PMPMotor/EpiJRZBfi1FFovwZaUn1bLABuvx-cC2R20UCwc3Ti2VR4Q?e=tRJbg4" TargetMode="External"/><Relationship Id="rId70" Type="http://schemas.openxmlformats.org/officeDocument/2006/relationships/hyperlink" Target="https://anionline.sharepoint.com/:f:/s/PMPMotor/Epcn5baqLSRMpxgDTJzwkx0BkFteCjkohBGoNttpRLmO6w?e=6yWXm3" TargetMode="External"/><Relationship Id="rId75" Type="http://schemas.openxmlformats.org/officeDocument/2006/relationships/hyperlink" Target="https://anionline.sharepoint.com/:f:/s/PMPMotor/EoTf_dMHa5dJswSREK7aEq4BthQaupjioYohSai7GAnlQg?e=SKrKZ9" TargetMode="External"/><Relationship Id="rId91" Type="http://schemas.openxmlformats.org/officeDocument/2006/relationships/hyperlink" Target="https://anionline.sharepoint.com/:f:/s/PMPMotor/Et87fM0UjklIgOhaOSNef5kBkHkfKWACAOCwEDJI4dM5Ug?e=PkDO2Y" TargetMode="External"/><Relationship Id="rId96" Type="http://schemas.openxmlformats.org/officeDocument/2006/relationships/hyperlink" Target="https://anionline.sharepoint.com/:f:/s/PMPMotor/Eh99LeB9g-NHvt0qNIInZMgBKNDhYcKys-qWwW-OwaFhOA?e=pA4YEb" TargetMode="External"/><Relationship Id="rId140" Type="http://schemas.openxmlformats.org/officeDocument/2006/relationships/hyperlink" Target="https://anionline.sharepoint.com/:f:/s/PMPMotor/Eh7cR7GpueZGs4drwUswtiwBRY05EDdoKiJoF0241f7BAQ?e=IrnN5j" TargetMode="External"/><Relationship Id="rId145" Type="http://schemas.openxmlformats.org/officeDocument/2006/relationships/hyperlink" Target="https://anionline.sharepoint.com/:f:/s/PMPMotor/EmsD2oNyShFHm1uktpJ-4skBYhvAxDi9KJkLLOYANVS_wg?e=dAm2it" TargetMode="External"/><Relationship Id="rId161" Type="http://schemas.openxmlformats.org/officeDocument/2006/relationships/hyperlink" Target="https://anionline.sharepoint.com/:f:/s/PMPMotor/EngLPHu3xXtFiHszffLeocIBXudv0kAE4qSFnyP4gubMEg?e=zEmW4f" TargetMode="External"/><Relationship Id="rId166" Type="http://schemas.openxmlformats.org/officeDocument/2006/relationships/hyperlink" Target="https://anionline.sharepoint.com/:f:/s/PMPMotor/EmJCCAjP0wFAlc1v7hqJpQ8BZb8xTAEDXahf4c6l57YnFw?e=aDlZ24" TargetMode="Externa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23" Type="http://schemas.openxmlformats.org/officeDocument/2006/relationships/hyperlink" Target="https://anionline.sharepoint.com/:f:/s/PMPMotor/Eic72vbiQhpCuJn8J4awCqIBsTXrVlw1OCV4PmXtsXFPTw?e=6V7zyx" TargetMode="External"/><Relationship Id="rId28" Type="http://schemas.openxmlformats.org/officeDocument/2006/relationships/hyperlink" Target="https://anionline.sharepoint.com/:f:/s/PMPMotor/EuDyedVVf9xEkrrfqztmH_cBrsVHAI1lIEUbPfu426jQ1A?e=3BBad4" TargetMode="External"/><Relationship Id="rId49" Type="http://schemas.openxmlformats.org/officeDocument/2006/relationships/hyperlink" Target="https://anionline.sharepoint.com/:f:/s/PMPMotor/EgL4Qts5U75BpyCu69bnWGcB1st1lXgF0LG3ga_RTSVJOw?e=8LkmNK" TargetMode="External"/><Relationship Id="rId114" Type="http://schemas.openxmlformats.org/officeDocument/2006/relationships/hyperlink" Target="https://anionline.sharepoint.com/:f:/s/PMPMotor/Eog38mLNvWtHpIEH8vSLps0BmnYO3ImNnINGc5Fdo3CMQw?e=6wxBPR" TargetMode="External"/><Relationship Id="rId119" Type="http://schemas.openxmlformats.org/officeDocument/2006/relationships/hyperlink" Target="https://anionline.sharepoint.com/:f:/s/PMPMotor/EqWBUSXf_WZHuI0EzCYAABIBPXokUE9GsyWeDt-h7odVJQ?e=TMGSd9" TargetMode="External"/><Relationship Id="rId44" Type="http://schemas.openxmlformats.org/officeDocument/2006/relationships/hyperlink" Target="https://anionline.sharepoint.com/:f:/s/PMPMotor/Eh8XWTypHdpFhcNKoC-odlMBxNhX8OagTxw8TR4vOf_Q2Q?e=kyn20G" TargetMode="External"/><Relationship Id="rId60" Type="http://schemas.openxmlformats.org/officeDocument/2006/relationships/hyperlink" Target="https://anionline.sharepoint.com/:f:/s/PMPMotor/EnlvnB5M7QBMuWsbqifcEDUB2tU0S1ggtY8JAdj27UgG5A?e=vIUIBX" TargetMode="External"/><Relationship Id="rId65" Type="http://schemas.openxmlformats.org/officeDocument/2006/relationships/hyperlink" Target="https://anionline.sharepoint.com/:f:/s/PMPMotor/El3N3dpfYT1OiLRtWIuTZ54BVtIkw4Z74qINla6lzfU7eQ?e=8E2Iec" TargetMode="External"/><Relationship Id="rId81" Type="http://schemas.openxmlformats.org/officeDocument/2006/relationships/hyperlink" Target="https://anionline.sharepoint.com/:f:/s/PMPMotor/EmbTd3o4hIJDl6Yy94H7OCYB5Kq9h3dMFrr9F4uVUJrk_w?e=5qH4Z7" TargetMode="External"/><Relationship Id="rId86" Type="http://schemas.openxmlformats.org/officeDocument/2006/relationships/hyperlink" Target="https://anionline.sharepoint.com/:f:/s/PMPMotor/EgvdxEz3iGpDsKG9fiYLDnMBUxW26kO9WwQhuMPPksZbuA?e=8bChWO" TargetMode="External"/><Relationship Id="rId130" Type="http://schemas.openxmlformats.org/officeDocument/2006/relationships/hyperlink" Target="https://anionline.sharepoint.com/:f:/s/PMPMotor/EnqIMAeYxkpOuv0DhO3EALABmQYuo41cTfJx1Ayrsj21TQ?e=N6XZG0" TargetMode="External"/><Relationship Id="rId135" Type="http://schemas.openxmlformats.org/officeDocument/2006/relationships/hyperlink" Target="https://anionline.sharepoint.com/:f:/s/PMPMotor/Eib-eYrhy4pNqEnzwcrj1aIBesREUVFin0RsUjPqqk8r8w?e=HvGs7Y" TargetMode="External"/><Relationship Id="rId151" Type="http://schemas.openxmlformats.org/officeDocument/2006/relationships/hyperlink" Target="https://anionline.sharepoint.com/:f:/s/PMPMotor/EuALsMBuYLBOm18Qwv0N1F8B8TjT12S1tQr4TgNsnCZ_hw?e=2uBaSe" TargetMode="External"/><Relationship Id="rId156" Type="http://schemas.openxmlformats.org/officeDocument/2006/relationships/hyperlink" Target="https://anionline.sharepoint.com/:f:/s/PMPMotor/Ev1rI15yL05MjBGmdFT_BL4BeZvxW4JE6lsOItwkXZvxQQ?e=Ugiibc" TargetMode="External"/><Relationship Id="rId172" Type="http://schemas.openxmlformats.org/officeDocument/2006/relationships/comments" Target="../comments4.xml"/><Relationship Id="rId13" Type="http://schemas.openxmlformats.org/officeDocument/2006/relationships/hyperlink" Target="https://anionline.sharepoint.com/:f:/s/PMPMotor/EqD1cdVGUfNGqQeL8Uxk2xUBT0AYN3DkbNf5r69i0Ic9LQ?e=Om8PVE" TargetMode="External"/><Relationship Id="rId18" Type="http://schemas.openxmlformats.org/officeDocument/2006/relationships/hyperlink" Target="https://anionline.sharepoint.com/:f:/s/PMPMotor/EjaaRmNVzCBJs7w8ezUC-9QBvtTywPSU225KgKT1JW3ssQ?e=Izk6JD" TargetMode="External"/><Relationship Id="rId39" Type="http://schemas.openxmlformats.org/officeDocument/2006/relationships/hyperlink" Target="https://anionline.sharepoint.com/:f:/s/PMPMotor/EkBDZ3rkRARHpm9fr9ClmvABPImCSkB6cm6tmWXg-67nzA?e=OZ8Yqi" TargetMode="External"/><Relationship Id="rId109" Type="http://schemas.openxmlformats.org/officeDocument/2006/relationships/hyperlink" Target="https://anionline.sharepoint.com/:f:/s/PMPMotor/EladSLf7oVlMg2s2HbDHZFoBGKKFZWo4tfCYjlsABhLLSA?e=6tcl7d" TargetMode="External"/><Relationship Id="rId34" Type="http://schemas.openxmlformats.org/officeDocument/2006/relationships/hyperlink" Target="https://anionline.sharepoint.com/:f:/s/PMPMotor/EjtGAQwvLftCrZAluaH-OjYBZM-IcJYQP1GwGIf1X7bOkw?e=UTvaSh" TargetMode="External"/><Relationship Id="rId50" Type="http://schemas.openxmlformats.org/officeDocument/2006/relationships/hyperlink" Target="https://anionline.sharepoint.com/:f:/s/PMPMotor/EqQKCPzbrNNCuKGe8RC4XPMBqlNcPJ2Uq3y2K5snY4lUEQ?e=eHOlcf" TargetMode="External"/><Relationship Id="rId55" Type="http://schemas.openxmlformats.org/officeDocument/2006/relationships/hyperlink" Target="https://anionline.sharepoint.com/:f:/s/PMPMotor/EifzQUmGMexGqUejEIZM7M8BwZ5um3G6hTEgiNB7_Vzuug?e=VUxYke" TargetMode="External"/><Relationship Id="rId76" Type="http://schemas.openxmlformats.org/officeDocument/2006/relationships/hyperlink" Target="https://anionline.sharepoint.com/:f:/s/PMPMotor/EvI1m3xHH6FCmoPGCp8jGpIBN-Kmag_QlhnwC9PvUxKvKQ?e=2QalPd" TargetMode="External"/><Relationship Id="rId97" Type="http://schemas.openxmlformats.org/officeDocument/2006/relationships/hyperlink" Target="https://anionline.sharepoint.com/:f:/s/PMPMotor/ElMoD-_8FntCjlepPAT_vb0BvStgy1Ll5BmhUk6IUf7ESA?e=cFrkH8" TargetMode="External"/><Relationship Id="rId104" Type="http://schemas.openxmlformats.org/officeDocument/2006/relationships/hyperlink" Target="https://anionline.sharepoint.com/:f:/s/PMPMotor/EkSIOZJiHo5HhOTpWK7T6IgBAKMjdXRfPL2SkCnmkFBzXg?e=8MIEwT" TargetMode="External"/><Relationship Id="rId120" Type="http://schemas.openxmlformats.org/officeDocument/2006/relationships/hyperlink" Target="https://anionline.sharepoint.com/:f:/s/PMPMotor/EgTF8MIV3WNPvhasxGzBlscB9HdCe7wIU3XxguwMkotrRw?e=VvpWSj" TargetMode="External"/><Relationship Id="rId125" Type="http://schemas.openxmlformats.org/officeDocument/2006/relationships/hyperlink" Target="https://anionline.sharepoint.com/:f:/s/PMPMotor/Eq1bkPHEl_pNgTEBm28RBFkBYNW0iaXvXqncgMyrLRWlsQ?e=CovzQA" TargetMode="External"/><Relationship Id="rId141" Type="http://schemas.openxmlformats.org/officeDocument/2006/relationships/hyperlink" Target="https://anionline.sharepoint.com/:f:/s/PMPMotor/EmYI_pvTTvtDgfW79pQ_j0wBJve3JGbcA0ES2ft8OFD_cw?e=GmPs14" TargetMode="External"/><Relationship Id="rId146" Type="http://schemas.openxmlformats.org/officeDocument/2006/relationships/hyperlink" Target="https://anionline.sharepoint.com/:f:/s/PMPMotor/EmrRdLLsShhIlj80oaUrQHQBjm7pHlPlB9K91pWVbSNUSQ?e=hZDWMK" TargetMode="External"/><Relationship Id="rId167" Type="http://schemas.openxmlformats.org/officeDocument/2006/relationships/hyperlink" Target="https://anionline.sharepoint.com/:f:/s/PMPMotor/ErbOLVn0FsVEnoMUvt_IOzsBLheesfw4w8r0Dypp0j7yQA?e=qZfyFg" TargetMode="External"/><Relationship Id="rId7" Type="http://schemas.openxmlformats.org/officeDocument/2006/relationships/hyperlink" Target="https://anionline.sharepoint.com/:f:/s/PMPMotor/EiMzWFmUA_5NqpfYRk1u8m4BfYs7jI0H4AmdyNoA4KR0Fg?e=0hr9fT" TargetMode="External"/><Relationship Id="rId71" Type="http://schemas.openxmlformats.org/officeDocument/2006/relationships/hyperlink" Target="https://anionline.sharepoint.com/:f:/s/PMPMotor/Eu6wzcTUMbBPuSPeDK3duDUB-kpwRtfi6ePTWcD7Bn_WcQ?e=5U4haj" TargetMode="External"/><Relationship Id="rId92" Type="http://schemas.openxmlformats.org/officeDocument/2006/relationships/hyperlink" Target="https://anionline.sharepoint.com/:f:/s/PMPMotor/EnIaIauP6alDjoejShuR6s8B-0M_axAAYnEm2pBA3RV3XA?e=dq0k0h" TargetMode="External"/><Relationship Id="rId162" Type="http://schemas.openxmlformats.org/officeDocument/2006/relationships/hyperlink" Target="https://anionline.sharepoint.com/:f:/s/PMPMotor/EsoYhW782S5Bk9Dky3yzp5gBUGIxsC66y0r8BhqXz9DfoA?e=scUrn0"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miu_ZlotgROgcigNu65vloBC1Zsu2V_nKhKkTCFkGp5qQ?e=K6eR2T" TargetMode="External"/><Relationship Id="rId40" Type="http://schemas.openxmlformats.org/officeDocument/2006/relationships/hyperlink" Target="https://anionline.sharepoint.com/:f:/s/PMPMotor/Er5Bru6LDw9KljW0ziXUcfQB7qNKYQyHg61bT31ySyO9GA?e=vNuOEz" TargetMode="External"/><Relationship Id="rId45" Type="http://schemas.openxmlformats.org/officeDocument/2006/relationships/hyperlink" Target="https://anionline.sharepoint.com/:f:/s/PMPMotor/EmGEzgkppqRPnmgMhsP4FM8By4MHQdV8GMXSNqhgnEamaA?e=vpNBGM" TargetMode="External"/><Relationship Id="rId66" Type="http://schemas.openxmlformats.org/officeDocument/2006/relationships/hyperlink" Target="https://anionline.sharepoint.com/:f:/s/PMPMotor/EruG0WCcNIRIt6SF1GU7JgsBj6ioycajdhHTEFImJSPWuw?e=zeHucK" TargetMode="External"/><Relationship Id="rId87" Type="http://schemas.openxmlformats.org/officeDocument/2006/relationships/hyperlink" Target="https://anionline.sharepoint.com/:f:/s/PMPMotor/EpqHxQaEudFFg1Y0SUZiNHEBgwxGFdDdiyJAQv_-62cUJQ?e=2ulg9d" TargetMode="External"/><Relationship Id="rId110" Type="http://schemas.openxmlformats.org/officeDocument/2006/relationships/hyperlink" Target="https://anionline.sharepoint.com/:f:/s/PMPMotor/EteSqvgZ8o9NrDp0Rj0OE9kB9aiV5ohT6Nuh1g8KbwlkVQ?e=bfMyjO" TargetMode="External"/><Relationship Id="rId115" Type="http://schemas.openxmlformats.org/officeDocument/2006/relationships/hyperlink" Target="https://anionline.sharepoint.com/:f:/s/PMPMotor/EoCgDyhM_nVNuDebhw__DvwBOQ5LNSmGqPLkkOQq4ABkLA?e=Q8t93V" TargetMode="External"/><Relationship Id="rId131" Type="http://schemas.openxmlformats.org/officeDocument/2006/relationships/hyperlink" Target="https://anionline.sharepoint.com/:f:/s/PMPMotor/EtIocGKv9zpFs5VczyUMyv4BObEcXmrJgQaeHzhV1Z0sKA?e=wm8THO" TargetMode="External"/><Relationship Id="rId136" Type="http://schemas.openxmlformats.org/officeDocument/2006/relationships/hyperlink" Target="https://anionline.sharepoint.com/:f:/s/PMPMotor/Ev7HUGZLnYZJn-NGT61aTGsBvh8yW3ddpjyOHFcJDLIASw?e=K9KZFX" TargetMode="External"/><Relationship Id="rId157" Type="http://schemas.openxmlformats.org/officeDocument/2006/relationships/hyperlink" Target="https://anionline.sharepoint.com/:f:/s/PMPMotor/EjelJkj-E31Pufl1NJWEZlQBvlwe64MZ2jiNK1XujK_PPw?e=h0s0yj" TargetMode="External"/><Relationship Id="rId61" Type="http://schemas.openxmlformats.org/officeDocument/2006/relationships/hyperlink" Target="https://anionline.sharepoint.com/:f:/s/PMPMotor/EsLyiw1d0YlLnVUlN3oxiPQBkf3offMZ91OoxEdXgcDJSA?e=Od0rde" TargetMode="External"/><Relationship Id="rId82" Type="http://schemas.openxmlformats.org/officeDocument/2006/relationships/hyperlink" Target="https://anionline.sharepoint.com/:f:/s/PMPMotor/El53_wIKBm5BnaATG9cfTSkBpvgUwujXPNHA4khFaFgTUg?e=o7akZj" TargetMode="External"/><Relationship Id="rId152" Type="http://schemas.openxmlformats.org/officeDocument/2006/relationships/hyperlink" Target="https://anionline.sharepoint.com/:f:/s/PMPMotor/Eo06oI-NbjVCmENgKK95JWIB_vyn-nWhObAw1wEB3A7F9g?e=GG1XBs" TargetMode="External"/><Relationship Id="rId19" Type="http://schemas.openxmlformats.org/officeDocument/2006/relationships/hyperlink" Target="https://anionline.sharepoint.com/:f:/s/PMPMotor/Em-dXTMsVMhKhqPltllNbyIBcqGtmoZComwi-GkfAGiIgw?e=X0WkD5" TargetMode="External"/><Relationship Id="rId14" Type="http://schemas.openxmlformats.org/officeDocument/2006/relationships/hyperlink" Target="https://anionline.sharepoint.com/:f:/s/PMPMotor/Ej0I4huDHdlOoyVf8FlKPlcBj2sk0JUkJOqk6Yh8F59yjw?e=VpBwg9" TargetMode="External"/><Relationship Id="rId30" Type="http://schemas.openxmlformats.org/officeDocument/2006/relationships/hyperlink" Target="https://anionline.sharepoint.com/:f:/s/PMPMotor/EgEX9fV0XUpJr2fG0pZl-oQBY21FxYEcowgfsnt7tdvt_g?e=BCOfNJ" TargetMode="External"/><Relationship Id="rId35" Type="http://schemas.openxmlformats.org/officeDocument/2006/relationships/hyperlink" Target="https://anionline.sharepoint.com/:f:/s/PMPMotor/EqUNTvNOC1lNoCsDbm-EWgkBWhQNzEHjli29P7WlTzao1w?e=YzEDl7" TargetMode="External"/><Relationship Id="rId56" Type="http://schemas.openxmlformats.org/officeDocument/2006/relationships/hyperlink" Target="https://anionline.sharepoint.com/:f:/s/PMPMotor/EmuHFKd7t3hArJq4jhgb2GQBVtNaDelk_7ohBJPYtXySIA?e=AmZ7c1" TargetMode="External"/><Relationship Id="rId77" Type="http://schemas.openxmlformats.org/officeDocument/2006/relationships/hyperlink" Target="https://anionline.sharepoint.com/:f:/s/PMPMotor/Ery4W0gTfZpHm13ylEhNhWsBli17ffRrXvUgejdGlEracw?e=bKckRl" TargetMode="External"/><Relationship Id="rId100" Type="http://schemas.openxmlformats.org/officeDocument/2006/relationships/hyperlink" Target="https://anionline.sharepoint.com/:f:/s/PMPMotor/ElEwA2VREO5Bl_lweERlX6oBa6aCz6p_0la4kQNwymbOqA?e=y6fOly" TargetMode="External"/><Relationship Id="rId105" Type="http://schemas.openxmlformats.org/officeDocument/2006/relationships/hyperlink" Target="https://anionline.sharepoint.com/:f:/s/PMPMotor/EoSfYhfJq7BHhYCWCDJfxogB-IQhIvf2P80frdgWLrIwnA?e=1Fbkqn" TargetMode="External"/><Relationship Id="rId126" Type="http://schemas.openxmlformats.org/officeDocument/2006/relationships/hyperlink" Target="https://anionline.sharepoint.com/:f:/s/PMPMotor/Esb4GhgfDzVKj7_CSeQX2HcBQ4bqQTw3LGE7xrhCHvJqdQ?e=tfDok4" TargetMode="External"/><Relationship Id="rId147" Type="http://schemas.openxmlformats.org/officeDocument/2006/relationships/hyperlink" Target="https://anionline.sharepoint.com/:f:/s/PMPMotor/ElpoUdOySWhOoVeHn8NVjnIBiryX_sqWX0PCSqOFepZdqA?e=o2WV8p" TargetMode="External"/><Relationship Id="rId168" Type="http://schemas.openxmlformats.org/officeDocument/2006/relationships/hyperlink" Target="https://anionline.sharepoint.com/:f:/s/PMPMotor/Eux93PHFRqVFvLz6hi6RFy4B0hwjmuUeuJiKslL7ciiEdw?e=JWLTrJ" TargetMode="External"/><Relationship Id="rId8" Type="http://schemas.openxmlformats.org/officeDocument/2006/relationships/hyperlink" Target="https://anionline.sharepoint.com/:f:/s/PMPMotor/EnP5f8VsLt5FiWJSvAb3LJcB2BoFJdYUmAJg4183h-29iw?e=ydHBWB" TargetMode="External"/><Relationship Id="rId51" Type="http://schemas.openxmlformats.org/officeDocument/2006/relationships/hyperlink" Target="https://anionline.sharepoint.com/:f:/s/PMPMotor/EkSo2HAbPzpAhwy8yGuGfTwBewCmviCFGvgI-1XWhvl-5w?e=4IAp3h" TargetMode="External"/><Relationship Id="rId72" Type="http://schemas.openxmlformats.org/officeDocument/2006/relationships/hyperlink" Target="https://anionline.sharepoint.com/:f:/s/PMPMotor/EuVKxf8vhAVBuTDDtlDiHcIBC0tpls0GLWm2soR0RED63Q?e=G1g2f9" TargetMode="External"/><Relationship Id="rId93" Type="http://schemas.openxmlformats.org/officeDocument/2006/relationships/hyperlink" Target="https://anionline.sharepoint.com/:f:/s/PMPMotor/EqVcnMSk6DFGvZgeS0b1KdEBP_RLCZNGGIt4URDCrGTXng?e=fEutRK" TargetMode="External"/><Relationship Id="rId98" Type="http://schemas.openxmlformats.org/officeDocument/2006/relationships/hyperlink" Target="https://anionline.sharepoint.com/:f:/s/PMPMotor/EmorLCkl3FRJrpsXYUIWaXwB79qvzCezz13mxzDiK3r3mQ?e=8CvZAk" TargetMode="External"/><Relationship Id="rId121" Type="http://schemas.openxmlformats.org/officeDocument/2006/relationships/hyperlink" Target="https://anionline.sharepoint.com/:f:/s/PMPMotor/En41zEFUlxtEhgNENh6E6cUBGzk1P9J7lBwUdxvrUvOzrA?e=iMpAgH" TargetMode="External"/><Relationship Id="rId142" Type="http://schemas.openxmlformats.org/officeDocument/2006/relationships/hyperlink" Target="https://anionline.sharepoint.com/:f:/s/PMPMotor/EuwoJcV9SCRAiSaShh2VlSQBRzYzc1Y32miyuqV6e1Gmbw?e=7SSf3Q" TargetMode="External"/><Relationship Id="rId163" Type="http://schemas.openxmlformats.org/officeDocument/2006/relationships/hyperlink" Target="https://anionline.sharepoint.com/:f:/s/PMPMotor/Emvm_R8ifZVHls5GhACjhmgBASY8ELwst1vUlPU0wYDs5g?e=p8RjxY" TargetMode="External"/><Relationship Id="rId3" Type="http://schemas.openxmlformats.org/officeDocument/2006/relationships/hyperlink" Target="https://anionline.sharepoint.com/:f:/s/PMPMotor/EgnUIUZT22BHkRwH7DxTC_8Bf4L_o2UEK7hecKgGpu4YSg?e=SRcQuG" TargetMode="External"/><Relationship Id="rId25" Type="http://schemas.openxmlformats.org/officeDocument/2006/relationships/hyperlink" Target="https://anionline.sharepoint.com/:f:/s/PMPMotor/EvRqqmFjoDxHn9z5CAh4L9IB7yUPD5Lwj8V-PGKtZkSwSQ?e=Khpogj" TargetMode="External"/><Relationship Id="rId46" Type="http://schemas.openxmlformats.org/officeDocument/2006/relationships/hyperlink" Target="https://anionline.sharepoint.com/:f:/s/PMPMotor/EjIQVTVNlbdFlqqi_LlsyBEBvcqCotxo4xHVBvTXSzmpXg?e=1A0dv5" TargetMode="External"/><Relationship Id="rId67" Type="http://schemas.openxmlformats.org/officeDocument/2006/relationships/hyperlink" Target="https://anionline.sharepoint.com/:f:/s/PMPMotor/EhufDMbzx6BHtn4ZNUEQUsMBTy2WxBIWaEq3czAtulmf5A?e=C7eQqd" TargetMode="External"/><Relationship Id="rId116" Type="http://schemas.openxmlformats.org/officeDocument/2006/relationships/hyperlink" Target="https://anionline.sharepoint.com/:f:/s/PMPMotor/EpUeMAxmewVFpIpCdl4vx3oBj4wad8dUaBnUfXeRxzHXiQ?e=gbdcWX" TargetMode="External"/><Relationship Id="rId137" Type="http://schemas.openxmlformats.org/officeDocument/2006/relationships/hyperlink" Target="https://anionline.sharepoint.com/:f:/s/PMPMotor/EsRwzj8kOKhPusZY-fKBoJYBwObzGVTv8kafNHicV6_HGQ?e=LmficY" TargetMode="External"/><Relationship Id="rId158" Type="http://schemas.openxmlformats.org/officeDocument/2006/relationships/hyperlink" Target="https://anionline.sharepoint.com/:f:/s/PMPMotor/Elb3m1NzspJMlJRocDEmZUMBaZvYQbRg4BiBv9V1vnmytg?e=Ab4Sml" TargetMode="External"/><Relationship Id="rId20" Type="http://schemas.openxmlformats.org/officeDocument/2006/relationships/hyperlink" Target="https://anionline.sharepoint.com/:f:/s/PMPMotor/EjbPzZsB0SxNj1DrzNfAG1MBdWwt2lZUjZCxI2nDpDZTww?e=8Vak1B" TargetMode="External"/><Relationship Id="rId41" Type="http://schemas.openxmlformats.org/officeDocument/2006/relationships/hyperlink" Target="https://anionline.sharepoint.com/:f:/s/PMPMotor/ErXLZe2u6xhEm6rbTX0D6G4BqNEVCBjIaLJH9SE5_D_u1w?e=eSRiXj" TargetMode="External"/><Relationship Id="rId62" Type="http://schemas.openxmlformats.org/officeDocument/2006/relationships/hyperlink" Target="https://anionline.sharepoint.com/:f:/s/PMPMotor/EsN_U9Ahg2NGhQC3ELv72rIBJGhZCVgB42Ddi4lqgwQICw?e=9zFqLy" TargetMode="External"/><Relationship Id="rId83" Type="http://schemas.openxmlformats.org/officeDocument/2006/relationships/hyperlink" Target="https://anionline.sharepoint.com/:f:/s/PMPMotor/Epa6Hhutdx1Ilm3vrhjPlEkBPopDJjYe8qWypF_oWZX8Vw?e=CtBkqM" TargetMode="External"/><Relationship Id="rId88" Type="http://schemas.openxmlformats.org/officeDocument/2006/relationships/hyperlink" Target="https://anionline.sharepoint.com/:f:/s/PMPMotor/EhRME98vW9hJh0Y-ZfmSa9kB6BCva5WZDE4LlvUnfB0Llg?e=utq9rW" TargetMode="External"/><Relationship Id="rId111" Type="http://schemas.openxmlformats.org/officeDocument/2006/relationships/hyperlink" Target="https://anionline.sharepoint.com/:f:/s/PMPMotor/Et6qKx_VYwxLiOqT-mK-ZAYBRn2XIrRIfGSbKOl9ERDt7g?e=Bnf5Iw" TargetMode="External"/><Relationship Id="rId132" Type="http://schemas.openxmlformats.org/officeDocument/2006/relationships/hyperlink" Target="https://anionline.sharepoint.com/:f:/s/PMPMotor/EoLYDzEYCTJNrVLO-j1MkF0Bc2GIvjjplvzpRWdudloDrA?e=8faXcW" TargetMode="External"/><Relationship Id="rId153" Type="http://schemas.openxmlformats.org/officeDocument/2006/relationships/hyperlink" Target="https://anionline.sharepoint.com/:f:/s/PMPMotor/EnF3bkPP3GhBk1u-OLz5lMcBG2xVtQcMrWAKeBay4Goh5w?e=7aaYpM" TargetMode="External"/><Relationship Id="rId15" Type="http://schemas.openxmlformats.org/officeDocument/2006/relationships/hyperlink" Target="https://anionline.sharepoint.com/:f:/s/PMPMotor/EsVOf_qbgwpOvci-S82asUsBxUj7JzWcdZCZpUZX94iqUQ?e=sFyVXj" TargetMode="External"/><Relationship Id="rId36" Type="http://schemas.openxmlformats.org/officeDocument/2006/relationships/hyperlink" Target="https://anionline.sharepoint.com/:f:/s/PMPMotor/EsdBEdnWqK5Krui-ZHEteEIBi-sJnBmJXcd379XBZzvMBQ?e=Hd5TYm" TargetMode="External"/><Relationship Id="rId57" Type="http://schemas.openxmlformats.org/officeDocument/2006/relationships/hyperlink" Target="https://anionline.sharepoint.com/:f:/s/PMPMotor/EiZta_XFQ9RFhj3-DaOuG3sBZQxHTwbAwT2CxX3COWg8tg?e=mU74Vr" TargetMode="External"/><Relationship Id="rId106" Type="http://schemas.openxmlformats.org/officeDocument/2006/relationships/hyperlink" Target="https://anionline.sharepoint.com/:f:/s/PMPMotor/EsJOfiV-9vRNgFJnlaU7tKYBco_Zsxe4tAyjLY5W914BMw?e=KlTlws" TargetMode="External"/><Relationship Id="rId127" Type="http://schemas.openxmlformats.org/officeDocument/2006/relationships/hyperlink" Target="https://anionline.sharepoint.com/:f:/s/PMPMotor/EiYvyzTSzYFHnMVaU1PNeAoB4Cfh0FiER16DhBcF92N2lA?e=GRA4jk" TargetMode="External"/><Relationship Id="rId10" Type="http://schemas.openxmlformats.org/officeDocument/2006/relationships/hyperlink" Target="https://anionline.sharepoint.com/:f:/s/PMPMotor/EiBNhDoUPCdMjlgxIyZQwusBlPJByijbTUD-8xMw-doa6Q?e=5x9p5V" TargetMode="External"/><Relationship Id="rId31" Type="http://schemas.openxmlformats.org/officeDocument/2006/relationships/hyperlink" Target="https://anionline.sharepoint.com/:f:/s/PMPMotor/Elt99qcdnldPp4AGRwBwgNAB9gHREfq8CezFsVtXQiCsWA?e=NMkoH1" TargetMode="External"/><Relationship Id="rId52" Type="http://schemas.openxmlformats.org/officeDocument/2006/relationships/hyperlink" Target="https://anionline.sharepoint.com/:f:/s/PMPMotor/EixV4fZIjTlHpZEk6ZO2BlEBhlqgNgcwkJP8f8G72e-dmQ?e=Xm8kh4" TargetMode="External"/><Relationship Id="rId73" Type="http://schemas.openxmlformats.org/officeDocument/2006/relationships/hyperlink" Target="https://anionline.sharepoint.com/:f:/s/PMPMotor/El9gsIq-PcRIr7Z2PeXBMuUBfUsrqcxmVF5fabIaYKiwEg?e=0UNKC7" TargetMode="External"/><Relationship Id="rId78" Type="http://schemas.openxmlformats.org/officeDocument/2006/relationships/hyperlink" Target="https://anionline.sharepoint.com/:f:/s/PMPMotor/Eq6vZxEPwKZFn5pEo0CWxQkB_nzNoU4YLRRenyU48YGSXg?e=zU9GMd" TargetMode="External"/><Relationship Id="rId94" Type="http://schemas.openxmlformats.org/officeDocument/2006/relationships/hyperlink" Target="https://anionline.sharepoint.com/:f:/s/PMPMotor/Ek312l0JY8RKtQUFPHhIyX4BIrrHvgEUl2Hbjw_c6xaEKQ?e=I11oIH" TargetMode="External"/><Relationship Id="rId99" Type="http://schemas.openxmlformats.org/officeDocument/2006/relationships/hyperlink" Target="https://anionline.sharepoint.com/:f:/s/PMPMotor/EoOJ7YCSQupCmNkrc4JqNykBGV6_uLnDK8n_jFeD6NV-Bg?e=n6brMw" TargetMode="External"/><Relationship Id="rId101" Type="http://schemas.openxmlformats.org/officeDocument/2006/relationships/hyperlink" Target="https://anionline.sharepoint.com/:f:/s/PMPMotor/EpoHIZPgTKlEoOCRay-a3xQBguhiUTjX1WQ5bvhiCQH6mg?e=9Vettr" TargetMode="External"/><Relationship Id="rId122" Type="http://schemas.openxmlformats.org/officeDocument/2006/relationships/hyperlink" Target="https://anionline.sharepoint.com/:f:/s/PMPMotor/EpGJQ9TKEA9GodebnknSYAsB-UQjFFTurZkqujQBvsfAsw?e=DaJnY3" TargetMode="External"/><Relationship Id="rId143" Type="http://schemas.openxmlformats.org/officeDocument/2006/relationships/hyperlink" Target="https://anionline.sharepoint.com/:f:/s/PMPMotor/EsOfoCAkGJVDlGM-ctag1WcBoh4nHrbW-QqJqy9ruRXXyA?e=YYAhqy" TargetMode="External"/><Relationship Id="rId148" Type="http://schemas.openxmlformats.org/officeDocument/2006/relationships/hyperlink" Target="https://anionline.sharepoint.com/:f:/s/PMPMotor/Eq_USj7EkUJLgffuJs5iQ2sB-k66xqdNZPTivfH9O3aILQ?e=Dn8ehs" TargetMode="External"/><Relationship Id="rId164" Type="http://schemas.openxmlformats.org/officeDocument/2006/relationships/hyperlink" Target="https://anionline.sharepoint.com/:f:/s/PMPMotor/EiguDbn1Lb5KjRrbRj71UtsB5_KOW2y9RsAyq8sOVH2NYA?e=t2nrey" TargetMode="External"/><Relationship Id="rId169" Type="http://schemas.openxmlformats.org/officeDocument/2006/relationships/printerSettings" Target="../printerSettings/printerSettings5.bin"/><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Uk8FEGrE5JmG6Zr32OElYBsaKnkIU98yvOMyYL1O9fAQ?e=eJTTNm" TargetMode="External"/><Relationship Id="rId26" Type="http://schemas.openxmlformats.org/officeDocument/2006/relationships/hyperlink" Target="https://anionline.sharepoint.com/:f:/s/PMPMotor/EkmgK-strmRBrbIevDB2O1IBh5ZG1i4rk3F3X9Qer5KDbQ?e=yvGvWy" TargetMode="External"/><Relationship Id="rId47" Type="http://schemas.openxmlformats.org/officeDocument/2006/relationships/hyperlink" Target="https://anionline.sharepoint.com/:f:/s/PMPMotor/ErGCGLwK4rFGr0iuI15vhw4BzJlJ6UXpjKZWmGoqSE0wUQ?e=dDXeHZ" TargetMode="External"/><Relationship Id="rId68" Type="http://schemas.openxmlformats.org/officeDocument/2006/relationships/hyperlink" Target="https://anionline.sharepoint.com/:f:/s/PMPMotor/Eo3DJBBh07tLuhDQ24oaL_gBgeOOx7lJKFzmFxQwRL5N1g?e=xF8958" TargetMode="External"/><Relationship Id="rId89" Type="http://schemas.openxmlformats.org/officeDocument/2006/relationships/hyperlink" Target="https://anionline.sharepoint.com/:f:/s/PMPMotor/EuyM9doIAlNFpsagPCDBOCMBwU7OqCwZMUo6IF_zjBn8TQ?e=RvrVaP" TargetMode="External"/><Relationship Id="rId112" Type="http://schemas.openxmlformats.org/officeDocument/2006/relationships/hyperlink" Target="https://anionline.sharepoint.com/:f:/s/PMPMotor/EkOu9cudZOZJnMDEa4glEKQB0ArRlO2v5A2YM8DorH-VRQ?e=gJUiaU" TargetMode="External"/><Relationship Id="rId133" Type="http://schemas.openxmlformats.org/officeDocument/2006/relationships/hyperlink" Target="https://anionline.sharepoint.com/:f:/s/PMPMotor/EjMAqj0WnLZNnmJBJQwxnbEBD8C_IEEJMqozQ7s4kc2efw?e=GvFqkd" TargetMode="External"/><Relationship Id="rId154" Type="http://schemas.openxmlformats.org/officeDocument/2006/relationships/hyperlink" Target="https://anionline.sharepoint.com/:f:/s/PMPMotor/EntZLPZs4NxLqfI3_vPSzpoBwWlfRiG6DYnmOUt4fZU4xg?e=CDX4wd" TargetMode="External"/><Relationship Id="rId16" Type="http://schemas.openxmlformats.org/officeDocument/2006/relationships/hyperlink" Target="https://anionline.sharepoint.com/:f:/s/PMPMotor/EmQS7MOBOGZMjc0I-u9BGPUBhhBnlB_CshORk7bm784S8g?e=YFkIoS" TargetMode="External"/><Relationship Id="rId37" Type="http://schemas.openxmlformats.org/officeDocument/2006/relationships/hyperlink" Target="https://anionline.sharepoint.com/:f:/s/PMPMotor/EhPjb5y_lbdEk79x6xlETlcBxkDvV5lbrtoXJzlIUqocJA?e=OfBlRA" TargetMode="External"/><Relationship Id="rId58" Type="http://schemas.openxmlformats.org/officeDocument/2006/relationships/hyperlink" Target="https://anionline.sharepoint.com/:f:/s/PMPMotor/EuI6B5PJprFItRpRGruAhc8B7J3ZzVp9vwDTB_tNHggQgQ?e=pdiv3Y" TargetMode="External"/><Relationship Id="rId79" Type="http://schemas.openxmlformats.org/officeDocument/2006/relationships/hyperlink" Target="https://anionline.sharepoint.com/:f:/s/PMPMotor/EkA8AozceDhBhvSss_WJ_yYBp-4NcTQO3cVPAvxYRs0JjQ?e=1Jakb3" TargetMode="External"/><Relationship Id="rId102" Type="http://schemas.openxmlformats.org/officeDocument/2006/relationships/hyperlink" Target="https://anionline.sharepoint.com/:f:/s/PMPMotor/EsmrFlwnsClPjz-kJw_ueFwB3lH1e2IuzNBM_kph8OKUrQ?e=Sk9oQs" TargetMode="External"/><Relationship Id="rId123" Type="http://schemas.openxmlformats.org/officeDocument/2006/relationships/hyperlink" Target="https://anionline.sharepoint.com/:f:/s/PMPMotor/EgNDW0aIfh5Inz527D3ZJa8BVLSFbUvwmWQRoKdSBnJrKg?e=r3oRSt" TargetMode="External"/><Relationship Id="rId144" Type="http://schemas.openxmlformats.org/officeDocument/2006/relationships/hyperlink" Target="https://anionline.sharepoint.com/:f:/s/PMPMotor/EsvVdjGaUlRCmHjMRCAXqvsBAWRiXNfws0RWdDmbbDcvNw?e=aCNZdG" TargetMode="External"/><Relationship Id="rId90" Type="http://schemas.openxmlformats.org/officeDocument/2006/relationships/hyperlink" Target="https://anionline.sharepoint.com/:f:/s/PMPMotor/EnFAKwZ90ltAoYecPq0oky8B112K3BbWb_YMuqtZWCJnRQ?e=scHFz9" TargetMode="External"/><Relationship Id="rId165" Type="http://schemas.openxmlformats.org/officeDocument/2006/relationships/hyperlink" Target="https://anionline.sharepoint.com/:f:/s/PMPMotor/EtwMnJjwI6tLh816xT8OJ_8BARvICRbECcFxKAayX9bKxQ?e=gbpDUS" TargetMode="External"/><Relationship Id="rId27" Type="http://schemas.openxmlformats.org/officeDocument/2006/relationships/hyperlink" Target="https://anionline.sharepoint.com/:f:/s/PMPMotor/EmnOPxURfrxFjm91PfGEK6cBQFxD-u40J50SRzjhXryANQ?e=SvBoVL" TargetMode="External"/><Relationship Id="rId48" Type="http://schemas.openxmlformats.org/officeDocument/2006/relationships/hyperlink" Target="https://anionline.sharepoint.com/:f:/s/PMPMotor/En4LLp8b0UdIheJM5f4poTMBXHgld7rMvfotjhAvNlsJlg?e=xvgsJ1" TargetMode="External"/><Relationship Id="rId69" Type="http://schemas.openxmlformats.org/officeDocument/2006/relationships/hyperlink" Target="https://anionline.sharepoint.com/:f:/s/PMPMotor/EszkHE7Ys9BGkhYeK92SCSQBGFarGA3RoZxbSNcv5tqHrg?e=ssTFpJ" TargetMode="External"/><Relationship Id="rId113" Type="http://schemas.openxmlformats.org/officeDocument/2006/relationships/hyperlink" Target="https://anionline.sharepoint.com/:f:/s/PMPMotor/EoHB-GVOu2hGnq-XNCWv130BjlLbw432T1fvhJ1-VUef4Q?e=M8rxzD" TargetMode="External"/><Relationship Id="rId134" Type="http://schemas.openxmlformats.org/officeDocument/2006/relationships/hyperlink" Target="https://anionline.sharepoint.com/:f:/s/PMPMotor/Ehqs5QD83NZCtIA7CcIsUQcBQGkbKTg47qohTLmPYirJbA?e=Qqfwb3" TargetMode="External"/><Relationship Id="rId80" Type="http://schemas.openxmlformats.org/officeDocument/2006/relationships/hyperlink" Target="https://anionline.sharepoint.com/:f:/s/PMPMotor/Elu6zBVlCUFDtgS-eWJYC00BPHI3AH_XNPbGUzIo1CBnww?e=V22g7e" TargetMode="External"/><Relationship Id="rId155" Type="http://schemas.openxmlformats.org/officeDocument/2006/relationships/hyperlink" Target="https://anionline.sharepoint.com/:f:/s/PMPMotor/EtlWgLwge9NMkpgkT1_GqJ8BnxcV0OR8GKVJj7j3umczZA?e=M6cqw2" TargetMode="External"/><Relationship Id="rId17" Type="http://schemas.openxmlformats.org/officeDocument/2006/relationships/hyperlink" Target="https://anionline.sharepoint.com/:f:/s/PMPMotor/EqW3azSSw9xEvh4yFFvvqwEBKoY9DbI945slw3JtFTo8Kg?e=hX5Zfn" TargetMode="External"/><Relationship Id="rId38" Type="http://schemas.openxmlformats.org/officeDocument/2006/relationships/hyperlink" Target="https://anionline.sharepoint.com/:f:/s/PMPMotor/EtZI1anUJSxAmlaz56F4dY4BFFPO0bwtvUOKShI9S7VPcQ?e=dra74q" TargetMode="External"/><Relationship Id="rId59" Type="http://schemas.openxmlformats.org/officeDocument/2006/relationships/hyperlink" Target="https://anionline.sharepoint.com/:f:/s/PMPMotor/Em6Rb46LIihDuOtWUL08YRcBRhD3056IGFOS8y4ib7A13Q?e=5rsGfC" TargetMode="External"/><Relationship Id="rId103" Type="http://schemas.openxmlformats.org/officeDocument/2006/relationships/hyperlink" Target="https://anionline.sharepoint.com/:f:/s/PMPMotor/EkkSTS4Jmv1NjIu9GC8jQsYB8BiJtIFiwB-wbOcF9yzU4A?e=qNoDTZ" TargetMode="External"/><Relationship Id="rId124" Type="http://schemas.openxmlformats.org/officeDocument/2006/relationships/hyperlink" Target="https://anionline.sharepoint.com/:f:/s/PMPMotor/EohDLdojCGJNktCrfJ0KlaUB8MdYuyjrqa6U7RP6UMkXlA?e=outIZB"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D0C69-AAE2-47E9-BD15-AB69ED5448F5}">
  <sheetPr>
    <pageSetUpPr fitToPage="1"/>
  </sheetPr>
  <dimension ref="A2:N118"/>
  <sheetViews>
    <sheetView tabSelected="1" topLeftCell="A7" zoomScaleNormal="100" workbookViewId="0">
      <selection activeCell="P14" sqref="P14"/>
    </sheetView>
  </sheetViews>
  <sheetFormatPr baseColWidth="10" defaultRowHeight="12.75" x14ac:dyDescent="0.2"/>
  <cols>
    <col min="1" max="1" width="1.5703125" style="99" customWidth="1"/>
    <col min="2" max="2" width="18.42578125" style="99" customWidth="1"/>
    <col min="3" max="4" width="11.42578125" style="99"/>
    <col min="5" max="5" width="10.7109375" style="99" customWidth="1"/>
    <col min="6" max="6" width="1.5703125" style="99" customWidth="1"/>
    <col min="7" max="8" width="17.42578125" style="99" customWidth="1"/>
    <col min="9" max="9" width="13.85546875" style="99" bestFit="1" customWidth="1"/>
    <col min="10" max="10" width="1.5703125" style="99" customWidth="1"/>
    <col min="11" max="11" width="21.7109375" style="99" customWidth="1"/>
    <col min="12" max="12" width="13.7109375" style="99" customWidth="1"/>
    <col min="13" max="13" width="11.42578125" style="99" customWidth="1"/>
    <col min="14" max="14" width="1.5703125" style="99" customWidth="1"/>
    <col min="15" max="15" width="3.5703125" style="99" customWidth="1"/>
    <col min="16" max="16384" width="11.42578125" style="99"/>
  </cols>
  <sheetData>
    <row r="2" spans="1:14" x14ac:dyDescent="0.2">
      <c r="A2" s="183" t="s">
        <v>2193</v>
      </c>
      <c r="B2" s="183"/>
      <c r="C2" s="183"/>
      <c r="D2" s="183"/>
      <c r="E2" s="183"/>
      <c r="F2" s="183"/>
      <c r="G2" s="183"/>
      <c r="H2" s="183"/>
      <c r="I2" s="183"/>
      <c r="J2" s="183"/>
      <c r="K2" s="183"/>
      <c r="L2" s="183"/>
      <c r="M2" s="183"/>
      <c r="N2" s="183"/>
    </row>
    <row r="3" spans="1:14" x14ac:dyDescent="0.2">
      <c r="A3" s="183" t="s">
        <v>2194</v>
      </c>
      <c r="B3" s="183"/>
      <c r="C3" s="183"/>
      <c r="D3" s="183"/>
      <c r="E3" s="183"/>
      <c r="F3" s="183"/>
      <c r="G3" s="183"/>
      <c r="H3" s="183"/>
      <c r="I3" s="183"/>
      <c r="J3" s="183"/>
      <c r="K3" s="183"/>
      <c r="L3" s="183"/>
      <c r="M3" s="183"/>
      <c r="N3" s="183"/>
    </row>
    <row r="4" spans="1:14" x14ac:dyDescent="0.2">
      <c r="A4" s="183" t="s">
        <v>2278</v>
      </c>
      <c r="B4" s="183"/>
      <c r="C4" s="183"/>
      <c r="D4" s="183"/>
      <c r="E4" s="183"/>
      <c r="F4" s="183"/>
      <c r="G4" s="183"/>
      <c r="H4" s="183"/>
      <c r="I4" s="183"/>
      <c r="J4" s="183"/>
      <c r="K4" s="183"/>
      <c r="L4" s="183"/>
      <c r="M4" s="183"/>
      <c r="N4" s="183"/>
    </row>
    <row r="6" spans="1:14" ht="8.25" customHeight="1" x14ac:dyDescent="0.2">
      <c r="A6" s="100"/>
      <c r="B6" s="100"/>
      <c r="C6" s="100"/>
      <c r="D6" s="100"/>
      <c r="E6" s="100"/>
      <c r="F6" s="100"/>
      <c r="G6" s="100"/>
      <c r="H6" s="100"/>
      <c r="I6" s="100"/>
      <c r="J6" s="100"/>
      <c r="K6" s="100"/>
      <c r="L6" s="100"/>
      <c r="M6" s="100"/>
      <c r="N6" s="100"/>
    </row>
    <row r="7" spans="1:14" x14ac:dyDescent="0.2">
      <c r="A7" s="100"/>
      <c r="F7" s="100"/>
      <c r="J7" s="100"/>
      <c r="N7" s="100"/>
    </row>
    <row r="8" spans="1:14" ht="12.75" customHeight="1" x14ac:dyDescent="0.2">
      <c r="A8" s="100"/>
      <c r="B8" s="183" t="s">
        <v>2195</v>
      </c>
      <c r="C8" s="183"/>
      <c r="D8" s="183"/>
      <c r="E8" s="183"/>
      <c r="F8" s="100"/>
      <c r="G8" s="174" t="s">
        <v>2276</v>
      </c>
      <c r="H8" s="174"/>
      <c r="I8" s="174"/>
      <c r="J8" s="100"/>
      <c r="K8" s="193" t="s">
        <v>2196</v>
      </c>
      <c r="L8" s="193"/>
      <c r="M8" s="193"/>
      <c r="N8" s="100"/>
    </row>
    <row r="9" spans="1:14" x14ac:dyDescent="0.2">
      <c r="A9" s="100"/>
      <c r="B9" s="101" t="s">
        <v>24</v>
      </c>
      <c r="C9" s="102">
        <v>45443</v>
      </c>
      <c r="D9" s="102">
        <v>45473</v>
      </c>
      <c r="E9" s="102" t="s">
        <v>2197</v>
      </c>
      <c r="F9" s="100"/>
      <c r="G9" s="176" t="s">
        <v>2198</v>
      </c>
      <c r="H9" s="176"/>
      <c r="I9" s="103" t="s">
        <v>2199</v>
      </c>
      <c r="J9" s="100"/>
      <c r="K9" s="176" t="s">
        <v>2198</v>
      </c>
      <c r="L9" s="176"/>
      <c r="M9" s="104" t="s">
        <v>2199</v>
      </c>
      <c r="N9" s="100"/>
    </row>
    <row r="10" spans="1:14" x14ac:dyDescent="0.2">
      <c r="A10" s="100"/>
      <c r="B10" s="99" t="s">
        <v>2200</v>
      </c>
      <c r="C10" s="105">
        <v>487</v>
      </c>
      <c r="D10" s="105">
        <v>488</v>
      </c>
      <c r="E10" s="105">
        <f>+D10-C10</f>
        <v>1</v>
      </c>
      <c r="F10" s="100"/>
      <c r="G10" s="106" t="s">
        <v>492</v>
      </c>
      <c r="H10" s="106"/>
      <c r="I10" s="107">
        <v>3</v>
      </c>
      <c r="J10" s="100"/>
      <c r="K10" s="106" t="s">
        <v>100</v>
      </c>
      <c r="L10" s="106"/>
      <c r="M10" s="107">
        <v>3</v>
      </c>
      <c r="N10" s="100"/>
    </row>
    <row r="11" spans="1:14" x14ac:dyDescent="0.2">
      <c r="A11" s="100"/>
      <c r="B11" s="108" t="s">
        <v>2201</v>
      </c>
      <c r="C11" s="109">
        <v>347</v>
      </c>
      <c r="D11" s="109">
        <v>347</v>
      </c>
      <c r="E11" s="105">
        <f t="shared" ref="E11:E14" si="0">+D11-C11</f>
        <v>0</v>
      </c>
      <c r="F11" s="100"/>
      <c r="G11" s="110">
        <v>3915</v>
      </c>
      <c r="H11" s="110">
        <v>3932</v>
      </c>
      <c r="J11" s="100"/>
      <c r="K11" s="110">
        <v>3646</v>
      </c>
      <c r="L11" s="110">
        <v>3971</v>
      </c>
      <c r="M11" s="111"/>
      <c r="N11" s="100"/>
    </row>
    <row r="12" spans="1:14" x14ac:dyDescent="0.2">
      <c r="A12" s="100"/>
      <c r="B12" s="112" t="s">
        <v>2202</v>
      </c>
      <c r="C12" s="113">
        <v>64</v>
      </c>
      <c r="D12" s="113">
        <v>61</v>
      </c>
      <c r="E12" s="105">
        <f t="shared" si="0"/>
        <v>-3</v>
      </c>
      <c r="F12" s="100"/>
      <c r="G12" s="110">
        <v>3931</v>
      </c>
      <c r="J12" s="100"/>
      <c r="K12" s="110">
        <v>3751</v>
      </c>
      <c r="N12" s="100"/>
    </row>
    <row r="13" spans="1:14" x14ac:dyDescent="0.2">
      <c r="A13" s="100"/>
      <c r="B13" s="114" t="s">
        <v>2203</v>
      </c>
      <c r="C13" s="115">
        <v>6</v>
      </c>
      <c r="D13" s="115">
        <v>8</v>
      </c>
      <c r="E13" s="105">
        <f t="shared" si="0"/>
        <v>2</v>
      </c>
      <c r="F13" s="100"/>
      <c r="G13" s="106" t="s">
        <v>2281</v>
      </c>
      <c r="H13" s="106"/>
      <c r="I13" s="107">
        <v>2</v>
      </c>
      <c r="J13" s="100"/>
      <c r="K13" s="106" t="s">
        <v>2204</v>
      </c>
      <c r="L13" s="106"/>
      <c r="M13" s="107">
        <v>3</v>
      </c>
      <c r="N13" s="100"/>
    </row>
    <row r="14" spans="1:14" x14ac:dyDescent="0.2">
      <c r="A14" s="100"/>
      <c r="B14" s="100" t="s">
        <v>2205</v>
      </c>
      <c r="C14" s="117">
        <v>68</v>
      </c>
      <c r="D14" s="117">
        <v>71</v>
      </c>
      <c r="E14" s="105">
        <f t="shared" si="0"/>
        <v>3</v>
      </c>
      <c r="F14" s="100"/>
      <c r="G14" s="110">
        <v>3943</v>
      </c>
      <c r="H14" s="110">
        <v>3944</v>
      </c>
      <c r="J14" s="100"/>
      <c r="K14" s="110">
        <v>3956</v>
      </c>
      <c r="L14" s="110">
        <v>3978</v>
      </c>
      <c r="N14" s="100"/>
    </row>
    <row r="15" spans="1:14" x14ac:dyDescent="0.2">
      <c r="A15" s="100"/>
      <c r="B15" s="99" t="s">
        <v>2206</v>
      </c>
      <c r="C15" s="105">
        <v>0</v>
      </c>
      <c r="D15" s="105">
        <v>0</v>
      </c>
      <c r="E15" s="105">
        <f>+D15-C15</f>
        <v>0</v>
      </c>
      <c r="F15" s="100"/>
      <c r="G15" s="106" t="s">
        <v>2282</v>
      </c>
      <c r="H15" s="106"/>
      <c r="I15" s="107">
        <v>1</v>
      </c>
      <c r="J15" s="100"/>
      <c r="K15" s="110">
        <v>3977</v>
      </c>
      <c r="N15" s="100"/>
    </row>
    <row r="16" spans="1:14" x14ac:dyDescent="0.2">
      <c r="A16" s="100"/>
      <c r="B16" s="99" t="s">
        <v>2207</v>
      </c>
      <c r="C16" s="105">
        <v>2</v>
      </c>
      <c r="D16" s="105">
        <v>1</v>
      </c>
      <c r="E16" s="105">
        <f>+D16-C16</f>
        <v>-1</v>
      </c>
      <c r="F16" s="100"/>
      <c r="G16" s="110">
        <v>3892</v>
      </c>
      <c r="J16" s="100"/>
      <c r="K16" s="106" t="s">
        <v>770</v>
      </c>
      <c r="L16" s="106"/>
      <c r="M16" s="107">
        <v>2</v>
      </c>
      <c r="N16" s="100"/>
    </row>
    <row r="17" spans="1:14" x14ac:dyDescent="0.2">
      <c r="A17" s="100"/>
      <c r="B17" s="99" t="s">
        <v>2208</v>
      </c>
      <c r="C17" s="105">
        <v>55</v>
      </c>
      <c r="D17" s="105">
        <v>49</v>
      </c>
      <c r="E17" s="105">
        <f>+D17-C17</f>
        <v>-6</v>
      </c>
      <c r="F17" s="100"/>
      <c r="G17" s="106" t="s">
        <v>1107</v>
      </c>
      <c r="H17" s="106"/>
      <c r="I17" s="107">
        <v>1</v>
      </c>
      <c r="J17" s="100"/>
      <c r="K17" s="110">
        <v>3888</v>
      </c>
      <c r="L17" s="110">
        <v>3991</v>
      </c>
      <c r="M17" s="111"/>
      <c r="N17" s="100"/>
    </row>
    <row r="18" spans="1:14" x14ac:dyDescent="0.2">
      <c r="A18" s="100"/>
      <c r="B18" s="121" t="s">
        <v>2210</v>
      </c>
      <c r="C18" s="101">
        <f>SUM(C12:C16)</f>
        <v>140</v>
      </c>
      <c r="D18" s="101">
        <f>SUM(D12:D16)</f>
        <v>141</v>
      </c>
      <c r="E18" s="101">
        <f>+C18-D18</f>
        <v>-1</v>
      </c>
      <c r="F18" s="100"/>
      <c r="G18" s="110">
        <v>3865</v>
      </c>
      <c r="J18" s="100"/>
      <c r="K18" s="106" t="s">
        <v>527</v>
      </c>
      <c r="L18" s="106"/>
      <c r="M18" s="107">
        <v>2</v>
      </c>
      <c r="N18" s="100"/>
    </row>
    <row r="19" spans="1:14" x14ac:dyDescent="0.2">
      <c r="A19" s="100"/>
      <c r="F19" s="100"/>
      <c r="G19" s="118" t="s">
        <v>2209</v>
      </c>
      <c r="H19" s="119"/>
      <c r="I19" s="120">
        <v>7</v>
      </c>
      <c r="J19" s="100"/>
      <c r="K19" s="110">
        <v>3622</v>
      </c>
      <c r="L19" s="110">
        <v>3967</v>
      </c>
      <c r="M19" s="111"/>
      <c r="N19" s="100"/>
    </row>
    <row r="20" spans="1:14" x14ac:dyDescent="0.2">
      <c r="A20" s="100"/>
      <c r="B20" s="122" t="s">
        <v>2212</v>
      </c>
      <c r="C20" s="122"/>
      <c r="D20" s="122"/>
      <c r="E20" s="101">
        <v>0</v>
      </c>
      <c r="F20" s="100"/>
      <c r="J20" s="100"/>
      <c r="K20" s="106" t="s">
        <v>1107</v>
      </c>
      <c r="L20" s="106"/>
      <c r="M20" s="107">
        <v>1</v>
      </c>
      <c r="N20" s="100"/>
    </row>
    <row r="21" spans="1:14" x14ac:dyDescent="0.2">
      <c r="A21" s="100"/>
      <c r="B21" s="124" t="s">
        <v>2213</v>
      </c>
      <c r="C21" s="124"/>
      <c r="D21" s="124"/>
      <c r="E21" s="125">
        <v>0</v>
      </c>
      <c r="F21" s="100"/>
      <c r="G21" s="192" t="s">
        <v>2211</v>
      </c>
      <c r="H21" s="192"/>
      <c r="I21" s="192"/>
      <c r="J21" s="100"/>
      <c r="K21" s="110">
        <v>3980</v>
      </c>
      <c r="L21" s="110"/>
      <c r="M21" s="111"/>
      <c r="N21" s="100"/>
    </row>
    <row r="22" spans="1:14" x14ac:dyDescent="0.2">
      <c r="A22" s="100"/>
      <c r="F22" s="100"/>
      <c r="G22" s="176" t="s">
        <v>2198</v>
      </c>
      <c r="H22" s="176"/>
      <c r="I22" s="103" t="s">
        <v>2199</v>
      </c>
      <c r="J22" s="100"/>
      <c r="K22" s="106" t="s">
        <v>279</v>
      </c>
      <c r="L22" s="106"/>
      <c r="M22" s="107">
        <v>1</v>
      </c>
      <c r="N22" s="100"/>
    </row>
    <row r="23" spans="1:14" x14ac:dyDescent="0.2">
      <c r="A23" s="100"/>
      <c r="B23" s="121" t="s">
        <v>2216</v>
      </c>
      <c r="C23" s="122"/>
      <c r="D23" s="101">
        <v>488</v>
      </c>
      <c r="F23" s="100"/>
      <c r="G23" s="106" t="s">
        <v>2204</v>
      </c>
      <c r="H23" s="106"/>
      <c r="I23" s="107">
        <v>3</v>
      </c>
      <c r="J23" s="100"/>
      <c r="K23" s="110">
        <v>3395</v>
      </c>
      <c r="L23" s="110"/>
      <c r="M23" s="111"/>
      <c r="N23" s="100"/>
    </row>
    <row r="24" spans="1:14" x14ac:dyDescent="0.2">
      <c r="A24" s="100"/>
      <c r="B24" s="99" t="s">
        <v>2201</v>
      </c>
      <c r="D24" s="105">
        <v>347</v>
      </c>
      <c r="E24" s="116">
        <f>+D24/D23</f>
        <v>0.71106557377049184</v>
      </c>
      <c r="F24" s="100"/>
      <c r="G24" s="110">
        <v>3983</v>
      </c>
      <c r="H24" s="110">
        <v>3998</v>
      </c>
      <c r="J24" s="100"/>
      <c r="K24" s="118" t="s">
        <v>2209</v>
      </c>
      <c r="L24" s="118"/>
      <c r="M24" s="123">
        <v>12</v>
      </c>
      <c r="N24" s="100"/>
    </row>
    <row r="25" spans="1:14" x14ac:dyDescent="0.2">
      <c r="A25" s="100"/>
      <c r="B25" s="129" t="s">
        <v>2205</v>
      </c>
      <c r="D25" s="130">
        <v>71</v>
      </c>
      <c r="E25" s="116">
        <f>+D25/D23</f>
        <v>0.14549180327868852</v>
      </c>
      <c r="F25" s="100"/>
      <c r="G25" s="110">
        <v>3997</v>
      </c>
      <c r="H25" s="110"/>
      <c r="J25" s="100"/>
      <c r="K25" s="126" t="s">
        <v>2214</v>
      </c>
      <c r="L25" s="127"/>
      <c r="M25" s="128"/>
      <c r="N25" s="100"/>
    </row>
    <row r="26" spans="1:14" x14ac:dyDescent="0.2">
      <c r="A26" s="100"/>
      <c r="B26" s="131" t="s">
        <v>2207</v>
      </c>
      <c r="D26" s="105">
        <v>1</v>
      </c>
      <c r="E26" s="116">
        <f>+D26/D23</f>
        <v>2.0491803278688526E-3</v>
      </c>
      <c r="F26" s="100"/>
      <c r="G26" s="106" t="s">
        <v>770</v>
      </c>
      <c r="H26" s="106"/>
      <c r="I26" s="107">
        <v>2</v>
      </c>
      <c r="J26" s="100"/>
      <c r="K26" s="126" t="s">
        <v>2215</v>
      </c>
      <c r="L26" s="126"/>
      <c r="M26" s="126"/>
      <c r="N26" s="100"/>
    </row>
    <row r="27" spans="1:14" x14ac:dyDescent="0.2">
      <c r="A27" s="100"/>
      <c r="B27" s="114" t="s">
        <v>2221</v>
      </c>
      <c r="D27" s="105">
        <v>8</v>
      </c>
      <c r="E27" s="116">
        <f>+D27/D23</f>
        <v>1.6393442622950821E-2</v>
      </c>
      <c r="F27" s="100"/>
      <c r="G27" s="110">
        <v>3989</v>
      </c>
      <c r="H27" s="110">
        <v>3990</v>
      </c>
      <c r="J27" s="100"/>
      <c r="N27" s="100"/>
    </row>
    <row r="28" spans="1:14" x14ac:dyDescent="0.2">
      <c r="A28" s="100"/>
      <c r="B28" s="133" t="s">
        <v>2223</v>
      </c>
      <c r="D28" s="105">
        <v>49</v>
      </c>
      <c r="E28" s="116">
        <f>(D28)/D23</f>
        <v>0.10040983606557377</v>
      </c>
      <c r="F28" s="100"/>
      <c r="G28" s="106" t="s">
        <v>279</v>
      </c>
      <c r="H28" s="106"/>
      <c r="I28" s="107">
        <v>2</v>
      </c>
      <c r="J28" s="100"/>
      <c r="K28" s="174" t="s">
        <v>2217</v>
      </c>
      <c r="L28" s="174"/>
      <c r="M28" s="174"/>
      <c r="N28" s="100"/>
    </row>
    <row r="29" spans="1:14" x14ac:dyDescent="0.2">
      <c r="A29" s="100"/>
      <c r="B29" s="134" t="s">
        <v>2225</v>
      </c>
      <c r="D29" s="105">
        <v>12</v>
      </c>
      <c r="E29" s="116">
        <f>D29/D23</f>
        <v>2.4590163934426229E-2</v>
      </c>
      <c r="F29" s="100"/>
      <c r="G29" s="110">
        <v>4005</v>
      </c>
      <c r="H29" s="110">
        <v>4006</v>
      </c>
      <c r="J29" s="100"/>
      <c r="K29" s="174" t="s">
        <v>77</v>
      </c>
      <c r="L29" s="174"/>
      <c r="M29" s="174"/>
      <c r="N29" s="100"/>
    </row>
    <row r="30" spans="1:14" x14ac:dyDescent="0.2">
      <c r="A30" s="100"/>
      <c r="B30" s="99" t="s">
        <v>2227</v>
      </c>
      <c r="D30" s="105">
        <v>0</v>
      </c>
      <c r="F30" s="100"/>
      <c r="G30" s="106" t="s">
        <v>1998</v>
      </c>
      <c r="H30" s="106"/>
      <c r="I30" s="107">
        <v>1</v>
      </c>
      <c r="J30" s="100"/>
      <c r="K30" s="104" t="s">
        <v>2218</v>
      </c>
      <c r="L30" s="103" t="s">
        <v>2219</v>
      </c>
      <c r="M30" s="103" t="s">
        <v>2220</v>
      </c>
      <c r="N30" s="100"/>
    </row>
    <row r="31" spans="1:14" x14ac:dyDescent="0.2">
      <c r="A31" s="100"/>
      <c r="B31" s="100"/>
      <c r="C31" s="100"/>
      <c r="D31" s="100"/>
      <c r="E31" s="100"/>
      <c r="F31" s="100"/>
      <c r="G31" s="110">
        <v>3976</v>
      </c>
      <c r="H31" s="110"/>
      <c r="J31" s="100"/>
      <c r="K31" s="132" t="s">
        <v>2222</v>
      </c>
      <c r="L31" s="105">
        <v>23</v>
      </c>
      <c r="M31" s="105">
        <v>1</v>
      </c>
      <c r="N31" s="100"/>
    </row>
    <row r="32" spans="1:14" x14ac:dyDescent="0.2">
      <c r="A32" s="100"/>
      <c r="B32" s="98"/>
      <c r="C32" s="98"/>
      <c r="D32" s="98"/>
      <c r="F32" s="100"/>
      <c r="G32" s="118" t="s">
        <v>2209</v>
      </c>
      <c r="H32" s="119"/>
      <c r="I32" s="120">
        <v>8</v>
      </c>
      <c r="J32" s="100"/>
      <c r="K32" s="132" t="s">
        <v>2224</v>
      </c>
      <c r="L32" s="105">
        <v>7</v>
      </c>
      <c r="M32" s="105"/>
      <c r="N32" s="100"/>
    </row>
    <row r="33" spans="1:14" x14ac:dyDescent="0.2">
      <c r="A33" s="100"/>
      <c r="B33" s="190" t="s">
        <v>2233</v>
      </c>
      <c r="C33" s="190"/>
      <c r="D33" s="190"/>
      <c r="E33" s="190"/>
      <c r="F33" s="100"/>
      <c r="J33" s="100"/>
      <c r="K33" s="132" t="s">
        <v>2226</v>
      </c>
      <c r="L33" s="105">
        <v>8</v>
      </c>
      <c r="M33" s="105">
        <v>2</v>
      </c>
      <c r="N33" s="100"/>
    </row>
    <row r="34" spans="1:14" x14ac:dyDescent="0.2">
      <c r="A34" s="100"/>
      <c r="B34" s="190" t="s">
        <v>2277</v>
      </c>
      <c r="C34" s="190"/>
      <c r="D34" s="190"/>
      <c r="E34" s="190"/>
      <c r="F34" s="100"/>
      <c r="G34" s="189" t="s">
        <v>2211</v>
      </c>
      <c r="H34" s="189"/>
      <c r="I34" s="189"/>
      <c r="J34" s="100"/>
      <c r="K34" s="132" t="s">
        <v>2228</v>
      </c>
      <c r="L34" s="105">
        <v>8</v>
      </c>
      <c r="M34" s="105"/>
      <c r="N34" s="100"/>
    </row>
    <row r="35" spans="1:14" x14ac:dyDescent="0.2">
      <c r="A35" s="100"/>
      <c r="B35" s="191" t="s">
        <v>2198</v>
      </c>
      <c r="C35" s="191"/>
      <c r="D35" s="191"/>
      <c r="E35" s="135" t="s">
        <v>2199</v>
      </c>
      <c r="F35" s="100"/>
      <c r="G35" s="177" t="s">
        <v>2229</v>
      </c>
      <c r="H35" s="177"/>
      <c r="I35" s="103" t="s">
        <v>2199</v>
      </c>
      <c r="J35" s="100"/>
      <c r="K35" s="132" t="s">
        <v>2230</v>
      </c>
      <c r="L35" s="105"/>
      <c r="M35" s="105"/>
      <c r="N35" s="100"/>
    </row>
    <row r="36" spans="1:14" x14ac:dyDescent="0.2">
      <c r="A36" s="100"/>
      <c r="B36" s="106" t="s">
        <v>100</v>
      </c>
      <c r="C36" s="106"/>
      <c r="D36" s="106"/>
      <c r="E36" s="107">
        <v>1</v>
      </c>
      <c r="F36" s="100"/>
      <c r="G36" s="106" t="s">
        <v>2231</v>
      </c>
      <c r="H36" s="106"/>
      <c r="I36" s="107">
        <v>3</v>
      </c>
      <c r="J36" s="100"/>
      <c r="K36" s="132" t="s">
        <v>2232</v>
      </c>
      <c r="L36" s="105">
        <v>5</v>
      </c>
      <c r="M36" s="105">
        <v>1</v>
      </c>
      <c r="N36" s="100"/>
    </row>
    <row r="37" spans="1:14" x14ac:dyDescent="0.2">
      <c r="A37" s="100"/>
      <c r="B37" s="136">
        <v>4007</v>
      </c>
      <c r="C37" s="110"/>
      <c r="D37" s="110"/>
      <c r="F37" s="100"/>
      <c r="G37" s="110">
        <v>3983</v>
      </c>
      <c r="H37" s="110">
        <v>3998</v>
      </c>
      <c r="J37" s="100"/>
      <c r="K37" s="132" t="s">
        <v>2234</v>
      </c>
      <c r="L37" s="105">
        <v>10</v>
      </c>
      <c r="M37" s="105">
        <v>4</v>
      </c>
      <c r="N37" s="100"/>
    </row>
    <row r="38" spans="1:14" x14ac:dyDescent="0.2">
      <c r="A38" s="100"/>
      <c r="B38" s="137" t="s">
        <v>2209</v>
      </c>
      <c r="C38" s="138"/>
      <c r="D38" s="135"/>
      <c r="E38" s="135">
        <v>1</v>
      </c>
      <c r="F38" s="100"/>
      <c r="G38" s="110">
        <v>3997</v>
      </c>
      <c r="J38" s="100"/>
      <c r="K38" s="118" t="s">
        <v>2209</v>
      </c>
      <c r="L38" s="120">
        <f>SUM(L31:L37)</f>
        <v>61</v>
      </c>
      <c r="M38" s="120">
        <f>SUM(M31:M37)</f>
        <v>8</v>
      </c>
      <c r="N38" s="100"/>
    </row>
    <row r="39" spans="1:14" x14ac:dyDescent="0.2">
      <c r="A39" s="100"/>
      <c r="B39" s="139" t="s">
        <v>2240</v>
      </c>
      <c r="C39" s="139"/>
      <c r="D39" s="139"/>
      <c r="E39" s="140"/>
      <c r="F39" s="100"/>
      <c r="G39" s="106" t="s">
        <v>2235</v>
      </c>
      <c r="H39" s="106"/>
      <c r="I39" s="107">
        <v>2</v>
      </c>
      <c r="J39" s="100"/>
      <c r="N39" s="100"/>
    </row>
    <row r="40" spans="1:14" x14ac:dyDescent="0.2">
      <c r="A40" s="100"/>
      <c r="B40" s="139" t="s">
        <v>2241</v>
      </c>
      <c r="C40" s="139"/>
      <c r="D40" s="139"/>
      <c r="E40" s="140"/>
      <c r="F40" s="100"/>
      <c r="G40" s="110">
        <v>3976</v>
      </c>
      <c r="H40" s="110">
        <v>3989</v>
      </c>
      <c r="J40" s="100"/>
      <c r="K40" s="174" t="s">
        <v>2236</v>
      </c>
      <c r="L40" s="174"/>
      <c r="M40" s="174"/>
      <c r="N40" s="100"/>
    </row>
    <row r="41" spans="1:14" x14ac:dyDescent="0.2">
      <c r="A41" s="100"/>
      <c r="B41" s="140" t="s">
        <v>2242</v>
      </c>
      <c r="C41" s="140"/>
      <c r="D41" s="140"/>
      <c r="F41" s="100"/>
      <c r="G41" s="106" t="s">
        <v>2279</v>
      </c>
      <c r="H41" s="106"/>
      <c r="I41" s="107">
        <v>1</v>
      </c>
      <c r="J41" s="100"/>
      <c r="K41" s="174" t="s">
        <v>77</v>
      </c>
      <c r="L41" s="174"/>
      <c r="M41" s="174"/>
      <c r="N41" s="100"/>
    </row>
    <row r="42" spans="1:14" x14ac:dyDescent="0.2">
      <c r="A42" s="100"/>
      <c r="F42" s="100"/>
      <c r="G42" s="110">
        <v>4005</v>
      </c>
      <c r="H42" s="110"/>
      <c r="J42" s="100"/>
      <c r="K42" s="104" t="s">
        <v>2218</v>
      </c>
      <c r="L42" s="103" t="s">
        <v>2238</v>
      </c>
      <c r="M42" s="103" t="s">
        <v>2239</v>
      </c>
      <c r="N42" s="100"/>
    </row>
    <row r="43" spans="1:14" x14ac:dyDescent="0.2">
      <c r="A43" s="100"/>
      <c r="B43" s="188" t="s">
        <v>2245</v>
      </c>
      <c r="C43" s="188"/>
      <c r="D43" s="188"/>
      <c r="E43" s="188"/>
      <c r="F43" s="100"/>
      <c r="G43" s="106" t="s">
        <v>2280</v>
      </c>
      <c r="H43" s="106"/>
      <c r="I43" s="107">
        <v>1</v>
      </c>
      <c r="J43" s="100"/>
      <c r="K43" s="132" t="s">
        <v>2232</v>
      </c>
      <c r="L43" s="105">
        <v>18</v>
      </c>
      <c r="M43" s="105"/>
      <c r="N43" s="100"/>
    </row>
    <row r="44" spans="1:14" x14ac:dyDescent="0.2">
      <c r="A44" s="100"/>
      <c r="B44" s="176" t="s">
        <v>2198</v>
      </c>
      <c r="C44" s="176"/>
      <c r="D44" s="176"/>
      <c r="E44" s="103" t="s">
        <v>2199</v>
      </c>
      <c r="F44" s="100"/>
      <c r="G44" s="110">
        <v>4006</v>
      </c>
      <c r="H44" s="110"/>
      <c r="J44" s="100"/>
      <c r="K44" s="132" t="s">
        <v>2228</v>
      </c>
      <c r="L44" s="105">
        <v>1</v>
      </c>
      <c r="N44" s="100"/>
    </row>
    <row r="45" spans="1:14" x14ac:dyDescent="0.2">
      <c r="A45" s="100"/>
      <c r="B45" s="106" t="s">
        <v>210</v>
      </c>
      <c r="C45" s="106"/>
      <c r="D45" s="106"/>
      <c r="E45" s="107">
        <v>21</v>
      </c>
      <c r="F45" s="100"/>
      <c r="G45" s="106" t="s">
        <v>2237</v>
      </c>
      <c r="H45" s="106"/>
      <c r="I45" s="107">
        <v>1</v>
      </c>
      <c r="J45" s="100"/>
      <c r="K45" s="132" t="s">
        <v>2230</v>
      </c>
      <c r="L45" s="105">
        <v>15</v>
      </c>
      <c r="M45" s="105"/>
      <c r="N45" s="100"/>
    </row>
    <row r="46" spans="1:14" x14ac:dyDescent="0.2">
      <c r="A46" s="100"/>
      <c r="B46" s="136">
        <v>3854</v>
      </c>
      <c r="C46" s="110">
        <v>3920</v>
      </c>
      <c r="D46" s="110">
        <v>3937</v>
      </c>
      <c r="F46" s="100"/>
      <c r="G46" s="110">
        <v>3990</v>
      </c>
      <c r="H46" s="110"/>
      <c r="J46" s="100"/>
      <c r="K46" s="132" t="s">
        <v>2226</v>
      </c>
      <c r="L46" s="105">
        <v>11</v>
      </c>
      <c r="M46" s="105"/>
      <c r="N46" s="100"/>
    </row>
    <row r="47" spans="1:14" x14ac:dyDescent="0.2">
      <c r="A47" s="100"/>
      <c r="B47" s="136">
        <v>3856</v>
      </c>
      <c r="C47" s="110">
        <v>3921</v>
      </c>
      <c r="D47" s="110">
        <v>3938</v>
      </c>
      <c r="F47" s="100"/>
      <c r="G47" s="118" t="s">
        <v>2209</v>
      </c>
      <c r="H47" s="119"/>
      <c r="I47" s="120">
        <v>8</v>
      </c>
      <c r="J47" s="100"/>
      <c r="K47" s="132" t="s">
        <v>2234</v>
      </c>
      <c r="L47" s="105">
        <v>7</v>
      </c>
      <c r="M47" s="105"/>
      <c r="N47" s="100"/>
    </row>
    <row r="48" spans="1:14" x14ac:dyDescent="0.2">
      <c r="A48" s="100"/>
      <c r="B48" s="136">
        <v>3857</v>
      </c>
      <c r="C48" s="110">
        <v>3922</v>
      </c>
      <c r="D48" s="110">
        <v>3939</v>
      </c>
      <c r="F48" s="100"/>
      <c r="G48" s="110"/>
      <c r="H48" s="110"/>
      <c r="J48" s="100"/>
      <c r="K48" s="132" t="s">
        <v>2222</v>
      </c>
      <c r="L48" s="105">
        <v>14</v>
      </c>
      <c r="M48" s="105">
        <v>1</v>
      </c>
      <c r="N48" s="100"/>
    </row>
    <row r="49" spans="1:14" x14ac:dyDescent="0.2">
      <c r="A49" s="100"/>
      <c r="B49" s="136">
        <v>3858</v>
      </c>
      <c r="C49" s="110">
        <v>3923</v>
      </c>
      <c r="D49" s="110">
        <v>3957</v>
      </c>
      <c r="F49" s="100"/>
      <c r="G49" s="174" t="s">
        <v>2243</v>
      </c>
      <c r="H49" s="174"/>
      <c r="I49" s="174"/>
      <c r="J49" s="100"/>
      <c r="K49" s="132" t="s">
        <v>2224</v>
      </c>
      <c r="L49" s="105">
        <v>5</v>
      </c>
      <c r="M49" s="105"/>
      <c r="N49" s="100"/>
    </row>
    <row r="50" spans="1:14" x14ac:dyDescent="0.2">
      <c r="A50" s="100"/>
      <c r="B50" s="136">
        <v>3887</v>
      </c>
      <c r="C50" s="110">
        <v>3925</v>
      </c>
      <c r="D50" s="110">
        <v>3960</v>
      </c>
      <c r="F50" s="100"/>
      <c r="G50" s="174" t="s">
        <v>2244</v>
      </c>
      <c r="H50" s="174"/>
      <c r="I50" s="174"/>
      <c r="J50" s="100"/>
      <c r="K50" s="118" t="s">
        <v>2209</v>
      </c>
      <c r="L50" s="120">
        <f>SUM(L43:L49)</f>
        <v>71</v>
      </c>
      <c r="M50" s="120">
        <f>SUM(M43:M49)</f>
        <v>1</v>
      </c>
      <c r="N50" s="100"/>
    </row>
    <row r="51" spans="1:14" x14ac:dyDescent="0.2">
      <c r="A51" s="100"/>
      <c r="B51" s="136">
        <v>3894</v>
      </c>
      <c r="C51" s="110">
        <v>3927</v>
      </c>
      <c r="D51" s="110">
        <v>3961</v>
      </c>
      <c r="F51" s="100"/>
      <c r="G51" s="177" t="s">
        <v>2246</v>
      </c>
      <c r="H51" s="177"/>
      <c r="I51" s="103" t="s">
        <v>2199</v>
      </c>
      <c r="J51" s="100"/>
      <c r="N51" s="148"/>
    </row>
    <row r="52" spans="1:14" x14ac:dyDescent="0.2">
      <c r="A52" s="100"/>
      <c r="B52" s="136">
        <v>3919</v>
      </c>
      <c r="C52" s="110">
        <v>3933</v>
      </c>
      <c r="D52" s="110">
        <v>3984</v>
      </c>
      <c r="F52" s="100"/>
      <c r="G52" s="141" t="s">
        <v>2247</v>
      </c>
      <c r="H52" s="141"/>
      <c r="I52" s="142">
        <v>27</v>
      </c>
      <c r="J52" s="100"/>
      <c r="K52" s="173" t="s">
        <v>2251</v>
      </c>
      <c r="L52" s="173"/>
      <c r="M52" s="173"/>
      <c r="N52" s="144"/>
    </row>
    <row r="53" spans="1:14" x14ac:dyDescent="0.2">
      <c r="A53" s="100"/>
      <c r="B53" s="106" t="s">
        <v>39</v>
      </c>
      <c r="C53" s="106"/>
      <c r="D53" s="106"/>
      <c r="E53" s="107">
        <v>12</v>
      </c>
      <c r="F53" s="100"/>
      <c r="G53" s="141" t="s">
        <v>2248</v>
      </c>
      <c r="H53" s="141"/>
      <c r="I53" s="142">
        <v>27</v>
      </c>
      <c r="J53" s="100"/>
      <c r="K53" s="173" t="s">
        <v>77</v>
      </c>
      <c r="L53" s="173"/>
      <c r="M53" s="173"/>
      <c r="N53" s="100"/>
    </row>
    <row r="54" spans="1:14" x14ac:dyDescent="0.2">
      <c r="A54" s="100"/>
      <c r="B54" s="136">
        <v>3755</v>
      </c>
      <c r="C54" s="110">
        <v>3870</v>
      </c>
      <c r="D54" s="110">
        <v>3972</v>
      </c>
      <c r="F54" s="100"/>
      <c r="G54" s="141" t="s">
        <v>2249</v>
      </c>
      <c r="H54" s="141"/>
      <c r="I54" s="142">
        <v>5</v>
      </c>
      <c r="J54" s="100"/>
      <c r="K54" s="104" t="s">
        <v>2218</v>
      </c>
      <c r="L54" s="103" t="s">
        <v>2201</v>
      </c>
      <c r="M54" s="103"/>
      <c r="N54" s="100"/>
    </row>
    <row r="55" spans="1:14" x14ac:dyDescent="0.2">
      <c r="A55" s="100"/>
      <c r="B55" s="136">
        <v>3826</v>
      </c>
      <c r="C55" s="110">
        <v>3940</v>
      </c>
      <c r="D55" s="110">
        <v>3973</v>
      </c>
      <c r="F55" s="100"/>
      <c r="G55" s="143" t="s">
        <v>2250</v>
      </c>
      <c r="H55" s="143"/>
      <c r="I55" s="142">
        <v>2</v>
      </c>
      <c r="J55" s="100"/>
      <c r="K55" s="145" t="s">
        <v>2224</v>
      </c>
      <c r="L55" s="146">
        <v>95</v>
      </c>
      <c r="M55" s="147"/>
      <c r="N55" s="100"/>
    </row>
    <row r="56" spans="1:14" x14ac:dyDescent="0.2">
      <c r="A56" s="100"/>
      <c r="B56" s="136">
        <v>3840</v>
      </c>
      <c r="C56" s="110">
        <v>3941</v>
      </c>
      <c r="D56" s="110">
        <v>3974</v>
      </c>
      <c r="F56" s="100"/>
      <c r="G56" s="137" t="s">
        <v>2209</v>
      </c>
      <c r="H56" s="137"/>
      <c r="I56" s="120">
        <f>SUM(I52:I55)</f>
        <v>61</v>
      </c>
      <c r="J56" s="100"/>
      <c r="K56" s="149" t="s">
        <v>2253</v>
      </c>
      <c r="L56" s="146">
        <v>60</v>
      </c>
      <c r="M56" s="147"/>
      <c r="N56" s="100"/>
    </row>
    <row r="57" spans="1:14" x14ac:dyDescent="0.2">
      <c r="A57" s="100"/>
      <c r="B57" s="136">
        <v>3852</v>
      </c>
      <c r="C57" s="110">
        <v>3945</v>
      </c>
      <c r="D57" s="110">
        <v>3988</v>
      </c>
      <c r="F57" s="100"/>
      <c r="J57" s="100"/>
      <c r="K57" s="149" t="s">
        <v>2226</v>
      </c>
      <c r="L57" s="146">
        <v>58</v>
      </c>
      <c r="M57" s="147"/>
      <c r="N57" s="150">
        <f>SUM(N54:N56)</f>
        <v>0</v>
      </c>
    </row>
    <row r="58" spans="1:14" x14ac:dyDescent="0.2">
      <c r="A58" s="100"/>
      <c r="B58" s="106" t="s">
        <v>63</v>
      </c>
      <c r="C58" s="106"/>
      <c r="D58" s="106"/>
      <c r="E58" s="107">
        <v>10</v>
      </c>
      <c r="F58" s="100"/>
      <c r="G58" s="174" t="s">
        <v>2252</v>
      </c>
      <c r="H58" s="174"/>
      <c r="I58" s="174"/>
      <c r="J58" s="100"/>
      <c r="K58" s="149" t="s">
        <v>2222</v>
      </c>
      <c r="L58" s="146">
        <v>52</v>
      </c>
      <c r="M58" s="147"/>
      <c r="N58" s="100"/>
    </row>
    <row r="59" spans="1:14" x14ac:dyDescent="0.2">
      <c r="A59" s="100"/>
      <c r="B59" s="136">
        <v>3447</v>
      </c>
      <c r="C59" s="110">
        <v>3901</v>
      </c>
      <c r="D59" s="110">
        <v>3905</v>
      </c>
      <c r="F59" s="100"/>
      <c r="G59" s="177" t="s">
        <v>24</v>
      </c>
      <c r="H59" s="177"/>
      <c r="I59" s="103" t="s">
        <v>2199</v>
      </c>
      <c r="J59" s="100"/>
      <c r="K59" s="149" t="s">
        <v>2232</v>
      </c>
      <c r="L59" s="146">
        <v>36</v>
      </c>
      <c r="M59" s="147"/>
      <c r="N59" s="100"/>
    </row>
    <row r="60" spans="1:14" x14ac:dyDescent="0.2">
      <c r="A60" s="100"/>
      <c r="B60" s="136">
        <v>3686</v>
      </c>
      <c r="C60" s="110">
        <v>3902</v>
      </c>
      <c r="D60" s="110">
        <v>3916</v>
      </c>
      <c r="F60" s="100"/>
      <c r="G60" s="141" t="s">
        <v>2244</v>
      </c>
      <c r="H60" s="141"/>
      <c r="I60" s="142">
        <v>27</v>
      </c>
      <c r="J60" s="100"/>
      <c r="K60" s="149" t="s">
        <v>2234</v>
      </c>
      <c r="L60" s="146">
        <v>28</v>
      </c>
      <c r="M60" s="147"/>
      <c r="N60" s="100"/>
    </row>
    <row r="61" spans="1:14" x14ac:dyDescent="0.2">
      <c r="A61" s="100"/>
      <c r="B61" s="136">
        <v>3700</v>
      </c>
      <c r="C61" s="110">
        <v>3903</v>
      </c>
      <c r="D61" s="110"/>
      <c r="F61" s="100"/>
      <c r="G61" s="141" t="s">
        <v>2211</v>
      </c>
      <c r="H61" s="141"/>
      <c r="I61" s="142">
        <v>8</v>
      </c>
      <c r="J61" s="100"/>
      <c r="K61" s="149" t="s">
        <v>2228</v>
      </c>
      <c r="L61" s="146">
        <v>14</v>
      </c>
      <c r="M61" s="147"/>
      <c r="N61" s="100"/>
    </row>
    <row r="62" spans="1:14" x14ac:dyDescent="0.2">
      <c r="A62" s="100"/>
      <c r="B62" s="136">
        <v>3778</v>
      </c>
      <c r="C62" s="110">
        <v>3904</v>
      </c>
      <c r="F62" s="100"/>
      <c r="G62" s="143" t="s">
        <v>2191</v>
      </c>
      <c r="H62" s="143"/>
      <c r="I62" s="142">
        <v>1</v>
      </c>
      <c r="J62" s="100"/>
      <c r="K62" s="152" t="s">
        <v>2256</v>
      </c>
      <c r="L62" s="146">
        <v>4</v>
      </c>
      <c r="M62" s="147"/>
      <c r="N62" s="100"/>
    </row>
    <row r="63" spans="1:14" x14ac:dyDescent="0.2">
      <c r="A63" s="100"/>
      <c r="B63" s="106" t="s">
        <v>279</v>
      </c>
      <c r="C63" s="106"/>
      <c r="D63" s="106"/>
      <c r="E63" s="107">
        <v>9</v>
      </c>
      <c r="F63" s="100"/>
      <c r="G63" s="137" t="s">
        <v>2209</v>
      </c>
      <c r="H63" s="137"/>
      <c r="I63" s="120">
        <v>36</v>
      </c>
      <c r="J63" s="100"/>
      <c r="K63" s="137" t="s">
        <v>2209</v>
      </c>
      <c r="L63" s="153">
        <f>SUM(L55:L62)</f>
        <v>347</v>
      </c>
      <c r="M63" s="153"/>
      <c r="N63" s="100"/>
    </row>
    <row r="64" spans="1:14" x14ac:dyDescent="0.2">
      <c r="A64" s="100"/>
      <c r="B64" s="136">
        <v>3835</v>
      </c>
      <c r="C64" s="110">
        <v>3908</v>
      </c>
      <c r="D64" s="110">
        <v>3930</v>
      </c>
      <c r="F64" s="100"/>
      <c r="J64" s="100"/>
      <c r="N64" s="100"/>
    </row>
    <row r="65" spans="1:14" x14ac:dyDescent="0.2">
      <c r="A65" s="100"/>
      <c r="B65" s="136">
        <v>3895</v>
      </c>
      <c r="C65" s="110">
        <v>3909</v>
      </c>
      <c r="D65" s="110">
        <v>3946</v>
      </c>
      <c r="F65" s="100"/>
      <c r="G65" s="174" t="s">
        <v>2254</v>
      </c>
      <c r="H65" s="174"/>
      <c r="I65" s="174"/>
      <c r="J65" s="100"/>
      <c r="K65" s="175" t="s">
        <v>2257</v>
      </c>
      <c r="L65" s="175"/>
      <c r="M65" s="175"/>
      <c r="N65" s="100"/>
    </row>
    <row r="66" spans="1:14" x14ac:dyDescent="0.2">
      <c r="A66" s="100"/>
      <c r="B66" s="136">
        <v>3897</v>
      </c>
      <c r="C66" s="110">
        <v>3910</v>
      </c>
      <c r="D66" s="110">
        <v>3970</v>
      </c>
      <c r="F66" s="100"/>
      <c r="G66" s="176" t="s">
        <v>11</v>
      </c>
      <c r="H66" s="176"/>
      <c r="I66" s="151" t="s">
        <v>2255</v>
      </c>
      <c r="J66" s="100"/>
      <c r="K66" s="176" t="s">
        <v>2258</v>
      </c>
      <c r="L66" s="176"/>
      <c r="M66" s="103" t="s">
        <v>2259</v>
      </c>
      <c r="N66" s="100"/>
    </row>
    <row r="67" spans="1:14" x14ac:dyDescent="0.2">
      <c r="A67" s="100"/>
      <c r="B67" s="106" t="s">
        <v>770</v>
      </c>
      <c r="C67" s="106"/>
      <c r="D67" s="106"/>
      <c r="E67" s="107">
        <v>7</v>
      </c>
      <c r="F67" s="100"/>
      <c r="G67" s="170" t="s">
        <v>100</v>
      </c>
      <c r="H67" s="170"/>
      <c r="I67" s="142">
        <v>11</v>
      </c>
      <c r="J67" s="100"/>
      <c r="K67" s="154" t="s">
        <v>333</v>
      </c>
      <c r="L67" s="155"/>
      <c r="M67" s="156">
        <v>57</v>
      </c>
      <c r="N67" s="100"/>
    </row>
    <row r="68" spans="1:14" x14ac:dyDescent="0.2">
      <c r="A68" s="100"/>
      <c r="B68" s="136">
        <v>3699</v>
      </c>
      <c r="C68" s="110">
        <v>3896</v>
      </c>
      <c r="D68" s="110">
        <v>3992</v>
      </c>
      <c r="F68" s="100"/>
      <c r="G68" s="170" t="s">
        <v>492</v>
      </c>
      <c r="H68" s="170"/>
      <c r="I68" s="142">
        <v>10</v>
      </c>
      <c r="J68" s="100"/>
      <c r="K68" s="154" t="s">
        <v>719</v>
      </c>
      <c r="L68" s="155"/>
      <c r="M68" s="157">
        <v>42</v>
      </c>
      <c r="N68" s="100"/>
    </row>
    <row r="69" spans="1:14" x14ac:dyDescent="0.2">
      <c r="A69" s="100"/>
      <c r="B69" s="136">
        <v>3726</v>
      </c>
      <c r="C69" s="110">
        <v>3962</v>
      </c>
      <c r="D69" s="110"/>
      <c r="F69" s="100"/>
      <c r="G69" s="170" t="s">
        <v>1107</v>
      </c>
      <c r="H69" s="170"/>
      <c r="I69" s="142">
        <v>10</v>
      </c>
      <c r="J69" s="100"/>
      <c r="K69" s="154" t="s">
        <v>315</v>
      </c>
      <c r="L69" s="155"/>
      <c r="M69" s="157">
        <v>13</v>
      </c>
      <c r="N69" s="100"/>
    </row>
    <row r="70" spans="1:14" x14ac:dyDescent="0.2">
      <c r="A70" s="100"/>
      <c r="B70" s="136">
        <v>3728</v>
      </c>
      <c r="C70" s="110">
        <v>3963</v>
      </c>
      <c r="F70" s="100"/>
      <c r="G70" s="170" t="s">
        <v>39</v>
      </c>
      <c r="H70" s="170"/>
      <c r="I70" s="142">
        <v>9</v>
      </c>
      <c r="J70" s="100"/>
      <c r="K70" s="154" t="s">
        <v>2260</v>
      </c>
      <c r="L70" s="155"/>
      <c r="M70" s="157">
        <v>8</v>
      </c>
      <c r="N70" s="100"/>
    </row>
    <row r="71" spans="1:14" x14ac:dyDescent="0.2">
      <c r="A71" s="100"/>
      <c r="B71" s="106" t="s">
        <v>1107</v>
      </c>
      <c r="C71" s="106"/>
      <c r="D71" s="106"/>
      <c r="E71" s="107">
        <v>5</v>
      </c>
      <c r="F71" s="100"/>
      <c r="G71" s="170" t="s">
        <v>527</v>
      </c>
      <c r="H71" s="170"/>
      <c r="I71" s="142">
        <v>7</v>
      </c>
      <c r="J71" s="100"/>
      <c r="K71" s="154" t="s">
        <v>1271</v>
      </c>
      <c r="L71" s="155"/>
      <c r="M71" s="157">
        <v>7</v>
      </c>
      <c r="N71" s="100"/>
    </row>
    <row r="72" spans="1:14" x14ac:dyDescent="0.2">
      <c r="A72" s="100"/>
      <c r="B72" s="136">
        <v>3893</v>
      </c>
      <c r="C72" s="110">
        <v>3951</v>
      </c>
      <c r="D72" s="110">
        <v>4000</v>
      </c>
      <c r="F72" s="100"/>
      <c r="G72" s="170" t="s">
        <v>770</v>
      </c>
      <c r="H72" s="170"/>
      <c r="I72" s="142">
        <v>6</v>
      </c>
      <c r="J72" s="100"/>
      <c r="K72" s="154" t="s">
        <v>1912</v>
      </c>
      <c r="M72" s="157">
        <v>4</v>
      </c>
      <c r="N72" s="100"/>
    </row>
    <row r="73" spans="1:14" x14ac:dyDescent="0.2">
      <c r="A73" s="100"/>
      <c r="B73" s="136">
        <v>3950</v>
      </c>
      <c r="C73" s="110">
        <v>3952</v>
      </c>
      <c r="D73" s="110"/>
      <c r="F73" s="100"/>
      <c r="G73" s="170" t="s">
        <v>79</v>
      </c>
      <c r="H73" s="170"/>
      <c r="I73" s="142">
        <v>6</v>
      </c>
      <c r="J73" s="100"/>
      <c r="K73" s="154" t="s">
        <v>1320</v>
      </c>
      <c r="L73" s="155"/>
      <c r="M73" s="157">
        <v>4</v>
      </c>
      <c r="N73" s="100"/>
    </row>
    <row r="74" spans="1:14" x14ac:dyDescent="0.2">
      <c r="A74" s="100"/>
      <c r="B74" s="106" t="s">
        <v>100</v>
      </c>
      <c r="C74" s="106"/>
      <c r="D74" s="106"/>
      <c r="E74" s="107">
        <v>2</v>
      </c>
      <c r="F74" s="100"/>
      <c r="G74" s="169" t="s">
        <v>279</v>
      </c>
      <c r="H74" s="169"/>
      <c r="I74" s="105">
        <v>2</v>
      </c>
      <c r="J74" s="100"/>
      <c r="K74" s="154" t="s">
        <v>1549</v>
      </c>
      <c r="L74" s="155"/>
      <c r="M74" s="157">
        <v>2</v>
      </c>
      <c r="N74" s="100"/>
    </row>
    <row r="75" spans="1:14" x14ac:dyDescent="0.2">
      <c r="A75" s="100"/>
      <c r="B75" s="136">
        <v>3518</v>
      </c>
      <c r="C75" s="110">
        <v>3947</v>
      </c>
      <c r="F75" s="100"/>
      <c r="G75" s="137" t="s">
        <v>2209</v>
      </c>
      <c r="H75" s="138"/>
      <c r="I75" s="135">
        <v>61</v>
      </c>
      <c r="J75" s="100"/>
      <c r="K75" s="154" t="s">
        <v>163</v>
      </c>
      <c r="L75" s="155"/>
      <c r="M75" s="157">
        <v>2</v>
      </c>
      <c r="N75" s="100"/>
    </row>
    <row r="76" spans="1:14" x14ac:dyDescent="0.2">
      <c r="A76" s="100"/>
      <c r="B76" s="106" t="s">
        <v>2204</v>
      </c>
      <c r="C76" s="106"/>
      <c r="D76" s="106"/>
      <c r="E76" s="107">
        <v>2</v>
      </c>
      <c r="F76" s="100"/>
      <c r="J76" s="100"/>
      <c r="K76" s="154" t="s">
        <v>97</v>
      </c>
      <c r="L76" s="155"/>
      <c r="M76" s="157">
        <v>2</v>
      </c>
      <c r="N76" s="100"/>
    </row>
    <row r="77" spans="1:14" x14ac:dyDescent="0.2">
      <c r="A77" s="100"/>
      <c r="B77" s="136">
        <v>3817</v>
      </c>
      <c r="C77" s="110">
        <v>3979</v>
      </c>
      <c r="F77" s="100"/>
      <c r="G77" s="174" t="s">
        <v>2261</v>
      </c>
      <c r="H77" s="174"/>
      <c r="I77" s="174"/>
      <c r="J77" s="100"/>
      <c r="K77" s="118" t="s">
        <v>2209</v>
      </c>
      <c r="L77" s="120"/>
      <c r="M77" s="120">
        <f>SUM(M67:M76)</f>
        <v>141</v>
      </c>
      <c r="N77" s="100"/>
    </row>
    <row r="78" spans="1:14" x14ac:dyDescent="0.2">
      <c r="A78" s="100"/>
      <c r="B78" s="106" t="s">
        <v>123</v>
      </c>
      <c r="C78" s="106"/>
      <c r="D78" s="106"/>
      <c r="E78" s="107">
        <v>1</v>
      </c>
      <c r="F78" s="100"/>
      <c r="G78" s="103" t="s">
        <v>2262</v>
      </c>
      <c r="H78" s="103" t="s">
        <v>2219</v>
      </c>
      <c r="I78" s="103" t="s">
        <v>2220</v>
      </c>
      <c r="J78" s="100"/>
      <c r="N78" s="100"/>
    </row>
    <row r="79" spans="1:14" x14ac:dyDescent="0.2">
      <c r="A79" s="100"/>
      <c r="B79" s="136">
        <v>3949</v>
      </c>
      <c r="C79" s="110"/>
      <c r="F79" s="100"/>
      <c r="G79" s="132" t="s">
        <v>58</v>
      </c>
      <c r="H79" s="105">
        <v>17</v>
      </c>
      <c r="I79" s="105">
        <v>4</v>
      </c>
      <c r="J79" s="100"/>
      <c r="N79" s="100"/>
    </row>
    <row r="80" spans="1:14" x14ac:dyDescent="0.2">
      <c r="A80" s="100"/>
      <c r="B80" s="106" t="s">
        <v>765</v>
      </c>
      <c r="C80" s="106"/>
      <c r="D80" s="106"/>
      <c r="E80" s="107">
        <v>1</v>
      </c>
      <c r="F80" s="100"/>
      <c r="G80" s="132" t="s">
        <v>2263</v>
      </c>
      <c r="H80" s="105">
        <v>35</v>
      </c>
      <c r="I80" s="105"/>
      <c r="J80" s="100"/>
      <c r="N80" s="100"/>
    </row>
    <row r="81" spans="1:14" x14ac:dyDescent="0.2">
      <c r="A81" s="100"/>
      <c r="B81" s="136">
        <v>3926</v>
      </c>
      <c r="F81" s="100"/>
      <c r="G81" s="132" t="s">
        <v>758</v>
      </c>
      <c r="H81" s="105">
        <v>9</v>
      </c>
      <c r="I81" s="105">
        <v>4</v>
      </c>
      <c r="J81" s="100"/>
      <c r="N81" s="100"/>
    </row>
    <row r="82" spans="1:14" x14ac:dyDescent="0.2">
      <c r="A82" s="100"/>
      <c r="B82" s="106" t="s">
        <v>2281</v>
      </c>
      <c r="C82" s="106"/>
      <c r="D82" s="106"/>
      <c r="E82" s="107">
        <v>1</v>
      </c>
      <c r="F82" s="100"/>
      <c r="G82" s="118" t="s">
        <v>2209</v>
      </c>
      <c r="H82" s="120">
        <f>SUM(H79:H81)</f>
        <v>61</v>
      </c>
      <c r="I82" s="120">
        <f>SUM(I79:I81)</f>
        <v>8</v>
      </c>
      <c r="J82" s="100"/>
      <c r="N82" s="100"/>
    </row>
    <row r="83" spans="1:14" x14ac:dyDescent="0.2">
      <c r="A83" s="100"/>
      <c r="B83" s="136">
        <v>3942</v>
      </c>
      <c r="F83" s="100"/>
      <c r="G83" s="132"/>
      <c r="H83" s="105"/>
      <c r="I83" s="105"/>
      <c r="J83" s="100">
        <f>SUM(J80:J82)</f>
        <v>0</v>
      </c>
      <c r="N83" s="100"/>
    </row>
    <row r="84" spans="1:14" x14ac:dyDescent="0.2">
      <c r="A84" s="100"/>
      <c r="B84" s="118" t="s">
        <v>2209</v>
      </c>
      <c r="C84" s="119"/>
      <c r="D84" s="120"/>
      <c r="E84" s="120">
        <v>71</v>
      </c>
      <c r="F84" s="100"/>
      <c r="G84" s="174" t="s">
        <v>2261</v>
      </c>
      <c r="H84" s="174"/>
      <c r="I84" s="174"/>
      <c r="J84" s="100"/>
      <c r="N84" s="100"/>
    </row>
    <row r="85" spans="1:14" x14ac:dyDescent="0.2">
      <c r="A85" s="100"/>
      <c r="B85" s="99" t="s">
        <v>2264</v>
      </c>
      <c r="F85" s="100"/>
      <c r="G85" s="103" t="s">
        <v>2262</v>
      </c>
      <c r="H85" s="104" t="s">
        <v>2239</v>
      </c>
      <c r="I85" s="104" t="s">
        <v>2238</v>
      </c>
      <c r="J85" s="100"/>
      <c r="N85" s="100"/>
    </row>
    <row r="86" spans="1:14" x14ac:dyDescent="0.2">
      <c r="A86" s="100"/>
      <c r="B86" s="139" t="s">
        <v>2266</v>
      </c>
      <c r="F86" s="100"/>
      <c r="G86" s="132" t="s">
        <v>58</v>
      </c>
      <c r="H86" s="105"/>
      <c r="I86" s="105">
        <v>24</v>
      </c>
      <c r="J86" s="100"/>
      <c r="N86" s="100"/>
    </row>
    <row r="87" spans="1:14" x14ac:dyDescent="0.2">
      <c r="A87" s="100"/>
      <c r="B87" s="139" t="s">
        <v>2267</v>
      </c>
      <c r="F87" s="100"/>
      <c r="G87" s="132" t="s">
        <v>2263</v>
      </c>
      <c r="H87" s="105">
        <v>1</v>
      </c>
      <c r="I87" s="105">
        <v>19</v>
      </c>
      <c r="J87" s="100"/>
      <c r="N87" s="100"/>
    </row>
    <row r="88" spans="1:14" x14ac:dyDescent="0.2">
      <c r="A88" s="100"/>
      <c r="B88" s="158"/>
      <c r="C88" s="158"/>
      <c r="D88" s="158"/>
      <c r="E88" s="159"/>
      <c r="F88" s="100"/>
      <c r="G88" s="132" t="s">
        <v>758</v>
      </c>
      <c r="H88" s="105"/>
      <c r="I88" s="105">
        <v>28</v>
      </c>
      <c r="J88" s="100"/>
      <c r="N88" s="100"/>
    </row>
    <row r="89" spans="1:14" x14ac:dyDescent="0.2">
      <c r="A89" s="100"/>
      <c r="B89" s="187" t="s">
        <v>2268</v>
      </c>
      <c r="C89" s="187"/>
      <c r="D89" s="187"/>
      <c r="E89" s="187"/>
      <c r="F89" s="100"/>
      <c r="G89" s="118" t="s">
        <v>2209</v>
      </c>
      <c r="H89" s="120">
        <f>SUM(H86:H88)</f>
        <v>1</v>
      </c>
      <c r="I89" s="120">
        <f>SUM(I86:I88)</f>
        <v>71</v>
      </c>
      <c r="J89" s="100"/>
      <c r="N89" s="100"/>
    </row>
    <row r="90" spans="1:14" x14ac:dyDescent="0.2">
      <c r="A90" s="100"/>
      <c r="B90" s="187" t="s">
        <v>2269</v>
      </c>
      <c r="C90" s="187"/>
      <c r="D90" s="187"/>
      <c r="E90" s="187"/>
      <c r="F90" s="100"/>
      <c r="J90" s="100"/>
      <c r="N90" s="100"/>
    </row>
    <row r="91" spans="1:14" x14ac:dyDescent="0.2">
      <c r="A91" s="100"/>
      <c r="B91" s="176" t="s">
        <v>2198</v>
      </c>
      <c r="C91" s="176"/>
      <c r="D91" s="176"/>
      <c r="E91" s="103" t="s">
        <v>2199</v>
      </c>
      <c r="F91" s="100"/>
      <c r="G91" s="173" t="s">
        <v>2251</v>
      </c>
      <c r="H91" s="173"/>
      <c r="I91" s="173"/>
      <c r="J91" s="100"/>
      <c r="N91" s="100"/>
    </row>
    <row r="92" spans="1:14" x14ac:dyDescent="0.2">
      <c r="A92" s="100"/>
      <c r="B92" s="106"/>
      <c r="C92" s="106"/>
      <c r="D92" s="106"/>
      <c r="E92" s="107"/>
      <c r="F92" s="100"/>
      <c r="G92" s="173" t="s">
        <v>2265</v>
      </c>
      <c r="H92" s="173"/>
      <c r="I92" s="173"/>
      <c r="J92" s="100"/>
      <c r="N92" s="100"/>
    </row>
    <row r="93" spans="1:14" x14ac:dyDescent="0.2">
      <c r="A93" s="100"/>
      <c r="B93" s="136"/>
      <c r="C93" s="110"/>
      <c r="F93" s="100"/>
      <c r="G93" s="104" t="s">
        <v>2262</v>
      </c>
      <c r="H93" s="103" t="s">
        <v>2201</v>
      </c>
      <c r="I93" s="103"/>
      <c r="J93" s="100"/>
      <c r="N93" s="100"/>
    </row>
    <row r="94" spans="1:14" x14ac:dyDescent="0.2">
      <c r="A94" s="100"/>
      <c r="B94" s="137" t="s">
        <v>2209</v>
      </c>
      <c r="C94" s="138"/>
      <c r="D94" s="138"/>
      <c r="E94" s="135">
        <v>0</v>
      </c>
      <c r="F94" s="100"/>
      <c r="G94" s="132" t="s">
        <v>58</v>
      </c>
      <c r="H94" s="147">
        <v>150</v>
      </c>
      <c r="I94" s="147"/>
      <c r="J94" s="100"/>
      <c r="N94" s="100"/>
    </row>
    <row r="95" spans="1:14" x14ac:dyDescent="0.2">
      <c r="A95" s="100"/>
      <c r="B95" s="158"/>
      <c r="C95" s="160"/>
      <c r="D95" s="160"/>
      <c r="E95" s="159"/>
      <c r="F95" s="100"/>
      <c r="G95" s="132" t="s">
        <v>2263</v>
      </c>
      <c r="H95" s="147">
        <v>148</v>
      </c>
      <c r="I95" s="147"/>
      <c r="J95" s="100"/>
      <c r="N95" s="100"/>
    </row>
    <row r="96" spans="1:14" x14ac:dyDescent="0.2">
      <c r="A96" s="100"/>
      <c r="B96" s="158"/>
      <c r="C96" s="160"/>
      <c r="D96" s="160"/>
      <c r="E96" s="159"/>
      <c r="F96" s="100"/>
      <c r="G96" s="132" t="s">
        <v>758</v>
      </c>
      <c r="H96" s="147">
        <v>49</v>
      </c>
      <c r="I96" s="147"/>
      <c r="J96" s="100"/>
      <c r="N96" s="100"/>
    </row>
    <row r="97" spans="1:14" x14ac:dyDescent="0.2">
      <c r="A97" s="100"/>
      <c r="B97" s="158"/>
      <c r="C97" s="160"/>
      <c r="D97" s="160"/>
      <c r="E97" s="159"/>
      <c r="F97" s="100"/>
      <c r="G97" s="118" t="s">
        <v>2209</v>
      </c>
      <c r="H97" s="120">
        <f>SUM(H94:H96)</f>
        <v>347</v>
      </c>
      <c r="I97" s="120"/>
      <c r="J97" s="100"/>
      <c r="N97" s="100"/>
    </row>
    <row r="98" spans="1:14" x14ac:dyDescent="0.2">
      <c r="A98" s="100"/>
      <c r="B98" s="158"/>
      <c r="C98" s="160"/>
      <c r="D98" s="160"/>
      <c r="E98" s="159"/>
      <c r="F98" s="100"/>
      <c r="J98" s="100"/>
      <c r="N98" s="100"/>
    </row>
    <row r="99" spans="1:14" x14ac:dyDescent="0.2">
      <c r="A99" s="100"/>
      <c r="B99" s="144"/>
      <c r="C99" s="144"/>
      <c r="D99" s="144"/>
      <c r="E99" s="100"/>
      <c r="F99" s="144"/>
      <c r="G99" s="144"/>
      <c r="H99" s="144"/>
      <c r="I99" s="144"/>
      <c r="J99" s="144"/>
      <c r="K99" s="144"/>
      <c r="L99" s="144"/>
      <c r="M99" s="144"/>
      <c r="N99" s="100"/>
    </row>
    <row r="100" spans="1:14" x14ac:dyDescent="0.2">
      <c r="A100" s="100"/>
      <c r="J100" s="100"/>
      <c r="N100" s="100"/>
    </row>
    <row r="101" spans="1:14" x14ac:dyDescent="0.2">
      <c r="A101" s="100"/>
      <c r="B101" s="184" t="s">
        <v>2270</v>
      </c>
      <c r="C101" s="184"/>
      <c r="D101" s="184"/>
      <c r="E101" s="184"/>
      <c r="F101" s="184"/>
      <c r="G101" s="184"/>
      <c r="H101" s="184"/>
      <c r="J101" s="100"/>
      <c r="N101" s="100"/>
    </row>
    <row r="102" spans="1:14" x14ac:dyDescent="0.2">
      <c r="A102" s="100"/>
      <c r="B102" s="161"/>
      <c r="C102" s="161" t="s">
        <v>2271</v>
      </c>
      <c r="D102" s="161" t="s">
        <v>2272</v>
      </c>
      <c r="E102" s="185" t="s">
        <v>2201</v>
      </c>
      <c r="F102" s="185"/>
      <c r="G102" s="161" t="s">
        <v>2238</v>
      </c>
      <c r="H102" s="161" t="s">
        <v>2273</v>
      </c>
      <c r="J102" s="100"/>
      <c r="K102" s="162" t="s">
        <v>2274</v>
      </c>
      <c r="L102" s="110"/>
      <c r="M102" s="105"/>
      <c r="N102" s="100"/>
    </row>
    <row r="103" spans="1:14" x14ac:dyDescent="0.2">
      <c r="A103" s="100"/>
      <c r="B103" s="163" t="s">
        <v>1257</v>
      </c>
      <c r="C103" s="164"/>
      <c r="D103" s="164"/>
      <c r="E103" s="178"/>
      <c r="F103" s="178"/>
      <c r="G103" s="163"/>
      <c r="H103" s="163"/>
      <c r="J103" s="100"/>
      <c r="K103" s="99" t="s">
        <v>123</v>
      </c>
      <c r="N103" s="100"/>
    </row>
    <row r="104" spans="1:14" x14ac:dyDescent="0.2">
      <c r="A104" s="100"/>
      <c r="B104" s="163" t="s">
        <v>216</v>
      </c>
      <c r="C104" s="164"/>
      <c r="D104" s="164"/>
      <c r="E104" s="178"/>
      <c r="F104" s="178"/>
      <c r="G104" s="163"/>
      <c r="H104" s="163"/>
      <c r="J104" s="100"/>
      <c r="K104" s="99" t="s">
        <v>2275</v>
      </c>
      <c r="N104" s="100"/>
    </row>
    <row r="105" spans="1:14" x14ac:dyDescent="0.2">
      <c r="A105" s="100"/>
      <c r="B105" s="163" t="s">
        <v>1454</v>
      </c>
      <c r="C105" s="165">
        <v>1</v>
      </c>
      <c r="D105" s="165"/>
      <c r="E105" s="178"/>
      <c r="F105" s="178"/>
      <c r="G105" s="165"/>
      <c r="H105" s="165"/>
      <c r="J105" s="100"/>
      <c r="K105" s="166">
        <v>45485</v>
      </c>
      <c r="N105" s="100"/>
    </row>
    <row r="106" spans="1:14" x14ac:dyDescent="0.2">
      <c r="A106" s="100"/>
      <c r="B106" s="163" t="s">
        <v>889</v>
      </c>
      <c r="C106" s="165">
        <v>1</v>
      </c>
      <c r="D106" s="165"/>
      <c r="E106" s="178"/>
      <c r="F106" s="178"/>
      <c r="G106" s="165"/>
      <c r="H106" s="165"/>
      <c r="J106" s="100"/>
      <c r="N106" s="100"/>
    </row>
    <row r="107" spans="1:14" x14ac:dyDescent="0.2">
      <c r="A107" s="100"/>
      <c r="B107" s="163" t="s">
        <v>802</v>
      </c>
      <c r="C107" s="165"/>
      <c r="D107" s="165">
        <v>2</v>
      </c>
      <c r="E107" s="186"/>
      <c r="F107" s="186"/>
      <c r="G107" s="165"/>
      <c r="H107" s="165"/>
      <c r="J107" s="100"/>
      <c r="N107" s="100"/>
    </row>
    <row r="108" spans="1:14" x14ac:dyDescent="0.2">
      <c r="A108" s="100"/>
      <c r="B108" s="163" t="s">
        <v>852</v>
      </c>
      <c r="C108" s="165"/>
      <c r="D108" s="165"/>
      <c r="E108" s="178"/>
      <c r="F108" s="178"/>
      <c r="G108" s="165"/>
      <c r="H108" s="165">
        <v>1</v>
      </c>
      <c r="J108" s="100"/>
      <c r="N108" s="100"/>
    </row>
    <row r="109" spans="1:14" x14ac:dyDescent="0.2">
      <c r="A109" s="100"/>
      <c r="B109" s="163" t="s">
        <v>914</v>
      </c>
      <c r="C109" s="165"/>
      <c r="D109" s="165"/>
      <c r="E109" s="178"/>
      <c r="F109" s="178"/>
      <c r="G109" s="165"/>
      <c r="H109" s="165"/>
      <c r="J109" s="100"/>
      <c r="N109" s="100"/>
    </row>
    <row r="110" spans="1:14" x14ac:dyDescent="0.2">
      <c r="A110" s="100"/>
      <c r="B110" s="163" t="s">
        <v>971</v>
      </c>
      <c r="C110" s="165"/>
      <c r="D110" s="165"/>
      <c r="E110" s="178"/>
      <c r="F110" s="178"/>
      <c r="G110" s="165"/>
      <c r="H110" s="165"/>
      <c r="J110" s="100"/>
      <c r="N110" s="100"/>
    </row>
    <row r="111" spans="1:14" x14ac:dyDescent="0.2">
      <c r="A111" s="100"/>
      <c r="B111" s="163" t="s">
        <v>1031</v>
      </c>
      <c r="C111" s="165"/>
      <c r="D111" s="165"/>
      <c r="E111" s="178"/>
      <c r="F111" s="178"/>
      <c r="G111" s="165"/>
      <c r="H111" s="165"/>
      <c r="J111" s="100"/>
      <c r="N111" s="100"/>
    </row>
    <row r="112" spans="1:14" x14ac:dyDescent="0.2">
      <c r="A112" s="100"/>
      <c r="B112" s="163" t="s">
        <v>1046</v>
      </c>
      <c r="C112" s="165"/>
      <c r="D112" s="165"/>
      <c r="E112" s="178"/>
      <c r="F112" s="178"/>
      <c r="G112" s="165"/>
      <c r="H112" s="165"/>
      <c r="J112" s="100"/>
      <c r="N112" s="100"/>
    </row>
    <row r="113" spans="1:14" x14ac:dyDescent="0.2">
      <c r="A113" s="100"/>
      <c r="B113" s="163" t="s">
        <v>1109</v>
      </c>
      <c r="C113" s="165"/>
      <c r="D113" s="165"/>
      <c r="E113" s="178"/>
      <c r="F113" s="178"/>
      <c r="G113" s="165"/>
      <c r="H113" s="165"/>
      <c r="J113" s="100"/>
      <c r="N113" s="100"/>
    </row>
    <row r="114" spans="1:14" x14ac:dyDescent="0.2">
      <c r="A114" s="100"/>
      <c r="B114" s="163" t="s">
        <v>1151</v>
      </c>
      <c r="C114" s="165"/>
      <c r="D114" s="165"/>
      <c r="E114" s="178"/>
      <c r="F114" s="178"/>
      <c r="G114" s="165"/>
      <c r="H114" s="165"/>
      <c r="J114" s="100"/>
      <c r="N114" s="100"/>
    </row>
    <row r="115" spans="1:14" x14ac:dyDescent="0.2">
      <c r="A115" s="100"/>
      <c r="B115" s="163"/>
      <c r="C115" s="167">
        <f>SUM(C103:C114)</f>
        <v>2</v>
      </c>
      <c r="D115" s="167">
        <f>SUM(D103:D114)</f>
        <v>2</v>
      </c>
      <c r="E115" s="179">
        <f>SUM(E103:F114)</f>
        <v>0</v>
      </c>
      <c r="F115" s="179"/>
      <c r="G115" s="167">
        <f>SUM(G103:G114)</f>
        <v>0</v>
      </c>
      <c r="H115" s="167">
        <f>SUM(H103:H114)</f>
        <v>1</v>
      </c>
      <c r="J115" s="100"/>
      <c r="N115" s="100"/>
    </row>
    <row r="116" spans="1:14" x14ac:dyDescent="0.2">
      <c r="A116" s="100"/>
      <c r="B116" s="168" t="s">
        <v>2209</v>
      </c>
      <c r="C116" s="180">
        <f>SUM(C115:H115)</f>
        <v>5</v>
      </c>
      <c r="D116" s="181"/>
      <c r="E116" s="181"/>
      <c r="F116" s="181"/>
      <c r="G116" s="181"/>
      <c r="H116" s="182"/>
      <c r="J116" s="100"/>
      <c r="N116" s="100"/>
    </row>
    <row r="117" spans="1:14" x14ac:dyDescent="0.2">
      <c r="A117" s="100"/>
      <c r="C117" s="98"/>
      <c r="D117" s="98"/>
      <c r="E117" s="183"/>
      <c r="F117" s="183"/>
      <c r="G117" s="98"/>
      <c r="H117" s="111"/>
      <c r="J117" s="100"/>
      <c r="N117" s="100"/>
    </row>
    <row r="118" spans="1:14" x14ac:dyDescent="0.2">
      <c r="A118" s="100"/>
      <c r="B118" s="144"/>
      <c r="C118" s="144"/>
      <c r="D118" s="144"/>
      <c r="E118" s="100"/>
      <c r="F118" s="144"/>
      <c r="G118" s="144"/>
      <c r="H118" s="144"/>
      <c r="I118" s="144"/>
      <c r="J118" s="144"/>
      <c r="K118" s="144"/>
      <c r="L118" s="144"/>
      <c r="M118" s="144"/>
      <c r="N118" s="100"/>
    </row>
  </sheetData>
  <sortState xmlns:xlrd2="http://schemas.microsoft.com/office/spreadsheetml/2017/richdata2" ref="G67:I74">
    <sortCondition descending="1" ref="I67:I74"/>
  </sortState>
  <mergeCells count="56">
    <mergeCell ref="A2:N2"/>
    <mergeCell ref="A3:N3"/>
    <mergeCell ref="A4:N4"/>
    <mergeCell ref="B8:E8"/>
    <mergeCell ref="G8:I8"/>
    <mergeCell ref="K8:M8"/>
    <mergeCell ref="B33:E33"/>
    <mergeCell ref="B34:E34"/>
    <mergeCell ref="B35:D35"/>
    <mergeCell ref="G9:H9"/>
    <mergeCell ref="K9:L9"/>
    <mergeCell ref="G21:I21"/>
    <mergeCell ref="G22:H22"/>
    <mergeCell ref="G66:H66"/>
    <mergeCell ref="B43:E43"/>
    <mergeCell ref="B44:D44"/>
    <mergeCell ref="G34:I34"/>
    <mergeCell ref="G35:H35"/>
    <mergeCell ref="B89:E89"/>
    <mergeCell ref="B90:E90"/>
    <mergeCell ref="B91:D91"/>
    <mergeCell ref="G77:I77"/>
    <mergeCell ref="G91:I91"/>
    <mergeCell ref="E112:F112"/>
    <mergeCell ref="B101:H101"/>
    <mergeCell ref="E102:F102"/>
    <mergeCell ref="E103:F103"/>
    <mergeCell ref="E104:F104"/>
    <mergeCell ref="E105:F105"/>
    <mergeCell ref="E106:F106"/>
    <mergeCell ref="E107:F107"/>
    <mergeCell ref="E108:F108"/>
    <mergeCell ref="E109:F109"/>
    <mergeCell ref="E110:F110"/>
    <mergeCell ref="E111:F111"/>
    <mergeCell ref="E113:F113"/>
    <mergeCell ref="E114:F114"/>
    <mergeCell ref="E115:F115"/>
    <mergeCell ref="C116:H116"/>
    <mergeCell ref="E117:F117"/>
    <mergeCell ref="G92:I92"/>
    <mergeCell ref="K28:M28"/>
    <mergeCell ref="K29:M29"/>
    <mergeCell ref="K40:M40"/>
    <mergeCell ref="K41:M41"/>
    <mergeCell ref="K52:M52"/>
    <mergeCell ref="K53:M53"/>
    <mergeCell ref="K65:M65"/>
    <mergeCell ref="K66:L66"/>
    <mergeCell ref="G49:I49"/>
    <mergeCell ref="G50:I50"/>
    <mergeCell ref="G58:I58"/>
    <mergeCell ref="G65:I65"/>
    <mergeCell ref="G59:H59"/>
    <mergeCell ref="G51:H51"/>
    <mergeCell ref="G84:I84"/>
  </mergeCells>
  <pageMargins left="0.7" right="0.7" top="0.75" bottom="0.75" header="0.3" footer="0.3"/>
  <pageSetup scale="5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8D443-A682-4608-AE1A-03F6C0F1A744}">
  <sheetPr codeName="Hoja2">
    <pageSetUpPr fitToPage="1"/>
  </sheetPr>
  <dimension ref="A1:AF71"/>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A2" sqref="A2"/>
    </sheetView>
  </sheetViews>
  <sheetFormatPr baseColWidth="10" defaultColWidth="11.42578125" defaultRowHeight="15.75" x14ac:dyDescent="0.25"/>
  <cols>
    <col min="1" max="1" width="13"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184.5" customHeight="1" x14ac:dyDescent="0.25">
      <c r="A2" s="9">
        <v>3395</v>
      </c>
      <c r="B2" s="10">
        <v>114</v>
      </c>
      <c r="C2" s="14">
        <v>2017</v>
      </c>
      <c r="D2" s="10" t="s">
        <v>300</v>
      </c>
      <c r="E2" s="10" t="s">
        <v>163</v>
      </c>
      <c r="F2" s="10"/>
      <c r="G2" s="10"/>
      <c r="H2" s="10" t="s">
        <v>301</v>
      </c>
      <c r="I2" s="11" t="s">
        <v>36</v>
      </c>
      <c r="J2" s="12" t="s">
        <v>98</v>
      </c>
      <c r="K2" s="10" t="s">
        <v>302</v>
      </c>
      <c r="L2" s="10" t="s">
        <v>279</v>
      </c>
      <c r="M2" s="13" t="s">
        <v>296</v>
      </c>
      <c r="N2" s="13" t="s">
        <v>102</v>
      </c>
      <c r="O2" s="14">
        <v>2017</v>
      </c>
      <c r="P2" s="14"/>
      <c r="Q2" s="14"/>
      <c r="R2" s="15" t="s">
        <v>42</v>
      </c>
      <c r="S2" s="25" t="s">
        <v>303</v>
      </c>
      <c r="T2" s="16">
        <v>42942</v>
      </c>
      <c r="U2" s="16">
        <v>44561</v>
      </c>
      <c r="V2" s="10"/>
      <c r="W2" s="13" t="s">
        <v>304</v>
      </c>
      <c r="X2" s="18">
        <v>0.9</v>
      </c>
      <c r="Y2" s="19" t="s">
        <v>305</v>
      </c>
      <c r="Z2" s="13"/>
      <c r="AA2" s="14"/>
      <c r="AB2" s="14"/>
      <c r="AC2" s="20"/>
      <c r="AD2" s="21"/>
      <c r="AE2" s="22" t="s">
        <v>58</v>
      </c>
      <c r="AF2" s="34" t="s">
        <v>306</v>
      </c>
    </row>
    <row r="3" spans="1:32" ht="156" customHeight="1" x14ac:dyDescent="0.25">
      <c r="A3" s="9">
        <v>3622</v>
      </c>
      <c r="B3" s="10">
        <v>83</v>
      </c>
      <c r="C3" s="10">
        <v>2018</v>
      </c>
      <c r="D3" s="10" t="s">
        <v>526</v>
      </c>
      <c r="E3" s="10" t="s">
        <v>97</v>
      </c>
      <c r="F3" s="10"/>
      <c r="G3" s="10"/>
      <c r="H3" s="10" t="s">
        <v>35</v>
      </c>
      <c r="I3" s="11" t="s">
        <v>36</v>
      </c>
      <c r="J3" s="12" t="s">
        <v>37</v>
      </c>
      <c r="K3" s="10" t="s">
        <v>273</v>
      </c>
      <c r="L3" s="10" t="s">
        <v>527</v>
      </c>
      <c r="M3" s="13" t="s">
        <v>520</v>
      </c>
      <c r="N3" s="13" t="s">
        <v>195</v>
      </c>
      <c r="O3" s="14">
        <v>2018</v>
      </c>
      <c r="P3" s="14"/>
      <c r="Q3" s="14"/>
      <c r="R3" s="15"/>
      <c r="S3" s="25" t="s">
        <v>528</v>
      </c>
      <c r="T3" s="16">
        <v>43313</v>
      </c>
      <c r="U3" s="16" t="s">
        <v>529</v>
      </c>
      <c r="V3" s="10"/>
      <c r="W3" s="50" t="s">
        <v>530</v>
      </c>
      <c r="X3" s="18">
        <v>0.8</v>
      </c>
      <c r="Y3" s="19" t="s">
        <v>305</v>
      </c>
      <c r="Z3" s="13"/>
      <c r="AA3" s="14"/>
      <c r="AB3" s="14"/>
      <c r="AC3" s="20"/>
      <c r="AD3" s="21"/>
      <c r="AE3" s="22" t="s">
        <v>46</v>
      </c>
      <c r="AF3" s="34" t="s">
        <v>531</v>
      </c>
    </row>
    <row r="4" spans="1:32" ht="237" customHeight="1" x14ac:dyDescent="0.25">
      <c r="A4" s="9">
        <v>3646</v>
      </c>
      <c r="B4" s="10">
        <v>107</v>
      </c>
      <c r="C4" s="10">
        <v>2018</v>
      </c>
      <c r="D4" s="10" t="s">
        <v>591</v>
      </c>
      <c r="E4" s="10" t="s">
        <v>333</v>
      </c>
      <c r="F4" s="10"/>
      <c r="G4" s="10"/>
      <c r="H4" s="10" t="s">
        <v>35</v>
      </c>
      <c r="I4" s="11" t="s">
        <v>36</v>
      </c>
      <c r="J4" s="12" t="s">
        <v>37</v>
      </c>
      <c r="K4" s="10" t="s">
        <v>578</v>
      </c>
      <c r="L4" s="10" t="s">
        <v>100</v>
      </c>
      <c r="M4" s="13" t="s">
        <v>574</v>
      </c>
      <c r="N4" s="13" t="s">
        <v>88</v>
      </c>
      <c r="O4" s="14">
        <v>2018</v>
      </c>
      <c r="P4" s="14"/>
      <c r="Q4" s="14"/>
      <c r="R4" s="15" t="s">
        <v>42</v>
      </c>
      <c r="S4" s="10" t="s">
        <v>592</v>
      </c>
      <c r="T4" s="16">
        <v>43398</v>
      </c>
      <c r="U4" s="16">
        <v>45473</v>
      </c>
      <c r="V4" s="10"/>
      <c r="W4" s="10" t="s">
        <v>593</v>
      </c>
      <c r="X4" s="18">
        <v>0</v>
      </c>
      <c r="Y4" s="19" t="s">
        <v>305</v>
      </c>
      <c r="Z4" s="13"/>
      <c r="AA4" s="14">
        <v>6</v>
      </c>
      <c r="AB4" s="14">
        <v>2022</v>
      </c>
      <c r="AC4" s="20"/>
      <c r="AD4" s="21"/>
      <c r="AE4" s="22" t="s">
        <v>46</v>
      </c>
      <c r="AF4" s="34" t="s">
        <v>594</v>
      </c>
    </row>
    <row r="5" spans="1:32" ht="409.5" x14ac:dyDescent="0.25">
      <c r="A5" s="44">
        <v>3751</v>
      </c>
      <c r="B5" s="45">
        <v>72</v>
      </c>
      <c r="C5" s="45">
        <v>2019</v>
      </c>
      <c r="D5" s="60" t="s">
        <v>968</v>
      </c>
      <c r="E5" s="10" t="s">
        <v>333</v>
      </c>
      <c r="F5" s="45"/>
      <c r="G5" s="45"/>
      <c r="H5" s="45" t="s">
        <v>35</v>
      </c>
      <c r="I5" s="61" t="s">
        <v>36</v>
      </c>
      <c r="J5" s="70" t="s">
        <v>98</v>
      </c>
      <c r="K5" s="45" t="s">
        <v>969</v>
      </c>
      <c r="L5" s="45" t="s">
        <v>100</v>
      </c>
      <c r="M5" s="62" t="s">
        <v>970</v>
      </c>
      <c r="N5" s="62" t="s">
        <v>971</v>
      </c>
      <c r="O5" s="63">
        <v>2019</v>
      </c>
      <c r="P5" s="63"/>
      <c r="Q5" s="63"/>
      <c r="R5" s="64" t="s">
        <v>42</v>
      </c>
      <c r="S5" s="65" t="s">
        <v>972</v>
      </c>
      <c r="T5" s="16" t="s">
        <v>932</v>
      </c>
      <c r="U5" s="16" t="s">
        <v>529</v>
      </c>
      <c r="V5" s="63"/>
      <c r="W5" s="45" t="s">
        <v>973</v>
      </c>
      <c r="X5" s="66">
        <v>0.5</v>
      </c>
      <c r="Y5" s="69" t="s">
        <v>305</v>
      </c>
      <c r="Z5" s="63"/>
      <c r="AA5" s="63"/>
      <c r="AB5" s="63"/>
      <c r="AC5" s="68" t="s">
        <v>974</v>
      </c>
      <c r="AD5" s="72">
        <f ca="1">TODAY()-TABLA[[#This Row],[Fecha radicación informe]]</f>
        <v>1785</v>
      </c>
      <c r="AE5" s="22" t="s">
        <v>46</v>
      </c>
      <c r="AF5" s="34" t="s">
        <v>975</v>
      </c>
    </row>
    <row r="6" spans="1:32" ht="409.5" x14ac:dyDescent="0.25">
      <c r="A6" s="44">
        <v>3754</v>
      </c>
      <c r="B6" s="45">
        <v>75</v>
      </c>
      <c r="C6" s="45">
        <v>2019</v>
      </c>
      <c r="D6" s="60" t="s">
        <v>983</v>
      </c>
      <c r="E6" s="10" t="s">
        <v>333</v>
      </c>
      <c r="F6" s="45"/>
      <c r="G6" s="45"/>
      <c r="H6" s="45" t="s">
        <v>85</v>
      </c>
      <c r="I6" s="61" t="s">
        <v>49</v>
      </c>
      <c r="J6" s="70" t="s">
        <v>50</v>
      </c>
      <c r="K6" s="10" t="s">
        <v>180</v>
      </c>
      <c r="L6" s="45" t="s">
        <v>279</v>
      </c>
      <c r="M6" s="62" t="s">
        <v>970</v>
      </c>
      <c r="N6" s="62" t="s">
        <v>971</v>
      </c>
      <c r="O6" s="63">
        <v>2019</v>
      </c>
      <c r="P6" s="63"/>
      <c r="Q6" s="63"/>
      <c r="R6" s="64"/>
      <c r="S6" s="65" t="s">
        <v>984</v>
      </c>
      <c r="T6" s="16">
        <v>43920</v>
      </c>
      <c r="U6" s="16">
        <v>45657</v>
      </c>
      <c r="V6" s="63"/>
      <c r="W6" s="45" t="s">
        <v>985</v>
      </c>
      <c r="X6" s="66">
        <v>0.75</v>
      </c>
      <c r="Y6" s="69" t="s">
        <v>305</v>
      </c>
      <c r="Z6" s="63"/>
      <c r="AA6" s="63"/>
      <c r="AB6" s="63"/>
      <c r="AC6" s="68" t="s">
        <v>986</v>
      </c>
      <c r="AD6" s="72">
        <f ca="1">TODAY()-TABLA[[#This Row],[Fecha radicación informe]]</f>
        <v>1783</v>
      </c>
      <c r="AE6" s="22" t="s">
        <v>758</v>
      </c>
      <c r="AF6" s="34" t="s">
        <v>987</v>
      </c>
    </row>
    <row r="7" spans="1:32" ht="409.5" x14ac:dyDescent="0.25">
      <c r="A7" s="44">
        <v>3757</v>
      </c>
      <c r="B7" s="45">
        <v>78</v>
      </c>
      <c r="C7" s="45">
        <v>2019</v>
      </c>
      <c r="D7" s="60" t="s">
        <v>999</v>
      </c>
      <c r="E7" s="10" t="s">
        <v>333</v>
      </c>
      <c r="F7" s="45"/>
      <c r="G7" s="45"/>
      <c r="H7" s="45" t="s">
        <v>35</v>
      </c>
      <c r="I7" s="61" t="s">
        <v>36</v>
      </c>
      <c r="J7" s="12" t="s">
        <v>98</v>
      </c>
      <c r="K7" s="45" t="s">
        <v>996</v>
      </c>
      <c r="L7" s="10" t="s">
        <v>39</v>
      </c>
      <c r="M7" s="62" t="s">
        <v>970</v>
      </c>
      <c r="N7" s="62" t="s">
        <v>971</v>
      </c>
      <c r="O7" s="63">
        <v>2019</v>
      </c>
      <c r="P7" s="63"/>
      <c r="Q7" s="63"/>
      <c r="R7" s="64" t="s">
        <v>358</v>
      </c>
      <c r="S7" s="65" t="s">
        <v>1000</v>
      </c>
      <c r="T7" s="16" t="s">
        <v>991</v>
      </c>
      <c r="U7" s="16" t="s">
        <v>1001</v>
      </c>
      <c r="V7" s="63"/>
      <c r="W7" s="45" t="s">
        <v>1002</v>
      </c>
      <c r="X7" s="66">
        <v>0.5</v>
      </c>
      <c r="Y7" s="69" t="s">
        <v>305</v>
      </c>
      <c r="Z7" s="63"/>
      <c r="AA7" s="63"/>
      <c r="AB7" s="63"/>
      <c r="AC7" s="68">
        <v>43710</v>
      </c>
      <c r="AD7" s="72">
        <f ca="1">TODAY()-TABLA[[#This Row],[Fecha radicación informe]]</f>
        <v>1778</v>
      </c>
      <c r="AE7" s="22" t="s">
        <v>46</v>
      </c>
      <c r="AF7" s="34" t="s">
        <v>1003</v>
      </c>
    </row>
    <row r="8" spans="1:32" ht="409.5" x14ac:dyDescent="0.25">
      <c r="A8" s="44">
        <v>3774</v>
      </c>
      <c r="B8" s="45">
        <v>95</v>
      </c>
      <c r="C8" s="45">
        <v>2019</v>
      </c>
      <c r="D8" s="60" t="s">
        <v>1063</v>
      </c>
      <c r="E8" s="10" t="s">
        <v>333</v>
      </c>
      <c r="F8" s="45"/>
      <c r="G8" s="45"/>
      <c r="H8" s="45" t="s">
        <v>35</v>
      </c>
      <c r="I8" s="61" t="s">
        <v>36</v>
      </c>
      <c r="J8" s="70" t="s">
        <v>98</v>
      </c>
      <c r="K8" s="45" t="s">
        <v>1064</v>
      </c>
      <c r="L8" s="10" t="s">
        <v>39</v>
      </c>
      <c r="M8" s="62" t="s">
        <v>1045</v>
      </c>
      <c r="N8" s="62" t="s">
        <v>1046</v>
      </c>
      <c r="O8" s="63">
        <v>2019</v>
      </c>
      <c r="P8" s="63"/>
      <c r="Q8" s="63"/>
      <c r="R8" s="64" t="s">
        <v>436</v>
      </c>
      <c r="S8" s="65" t="s">
        <v>990</v>
      </c>
      <c r="T8" s="75" t="s">
        <v>1065</v>
      </c>
      <c r="U8" s="75" t="s">
        <v>1001</v>
      </c>
      <c r="V8" s="63"/>
      <c r="W8" s="45" t="s">
        <v>1066</v>
      </c>
      <c r="X8" s="66">
        <v>0.5</v>
      </c>
      <c r="Y8" s="69" t="s">
        <v>305</v>
      </c>
      <c r="Z8" s="63"/>
      <c r="AA8" s="63"/>
      <c r="AB8" s="63"/>
      <c r="AC8" s="68" t="s">
        <v>991</v>
      </c>
      <c r="AD8" s="21">
        <f ca="1">IF(TABLA[[#This Row],[Fecha radicación informe]]="","",TODAY()-TABLA[[#This Row],[Fecha radicación informe]])</f>
        <v>1722</v>
      </c>
      <c r="AE8" s="22" t="s">
        <v>46</v>
      </c>
      <c r="AF8" s="34" t="s">
        <v>1067</v>
      </c>
    </row>
    <row r="9" spans="1:32" ht="409.5" x14ac:dyDescent="0.25">
      <c r="A9" s="44">
        <v>3784</v>
      </c>
      <c r="B9" s="45">
        <v>105</v>
      </c>
      <c r="C9" s="45">
        <v>2019</v>
      </c>
      <c r="D9" s="60" t="s">
        <v>1105</v>
      </c>
      <c r="E9" s="10" t="s">
        <v>333</v>
      </c>
      <c r="F9" s="45"/>
      <c r="G9" s="45"/>
      <c r="H9" s="45" t="s">
        <v>35</v>
      </c>
      <c r="I9" s="61" t="s">
        <v>36</v>
      </c>
      <c r="J9" s="12" t="s">
        <v>98</v>
      </c>
      <c r="K9" s="45" t="s">
        <v>1106</v>
      </c>
      <c r="L9" s="45" t="s">
        <v>1107</v>
      </c>
      <c r="M9" s="62" t="s">
        <v>1108</v>
      </c>
      <c r="N9" s="62" t="s">
        <v>1109</v>
      </c>
      <c r="O9" s="63">
        <v>2019</v>
      </c>
      <c r="P9" s="63"/>
      <c r="Q9" s="63"/>
      <c r="R9" s="64" t="s">
        <v>358</v>
      </c>
      <c r="S9" s="65" t="s">
        <v>1110</v>
      </c>
      <c r="T9" s="75" t="s">
        <v>1071</v>
      </c>
      <c r="U9" s="75" t="s">
        <v>1001</v>
      </c>
      <c r="V9" s="63"/>
      <c r="W9" s="45" t="s">
        <v>1111</v>
      </c>
      <c r="X9" s="66">
        <v>0.5</v>
      </c>
      <c r="Y9" s="69" t="s">
        <v>305</v>
      </c>
      <c r="Z9" s="63"/>
      <c r="AA9" s="63"/>
      <c r="AB9" s="63"/>
      <c r="AC9" s="68" t="s">
        <v>1112</v>
      </c>
      <c r="AD9" s="21">
        <f ca="1">IF(TABLA[[#This Row],[Fecha radicación informe]]="","",TODAY()-TABLA[[#This Row],[Fecha radicación informe]])</f>
        <v>1704</v>
      </c>
      <c r="AE9" s="22" t="s">
        <v>46</v>
      </c>
      <c r="AF9" s="34" t="s">
        <v>1113</v>
      </c>
    </row>
    <row r="10" spans="1:32" ht="409.5" x14ac:dyDescent="0.25">
      <c r="A10" s="44">
        <v>3792</v>
      </c>
      <c r="B10" s="45">
        <v>113</v>
      </c>
      <c r="C10" s="45">
        <v>2019</v>
      </c>
      <c r="D10" s="60" t="s">
        <v>1132</v>
      </c>
      <c r="E10" s="10" t="s">
        <v>333</v>
      </c>
      <c r="F10" s="45"/>
      <c r="G10" s="45"/>
      <c r="H10" s="45" t="s">
        <v>35</v>
      </c>
      <c r="I10" s="61" t="s">
        <v>36</v>
      </c>
      <c r="J10" s="70" t="s">
        <v>98</v>
      </c>
      <c r="K10" s="45" t="s">
        <v>374</v>
      </c>
      <c r="L10" s="45" t="s">
        <v>1107</v>
      </c>
      <c r="M10" s="62" t="s">
        <v>1108</v>
      </c>
      <c r="N10" s="62" t="s">
        <v>1109</v>
      </c>
      <c r="O10" s="63">
        <v>2019</v>
      </c>
      <c r="P10" s="63"/>
      <c r="Q10" s="63"/>
      <c r="R10" s="64" t="s">
        <v>358</v>
      </c>
      <c r="S10" s="65" t="s">
        <v>1133</v>
      </c>
      <c r="T10" s="75">
        <v>43891</v>
      </c>
      <c r="U10" s="75" t="s">
        <v>1001</v>
      </c>
      <c r="V10" s="63"/>
      <c r="W10" s="45" t="s">
        <v>1134</v>
      </c>
      <c r="X10" s="66">
        <v>0.5</v>
      </c>
      <c r="Y10" s="69" t="s">
        <v>305</v>
      </c>
      <c r="Z10" s="63"/>
      <c r="AA10" s="63"/>
      <c r="AB10" s="63"/>
      <c r="AC10" s="68">
        <v>43804</v>
      </c>
      <c r="AD10" s="21">
        <f ca="1">TODAY()-TABLA[[#This Row],[Fecha radicación informe]]</f>
        <v>1684</v>
      </c>
      <c r="AE10" s="22" t="s">
        <v>46</v>
      </c>
      <c r="AF10" s="34" t="s">
        <v>1135</v>
      </c>
    </row>
    <row r="11" spans="1:32" ht="409.5" x14ac:dyDescent="0.25">
      <c r="A11" s="44">
        <v>3800</v>
      </c>
      <c r="B11" s="45">
        <v>121</v>
      </c>
      <c r="C11" s="45">
        <v>2019</v>
      </c>
      <c r="D11" s="60" t="s">
        <v>1164</v>
      </c>
      <c r="E11" s="10" t="s">
        <v>333</v>
      </c>
      <c r="F11" s="76"/>
      <c r="G11" s="76"/>
      <c r="H11" s="76" t="s">
        <v>35</v>
      </c>
      <c r="I11" s="61" t="s">
        <v>60</v>
      </c>
      <c r="J11" s="70" t="s">
        <v>61</v>
      </c>
      <c r="K11" s="45" t="s">
        <v>952</v>
      </c>
      <c r="L11" s="45" t="s">
        <v>100</v>
      </c>
      <c r="M11" s="62" t="s">
        <v>1150</v>
      </c>
      <c r="N11" s="62" t="s">
        <v>1151</v>
      </c>
      <c r="O11" s="63">
        <v>2019</v>
      </c>
      <c r="P11" s="63"/>
      <c r="Q11" s="63"/>
      <c r="R11" s="64" t="s">
        <v>358</v>
      </c>
      <c r="S11" s="65" t="s">
        <v>1165</v>
      </c>
      <c r="T11" s="75">
        <v>43801</v>
      </c>
      <c r="U11" s="75" t="s">
        <v>1001</v>
      </c>
      <c r="V11" s="63"/>
      <c r="W11" s="45" t="s">
        <v>1166</v>
      </c>
      <c r="X11" s="66">
        <v>0</v>
      </c>
      <c r="Y11" s="69" t="s">
        <v>305</v>
      </c>
      <c r="Z11" s="63"/>
      <c r="AA11" s="63"/>
      <c r="AB11" s="63"/>
      <c r="AC11" s="68" t="s">
        <v>1167</v>
      </c>
      <c r="AD11" s="21">
        <f ca="1">TODAY()-TABLA[[#This Row],[Fecha radicación informe]]</f>
        <v>1672</v>
      </c>
      <c r="AE11" s="22" t="s">
        <v>58</v>
      </c>
      <c r="AF11" s="34" t="s">
        <v>1168</v>
      </c>
    </row>
    <row r="12" spans="1:32" ht="409.5" x14ac:dyDescent="0.25">
      <c r="A12" s="44">
        <v>3802</v>
      </c>
      <c r="B12" s="45">
        <v>123</v>
      </c>
      <c r="C12" s="45">
        <v>2019</v>
      </c>
      <c r="D12" s="60" t="s">
        <v>1173</v>
      </c>
      <c r="E12" s="10" t="s">
        <v>333</v>
      </c>
      <c r="F12" s="78"/>
      <c r="G12" s="78"/>
      <c r="H12" s="78" t="s">
        <v>35</v>
      </c>
      <c r="I12" s="61" t="s">
        <v>60</v>
      </c>
      <c r="J12" s="70" t="s">
        <v>61</v>
      </c>
      <c r="K12" s="45" t="s">
        <v>952</v>
      </c>
      <c r="L12" s="45" t="s">
        <v>100</v>
      </c>
      <c r="M12" s="62" t="s">
        <v>1150</v>
      </c>
      <c r="N12" s="62" t="s">
        <v>1151</v>
      </c>
      <c r="O12" s="63">
        <v>2019</v>
      </c>
      <c r="P12" s="63"/>
      <c r="Q12" s="63"/>
      <c r="R12" s="64" t="s">
        <v>358</v>
      </c>
      <c r="S12" s="65" t="s">
        <v>1174</v>
      </c>
      <c r="T12" s="75">
        <v>43801</v>
      </c>
      <c r="U12" s="75" t="s">
        <v>1001</v>
      </c>
      <c r="V12" s="63"/>
      <c r="W12" s="45" t="s">
        <v>1175</v>
      </c>
      <c r="X12" s="66">
        <v>0.5</v>
      </c>
      <c r="Y12" s="69" t="s">
        <v>305</v>
      </c>
      <c r="Z12" s="63"/>
      <c r="AA12" s="63"/>
      <c r="AB12" s="63"/>
      <c r="AC12" s="68" t="s">
        <v>1167</v>
      </c>
      <c r="AD12" s="21">
        <f ca="1">TODAY()-TABLA[[#This Row],[Fecha radicación informe]]</f>
        <v>1672</v>
      </c>
      <c r="AE12" s="22" t="s">
        <v>58</v>
      </c>
      <c r="AF12" s="34" t="s">
        <v>1176</v>
      </c>
    </row>
    <row r="13" spans="1:32" ht="409.5" x14ac:dyDescent="0.25">
      <c r="A13" s="44">
        <v>3806</v>
      </c>
      <c r="B13" s="45">
        <v>127</v>
      </c>
      <c r="C13" s="45">
        <v>2019</v>
      </c>
      <c r="D13" s="60" t="s">
        <v>1187</v>
      </c>
      <c r="E13" s="10" t="s">
        <v>333</v>
      </c>
      <c r="F13" s="45"/>
      <c r="G13" s="45"/>
      <c r="H13" s="45" t="s">
        <v>35</v>
      </c>
      <c r="I13" s="61" t="s">
        <v>36</v>
      </c>
      <c r="J13" s="70" t="s">
        <v>98</v>
      </c>
      <c r="K13" s="45" t="s">
        <v>1178</v>
      </c>
      <c r="L13" s="10" t="s">
        <v>39</v>
      </c>
      <c r="M13" s="62" t="s">
        <v>1150</v>
      </c>
      <c r="N13" s="62" t="s">
        <v>1151</v>
      </c>
      <c r="O13" s="63">
        <v>2019</v>
      </c>
      <c r="P13" s="63"/>
      <c r="Q13" s="63"/>
      <c r="R13" s="64" t="s">
        <v>358</v>
      </c>
      <c r="S13" s="65" t="s">
        <v>1188</v>
      </c>
      <c r="T13" s="75">
        <v>43817</v>
      </c>
      <c r="U13" s="75" t="s">
        <v>1001</v>
      </c>
      <c r="V13" s="63"/>
      <c r="W13" s="45" t="s">
        <v>1189</v>
      </c>
      <c r="X13" s="66">
        <v>0</v>
      </c>
      <c r="Y13" s="69" t="s">
        <v>305</v>
      </c>
      <c r="Z13" s="63"/>
      <c r="AA13" s="63"/>
      <c r="AB13" s="63"/>
      <c r="AC13" s="68" t="s">
        <v>1023</v>
      </c>
      <c r="AD13" s="21">
        <f ca="1">TODAY()-TABLA[[#This Row],[Fecha radicación informe]]</f>
        <v>1671</v>
      </c>
      <c r="AE13" s="22" t="s">
        <v>46</v>
      </c>
      <c r="AF13" s="34" t="s">
        <v>1190</v>
      </c>
    </row>
    <row r="14" spans="1:32" ht="409.5" x14ac:dyDescent="0.25">
      <c r="A14" s="44">
        <v>3809</v>
      </c>
      <c r="B14" s="45">
        <v>130</v>
      </c>
      <c r="C14" s="45">
        <v>2019</v>
      </c>
      <c r="D14" s="60" t="s">
        <v>1197</v>
      </c>
      <c r="E14" s="10" t="s">
        <v>333</v>
      </c>
      <c r="F14" s="45"/>
      <c r="G14" s="45"/>
      <c r="H14" s="45" t="s">
        <v>35</v>
      </c>
      <c r="I14" s="61" t="s">
        <v>36</v>
      </c>
      <c r="J14" s="12" t="s">
        <v>98</v>
      </c>
      <c r="K14" s="45" t="s">
        <v>390</v>
      </c>
      <c r="L14" s="45" t="s">
        <v>1107</v>
      </c>
      <c r="M14" s="62" t="s">
        <v>1108</v>
      </c>
      <c r="N14" s="62" t="s">
        <v>1109</v>
      </c>
      <c r="O14" s="63">
        <v>2019</v>
      </c>
      <c r="P14" s="63"/>
      <c r="Q14" s="63"/>
      <c r="R14" s="64"/>
      <c r="S14" s="65" t="s">
        <v>1198</v>
      </c>
      <c r="T14" s="75">
        <v>43923</v>
      </c>
      <c r="U14" s="75" t="s">
        <v>1001</v>
      </c>
      <c r="V14" s="63"/>
      <c r="W14" s="45" t="s">
        <v>1199</v>
      </c>
      <c r="X14" s="66">
        <v>0</v>
      </c>
      <c r="Y14" s="69" t="s">
        <v>305</v>
      </c>
      <c r="Z14" s="63"/>
      <c r="AA14" s="63"/>
      <c r="AB14" s="63"/>
      <c r="AC14" s="68" t="s">
        <v>1023</v>
      </c>
      <c r="AD14" s="21">
        <f ca="1">TODAY()-TABLA[[#This Row],[Fecha radicación informe]]</f>
        <v>1671</v>
      </c>
      <c r="AE14" s="22" t="s">
        <v>46</v>
      </c>
      <c r="AF14" s="34" t="s">
        <v>1200</v>
      </c>
    </row>
    <row r="15" spans="1:32" ht="409.5" x14ac:dyDescent="0.25">
      <c r="A15" s="44">
        <v>3825</v>
      </c>
      <c r="B15" s="45">
        <v>14</v>
      </c>
      <c r="C15" s="45">
        <v>2020</v>
      </c>
      <c r="D15" s="60" t="s">
        <v>1255</v>
      </c>
      <c r="E15" s="10" t="s">
        <v>333</v>
      </c>
      <c r="F15" s="45"/>
      <c r="G15" s="45"/>
      <c r="H15" s="45" t="s">
        <v>35</v>
      </c>
      <c r="I15" s="61" t="s">
        <v>121</v>
      </c>
      <c r="J15" s="70" t="s">
        <v>77</v>
      </c>
      <c r="K15" s="45" t="s">
        <v>959</v>
      </c>
      <c r="L15" s="10" t="s">
        <v>39</v>
      </c>
      <c r="M15" s="62" t="s">
        <v>1256</v>
      </c>
      <c r="N15" s="62" t="s">
        <v>1257</v>
      </c>
      <c r="O15" s="63">
        <v>2020</v>
      </c>
      <c r="P15" s="63"/>
      <c r="Q15" s="63"/>
      <c r="R15" s="64"/>
      <c r="S15" s="65" t="s">
        <v>1258</v>
      </c>
      <c r="T15" s="75">
        <v>44020</v>
      </c>
      <c r="U15" s="75" t="s">
        <v>1001</v>
      </c>
      <c r="V15" s="63"/>
      <c r="W15" s="45" t="s">
        <v>1259</v>
      </c>
      <c r="X15" s="66">
        <v>0.5</v>
      </c>
      <c r="Y15" s="69" t="s">
        <v>305</v>
      </c>
      <c r="Z15" s="63"/>
      <c r="AA15" s="63"/>
      <c r="AB15" s="63"/>
      <c r="AC15" s="68">
        <v>43987</v>
      </c>
      <c r="AD15" s="21">
        <f ca="1">TODAY()-TABLA[[#This Row],[Fecha radicación informe]]</f>
        <v>1501</v>
      </c>
      <c r="AE15" s="22" t="s">
        <v>46</v>
      </c>
      <c r="AF15" s="34" t="s">
        <v>1260</v>
      </c>
    </row>
    <row r="16" spans="1:32" ht="409.5" x14ac:dyDescent="0.25">
      <c r="A16" s="44">
        <v>3828</v>
      </c>
      <c r="B16" s="45">
        <v>17</v>
      </c>
      <c r="C16" s="45">
        <v>2020</v>
      </c>
      <c r="D16" s="60" t="s">
        <v>1270</v>
      </c>
      <c r="E16" s="10" t="s">
        <v>1271</v>
      </c>
      <c r="F16" s="45"/>
      <c r="G16" s="45"/>
      <c r="H16" s="45" t="s">
        <v>85</v>
      </c>
      <c r="I16" s="61" t="s">
        <v>36</v>
      </c>
      <c r="J16" s="12" t="s">
        <v>98</v>
      </c>
      <c r="K16" s="45" t="s">
        <v>385</v>
      </c>
      <c r="L16" s="45" t="s">
        <v>100</v>
      </c>
      <c r="M16" s="62" t="s">
        <v>1267</v>
      </c>
      <c r="N16" s="62" t="s">
        <v>852</v>
      </c>
      <c r="O16" s="63">
        <v>2020</v>
      </c>
      <c r="P16" s="63"/>
      <c r="Q16" s="63"/>
      <c r="R16" s="64" t="s">
        <v>42</v>
      </c>
      <c r="S16" s="65" t="s">
        <v>1272</v>
      </c>
      <c r="T16" s="75">
        <v>44047</v>
      </c>
      <c r="U16" s="75" t="s">
        <v>1001</v>
      </c>
      <c r="V16" s="63"/>
      <c r="W16" s="45" t="s">
        <v>1273</v>
      </c>
      <c r="X16" s="66">
        <v>0.5</v>
      </c>
      <c r="Y16" s="69" t="s">
        <v>305</v>
      </c>
      <c r="Z16" s="63"/>
      <c r="AA16" s="63"/>
      <c r="AB16" s="63"/>
      <c r="AC16" s="68">
        <v>44015</v>
      </c>
      <c r="AD16" s="21">
        <f ca="1">TODAY()-TABLA[[#This Row],[Fecha radicación informe]]</f>
        <v>1473</v>
      </c>
      <c r="AE16" s="22" t="s">
        <v>46</v>
      </c>
      <c r="AF16" s="34" t="s">
        <v>1274</v>
      </c>
    </row>
    <row r="17" spans="1:32" ht="409.5" x14ac:dyDescent="0.25">
      <c r="A17" s="44">
        <v>3839</v>
      </c>
      <c r="B17" s="45">
        <v>28</v>
      </c>
      <c r="C17" s="45">
        <v>2020</v>
      </c>
      <c r="D17" s="60" t="s">
        <v>1313</v>
      </c>
      <c r="E17" s="10" t="s">
        <v>333</v>
      </c>
      <c r="F17" s="45"/>
      <c r="G17" s="45"/>
      <c r="H17" s="45" t="s">
        <v>35</v>
      </c>
      <c r="I17" s="61" t="s">
        <v>36</v>
      </c>
      <c r="J17" s="70" t="s">
        <v>98</v>
      </c>
      <c r="K17" s="45" t="s">
        <v>1314</v>
      </c>
      <c r="L17" s="45" t="s">
        <v>39</v>
      </c>
      <c r="M17" s="62" t="s">
        <v>1305</v>
      </c>
      <c r="N17" s="62" t="s">
        <v>971</v>
      </c>
      <c r="O17" s="63">
        <v>2020</v>
      </c>
      <c r="P17" s="63"/>
      <c r="Q17" s="63"/>
      <c r="R17" s="64" t="s">
        <v>358</v>
      </c>
      <c r="S17" s="65" t="s">
        <v>1315</v>
      </c>
      <c r="T17" s="75" t="s">
        <v>1316</v>
      </c>
      <c r="U17" s="75" t="s">
        <v>1001</v>
      </c>
      <c r="V17" s="63"/>
      <c r="W17" s="45" t="s">
        <v>1317</v>
      </c>
      <c r="X17" s="66">
        <v>0.5</v>
      </c>
      <c r="Y17" s="69" t="s">
        <v>305</v>
      </c>
      <c r="Z17" s="63"/>
      <c r="AA17" s="63"/>
      <c r="AB17" s="63"/>
      <c r="AC17" s="68">
        <v>44077</v>
      </c>
      <c r="AD17" s="21">
        <f ca="1">TODAY()-TABLA[[#This Row],[Fecha radicación informe]]</f>
        <v>1411</v>
      </c>
      <c r="AE17" s="22" t="s">
        <v>46</v>
      </c>
      <c r="AF17" s="34" t="s">
        <v>1318</v>
      </c>
    </row>
    <row r="18" spans="1:32" ht="409.5" x14ac:dyDescent="0.25">
      <c r="A18" s="44">
        <v>3850</v>
      </c>
      <c r="B18" s="45">
        <v>39</v>
      </c>
      <c r="C18" s="45">
        <v>2020</v>
      </c>
      <c r="D18" s="60" t="s">
        <v>1361</v>
      </c>
      <c r="E18" s="10" t="s">
        <v>333</v>
      </c>
      <c r="F18" s="45"/>
      <c r="G18" s="45"/>
      <c r="H18" s="45" t="s">
        <v>35</v>
      </c>
      <c r="I18" s="61" t="s">
        <v>36</v>
      </c>
      <c r="J18" s="70" t="s">
        <v>98</v>
      </c>
      <c r="K18" s="45" t="s">
        <v>1355</v>
      </c>
      <c r="L18" s="45" t="s">
        <v>100</v>
      </c>
      <c r="M18" s="62" t="s">
        <v>1356</v>
      </c>
      <c r="N18" s="62" t="s">
        <v>1046</v>
      </c>
      <c r="O18" s="63">
        <v>2020</v>
      </c>
      <c r="P18" s="63"/>
      <c r="Q18" s="63"/>
      <c r="R18" s="64" t="s">
        <v>42</v>
      </c>
      <c r="S18" s="65" t="s">
        <v>1362</v>
      </c>
      <c r="T18" s="75" t="s">
        <v>1358</v>
      </c>
      <c r="U18" s="75" t="s">
        <v>1001</v>
      </c>
      <c r="V18" s="63"/>
      <c r="W18" s="45" t="s">
        <v>1363</v>
      </c>
      <c r="X18" s="66">
        <v>0.5</v>
      </c>
      <c r="Y18" s="69" t="s">
        <v>305</v>
      </c>
      <c r="Z18" s="63"/>
      <c r="AA18" s="63"/>
      <c r="AB18" s="63"/>
      <c r="AC18" s="68" t="s">
        <v>1360</v>
      </c>
      <c r="AD18" s="79">
        <f ca="1">TODAY()-TABLA[[#This Row],[Fecha radicación informe]]</f>
        <v>1361</v>
      </c>
      <c r="AE18" s="22" t="s">
        <v>46</v>
      </c>
      <c r="AF18" s="34" t="s">
        <v>1364</v>
      </c>
    </row>
    <row r="19" spans="1:32" ht="409.5" x14ac:dyDescent="0.25">
      <c r="A19" s="44">
        <v>3851</v>
      </c>
      <c r="B19" s="45">
        <v>40</v>
      </c>
      <c r="C19" s="45">
        <v>2020</v>
      </c>
      <c r="D19" s="60" t="s">
        <v>1365</v>
      </c>
      <c r="E19" s="10" t="s">
        <v>333</v>
      </c>
      <c r="F19" s="45"/>
      <c r="G19" s="45"/>
      <c r="H19" s="45" t="s">
        <v>35</v>
      </c>
      <c r="I19" s="61" t="s">
        <v>36</v>
      </c>
      <c r="J19" s="12" t="s">
        <v>98</v>
      </c>
      <c r="K19" s="45" t="s">
        <v>573</v>
      </c>
      <c r="L19" s="45" t="s">
        <v>39</v>
      </c>
      <c r="M19" s="62" t="s">
        <v>1356</v>
      </c>
      <c r="N19" s="62" t="s">
        <v>1046</v>
      </c>
      <c r="O19" s="63">
        <v>2020</v>
      </c>
      <c r="P19" s="63"/>
      <c r="Q19" s="63"/>
      <c r="R19" s="64" t="s">
        <v>436</v>
      </c>
      <c r="S19" s="65" t="s">
        <v>1366</v>
      </c>
      <c r="T19" s="75">
        <v>44175</v>
      </c>
      <c r="U19" s="75" t="s">
        <v>1001</v>
      </c>
      <c r="V19" s="63"/>
      <c r="W19" s="45" t="s">
        <v>1367</v>
      </c>
      <c r="X19" s="66">
        <v>0</v>
      </c>
      <c r="Y19" s="69" t="s">
        <v>305</v>
      </c>
      <c r="Z19" s="63"/>
      <c r="AA19" s="63"/>
      <c r="AB19" s="63"/>
      <c r="AC19" s="68">
        <v>44140</v>
      </c>
      <c r="AD19" s="79">
        <f ca="1">TODAY()-TABLA[[#This Row],[Fecha radicación informe]]</f>
        <v>1348</v>
      </c>
      <c r="AE19" s="22" t="s">
        <v>46</v>
      </c>
      <c r="AF19" s="34" t="s">
        <v>1368</v>
      </c>
    </row>
    <row r="20" spans="1:32" ht="409.5" x14ac:dyDescent="0.25">
      <c r="A20" s="44">
        <v>3865</v>
      </c>
      <c r="B20" s="45">
        <v>54</v>
      </c>
      <c r="C20" s="45">
        <v>2020</v>
      </c>
      <c r="D20" s="60" t="s">
        <v>1414</v>
      </c>
      <c r="E20" s="10" t="s">
        <v>333</v>
      </c>
      <c r="F20" s="45"/>
      <c r="G20" s="45"/>
      <c r="H20" s="45" t="s">
        <v>35</v>
      </c>
      <c r="I20" s="61" t="s">
        <v>36</v>
      </c>
      <c r="J20" s="70" t="s">
        <v>98</v>
      </c>
      <c r="K20" s="45" t="s">
        <v>1415</v>
      </c>
      <c r="L20" s="45" t="s">
        <v>1107</v>
      </c>
      <c r="M20" s="62" t="s">
        <v>1416</v>
      </c>
      <c r="N20" s="62" t="s">
        <v>1151</v>
      </c>
      <c r="O20" s="63">
        <v>2020</v>
      </c>
      <c r="P20" s="63"/>
      <c r="Q20" s="63"/>
      <c r="R20" s="64" t="s">
        <v>358</v>
      </c>
      <c r="S20" s="65" t="s">
        <v>1417</v>
      </c>
      <c r="T20" s="75">
        <v>44230</v>
      </c>
      <c r="U20" s="75" t="s">
        <v>1418</v>
      </c>
      <c r="V20" s="63"/>
      <c r="W20" s="45" t="s">
        <v>1419</v>
      </c>
      <c r="X20" s="66">
        <v>0</v>
      </c>
      <c r="Y20" s="69" t="s">
        <v>305</v>
      </c>
      <c r="Z20" s="63"/>
      <c r="AA20" s="63"/>
      <c r="AB20" s="63"/>
      <c r="AC20" s="68" t="s">
        <v>1420</v>
      </c>
      <c r="AD20" s="79">
        <f ca="1">TODAY()-TABLA[[#This Row],[Fecha radicación informe]]</f>
        <v>1306</v>
      </c>
      <c r="AE20" s="22" t="s">
        <v>46</v>
      </c>
      <c r="AF20" s="34" t="s">
        <v>1421</v>
      </c>
    </row>
    <row r="21" spans="1:32" ht="409.5" x14ac:dyDescent="0.25">
      <c r="A21" s="44">
        <v>3867</v>
      </c>
      <c r="B21" s="45">
        <v>56</v>
      </c>
      <c r="C21" s="45">
        <v>2020</v>
      </c>
      <c r="D21" s="60" t="s">
        <v>1425</v>
      </c>
      <c r="E21" s="10" t="s">
        <v>333</v>
      </c>
      <c r="F21" s="45"/>
      <c r="G21" s="45"/>
      <c r="H21" s="45" t="s">
        <v>35</v>
      </c>
      <c r="I21" s="61" t="s">
        <v>36</v>
      </c>
      <c r="J21" s="12" t="s">
        <v>98</v>
      </c>
      <c r="K21" s="45" t="s">
        <v>1017</v>
      </c>
      <c r="L21" s="45" t="s">
        <v>39</v>
      </c>
      <c r="M21" s="62" t="s">
        <v>1416</v>
      </c>
      <c r="N21" s="62" t="s">
        <v>1151</v>
      </c>
      <c r="O21" s="63">
        <v>2020</v>
      </c>
      <c r="P21" s="63"/>
      <c r="Q21" s="63"/>
      <c r="R21" s="64" t="s">
        <v>436</v>
      </c>
      <c r="S21" s="65" t="s">
        <v>1426</v>
      </c>
      <c r="T21" s="75" t="s">
        <v>1427</v>
      </c>
      <c r="U21" s="75">
        <v>45575</v>
      </c>
      <c r="V21" s="63"/>
      <c r="W21" s="45" t="s">
        <v>1428</v>
      </c>
      <c r="X21" s="66">
        <v>0</v>
      </c>
      <c r="Y21" s="69" t="s">
        <v>305</v>
      </c>
      <c r="Z21" s="63"/>
      <c r="AA21" s="63"/>
      <c r="AB21" s="63"/>
      <c r="AC21" s="68" t="s">
        <v>1420</v>
      </c>
      <c r="AD21" s="79">
        <f ca="1">TODAY()-TABLA[[#This Row],[Fecha radicación informe]]</f>
        <v>1306</v>
      </c>
      <c r="AE21" s="22" t="s">
        <v>46</v>
      </c>
      <c r="AF21" s="34" t="s">
        <v>1429</v>
      </c>
    </row>
    <row r="22" spans="1:32" ht="409.5" x14ac:dyDescent="0.25">
      <c r="A22" s="44">
        <v>3875</v>
      </c>
      <c r="B22" s="45">
        <v>3</v>
      </c>
      <c r="C22" s="45">
        <v>2021</v>
      </c>
      <c r="D22" s="60" t="s">
        <v>1464</v>
      </c>
      <c r="E22" s="10" t="s">
        <v>315</v>
      </c>
      <c r="F22" s="45"/>
      <c r="G22" s="45"/>
      <c r="H22" s="45" t="s">
        <v>85</v>
      </c>
      <c r="I22" s="61" t="s">
        <v>49</v>
      </c>
      <c r="J22" s="70" t="s">
        <v>50</v>
      </c>
      <c r="K22" s="10" t="s">
        <v>180</v>
      </c>
      <c r="L22" s="45" t="s">
        <v>492</v>
      </c>
      <c r="M22" s="62" t="s">
        <v>1453</v>
      </c>
      <c r="N22" s="62" t="s">
        <v>1454</v>
      </c>
      <c r="O22" s="63">
        <v>2021</v>
      </c>
      <c r="P22" s="63"/>
      <c r="Q22" s="63"/>
      <c r="R22" s="64" t="s">
        <v>42</v>
      </c>
      <c r="S22" s="65" t="s">
        <v>1465</v>
      </c>
      <c r="T22" s="75" t="s">
        <v>1466</v>
      </c>
      <c r="U22" s="75">
        <v>45657</v>
      </c>
      <c r="V22" s="63"/>
      <c r="W22" s="45" t="s">
        <v>1467</v>
      </c>
      <c r="X22" s="66">
        <v>0.6</v>
      </c>
      <c r="Y22" s="69" t="s">
        <v>305</v>
      </c>
      <c r="Z22" s="63"/>
      <c r="AA22" s="63"/>
      <c r="AB22" s="63"/>
      <c r="AC22" s="68" t="s">
        <v>1459</v>
      </c>
      <c r="AD22" s="79">
        <f ca="1">TODAY()-TABLA[[#This Row],[Fecha radicación informe]]</f>
        <v>1207</v>
      </c>
      <c r="AE22" s="22" t="s">
        <v>758</v>
      </c>
      <c r="AF22" s="34" t="s">
        <v>1468</v>
      </c>
    </row>
    <row r="23" spans="1:32" ht="409.5" x14ac:dyDescent="0.25">
      <c r="A23" s="44">
        <v>3877</v>
      </c>
      <c r="B23" s="45">
        <v>5</v>
      </c>
      <c r="C23" s="45">
        <v>2021</v>
      </c>
      <c r="D23" s="60" t="s">
        <v>1472</v>
      </c>
      <c r="E23" s="10" t="s">
        <v>315</v>
      </c>
      <c r="F23" s="45"/>
      <c r="G23" s="45"/>
      <c r="H23" s="45" t="s">
        <v>85</v>
      </c>
      <c r="I23" s="61" t="s">
        <v>49</v>
      </c>
      <c r="J23" s="70" t="s">
        <v>50</v>
      </c>
      <c r="K23" s="10" t="s">
        <v>180</v>
      </c>
      <c r="L23" s="45" t="s">
        <v>492</v>
      </c>
      <c r="M23" s="62" t="s">
        <v>1453</v>
      </c>
      <c r="N23" s="62" t="s">
        <v>1454</v>
      </c>
      <c r="O23" s="63">
        <v>2021</v>
      </c>
      <c r="P23" s="63"/>
      <c r="Q23" s="63"/>
      <c r="R23" s="64" t="s">
        <v>42</v>
      </c>
      <c r="S23" s="65" t="s">
        <v>1473</v>
      </c>
      <c r="T23" s="75">
        <v>44352</v>
      </c>
      <c r="U23" s="75">
        <v>45657</v>
      </c>
      <c r="V23" s="63"/>
      <c r="W23" s="45" t="s">
        <v>1474</v>
      </c>
      <c r="X23" s="66">
        <v>0.8</v>
      </c>
      <c r="Y23" s="69" t="s">
        <v>305</v>
      </c>
      <c r="Z23" s="63"/>
      <c r="AA23" s="63"/>
      <c r="AB23" s="63"/>
      <c r="AC23" s="68" t="s">
        <v>1459</v>
      </c>
      <c r="AD23" s="79">
        <f ca="1">TODAY()-TABLA[[#This Row],[Fecha radicación informe]]</f>
        <v>1207</v>
      </c>
      <c r="AE23" s="22" t="s">
        <v>758</v>
      </c>
      <c r="AF23" s="34" t="s">
        <v>1475</v>
      </c>
    </row>
    <row r="24" spans="1:32" ht="409.5" x14ac:dyDescent="0.25">
      <c r="A24" s="44">
        <v>3881</v>
      </c>
      <c r="B24" s="45">
        <v>9</v>
      </c>
      <c r="C24" s="45">
        <v>2021</v>
      </c>
      <c r="D24" s="60" t="s">
        <v>1487</v>
      </c>
      <c r="E24" s="10" t="s">
        <v>1271</v>
      </c>
      <c r="F24" s="45"/>
      <c r="G24" s="45"/>
      <c r="H24" s="45" t="s">
        <v>85</v>
      </c>
      <c r="I24" s="61" t="s">
        <v>36</v>
      </c>
      <c r="J24" s="12" t="s">
        <v>37</v>
      </c>
      <c r="K24" s="45" t="s">
        <v>1488</v>
      </c>
      <c r="L24" s="45" t="s">
        <v>100</v>
      </c>
      <c r="M24" s="62" t="s">
        <v>1489</v>
      </c>
      <c r="N24" s="62" t="s">
        <v>889</v>
      </c>
      <c r="O24" s="63">
        <v>2021</v>
      </c>
      <c r="P24" s="63"/>
      <c r="Q24" s="63"/>
      <c r="R24" s="64" t="s">
        <v>42</v>
      </c>
      <c r="S24" s="65" t="s">
        <v>1490</v>
      </c>
      <c r="T24" s="75" t="s">
        <v>1491</v>
      </c>
      <c r="U24" s="75" t="s">
        <v>1492</v>
      </c>
      <c r="V24" s="63"/>
      <c r="W24" s="45" t="s">
        <v>1493</v>
      </c>
      <c r="X24" s="66">
        <v>0</v>
      </c>
      <c r="Y24" s="69" t="s">
        <v>305</v>
      </c>
      <c r="Z24" s="63"/>
      <c r="AA24" s="63"/>
      <c r="AB24" s="63"/>
      <c r="AC24" s="68" t="s">
        <v>1462</v>
      </c>
      <c r="AD24" s="79">
        <f ca="1">TODAY()-TABLA[[#This Row],[Fecha radicación informe]]</f>
        <v>1175</v>
      </c>
      <c r="AE24" s="22" t="s">
        <v>46</v>
      </c>
      <c r="AF24" s="34" t="s">
        <v>1494</v>
      </c>
    </row>
    <row r="25" spans="1:32" ht="409.5" x14ac:dyDescent="0.25">
      <c r="A25" s="44">
        <v>3888</v>
      </c>
      <c r="B25" s="45">
        <v>16</v>
      </c>
      <c r="C25" s="45">
        <v>2021</v>
      </c>
      <c r="D25" s="60" t="s">
        <v>1521</v>
      </c>
      <c r="E25" s="10" t="s">
        <v>333</v>
      </c>
      <c r="F25" s="45"/>
      <c r="G25" s="45" t="s">
        <v>1522</v>
      </c>
      <c r="H25" s="45" t="s">
        <v>186</v>
      </c>
      <c r="I25" s="61" t="s">
        <v>187</v>
      </c>
      <c r="J25" s="12" t="s">
        <v>188</v>
      </c>
      <c r="K25" s="45" t="s">
        <v>884</v>
      </c>
      <c r="L25" s="45" t="s">
        <v>770</v>
      </c>
      <c r="M25" s="62" t="s">
        <v>1523</v>
      </c>
      <c r="N25" s="62" t="s">
        <v>802</v>
      </c>
      <c r="O25" s="63">
        <v>2021</v>
      </c>
      <c r="P25" s="63"/>
      <c r="Q25" s="63"/>
      <c r="R25" s="64" t="s">
        <v>358</v>
      </c>
      <c r="S25" s="65" t="s">
        <v>1524</v>
      </c>
      <c r="T25" s="75" t="s">
        <v>1525</v>
      </c>
      <c r="U25" s="75">
        <v>45473</v>
      </c>
      <c r="V25" s="63"/>
      <c r="W25" s="45" t="s">
        <v>1526</v>
      </c>
      <c r="X25" s="66">
        <v>0.4</v>
      </c>
      <c r="Y25" s="69" t="s">
        <v>305</v>
      </c>
      <c r="Z25" s="63"/>
      <c r="AA25" s="63"/>
      <c r="AB25" s="63"/>
      <c r="AC25" s="68" t="s">
        <v>1527</v>
      </c>
      <c r="AD25" s="79">
        <f ca="1">TODAY()-TABLA[[#This Row],[Fecha radicación informe]]</f>
        <v>1141</v>
      </c>
      <c r="AE25" s="80" t="s">
        <v>58</v>
      </c>
      <c r="AF25" s="81" t="s">
        <v>1528</v>
      </c>
    </row>
    <row r="26" spans="1:32" ht="409.5" x14ac:dyDescent="0.25">
      <c r="A26" s="44">
        <v>3892</v>
      </c>
      <c r="B26" s="45">
        <v>20</v>
      </c>
      <c r="C26" s="45">
        <v>2021</v>
      </c>
      <c r="D26" s="60" t="s">
        <v>1548</v>
      </c>
      <c r="E26" s="10" t="s">
        <v>1549</v>
      </c>
      <c r="F26" s="45"/>
      <c r="G26" s="45"/>
      <c r="H26" s="45" t="s">
        <v>35</v>
      </c>
      <c r="I26" s="61" t="s">
        <v>36</v>
      </c>
      <c r="J26" s="12" t="s">
        <v>37</v>
      </c>
      <c r="K26" s="45" t="s">
        <v>1541</v>
      </c>
      <c r="L26" s="45" t="s">
        <v>39</v>
      </c>
      <c r="M26" s="62" t="s">
        <v>1542</v>
      </c>
      <c r="N26" s="62" t="s">
        <v>852</v>
      </c>
      <c r="O26" s="63">
        <v>2021</v>
      </c>
      <c r="P26" s="63"/>
      <c r="Q26" s="63"/>
      <c r="R26" s="64" t="s">
        <v>42</v>
      </c>
      <c r="S26" s="65" t="s">
        <v>1550</v>
      </c>
      <c r="T26" s="75">
        <v>44415</v>
      </c>
      <c r="U26" s="75" t="s">
        <v>1418</v>
      </c>
      <c r="V26" s="63"/>
      <c r="W26" s="45" t="s">
        <v>1551</v>
      </c>
      <c r="X26" s="66">
        <v>0.6</v>
      </c>
      <c r="Y26" s="69" t="s">
        <v>305</v>
      </c>
      <c r="Z26" s="63"/>
      <c r="AA26" s="63"/>
      <c r="AB26" s="63"/>
      <c r="AC26" s="68" t="s">
        <v>1547</v>
      </c>
      <c r="AD26" s="79">
        <f ca="1">TODAY()-TABLA[[#This Row],[Fecha radicación informe]]</f>
        <v>1117</v>
      </c>
      <c r="AE26" s="22" t="s">
        <v>46</v>
      </c>
      <c r="AF26" s="34" t="s">
        <v>1552</v>
      </c>
    </row>
    <row r="27" spans="1:32" ht="409.5" x14ac:dyDescent="0.25">
      <c r="A27" s="44">
        <v>3915</v>
      </c>
      <c r="B27" s="45">
        <v>43</v>
      </c>
      <c r="C27" s="45">
        <v>2021</v>
      </c>
      <c r="D27" s="60" t="s">
        <v>1673</v>
      </c>
      <c r="E27" s="10" t="s">
        <v>333</v>
      </c>
      <c r="F27" s="45"/>
      <c r="G27" s="45" t="s">
        <v>1674</v>
      </c>
      <c r="H27" s="45" t="s">
        <v>48</v>
      </c>
      <c r="I27" s="61" t="s">
        <v>60</v>
      </c>
      <c r="J27" s="70" t="s">
        <v>61</v>
      </c>
      <c r="K27" s="45" t="s">
        <v>952</v>
      </c>
      <c r="L27" s="45" t="s">
        <v>492</v>
      </c>
      <c r="M27" s="62" t="s">
        <v>1675</v>
      </c>
      <c r="N27" s="62" t="s">
        <v>1109</v>
      </c>
      <c r="O27" s="63">
        <v>2021</v>
      </c>
      <c r="P27" s="63"/>
      <c r="Q27" s="63"/>
      <c r="R27" s="64" t="s">
        <v>436</v>
      </c>
      <c r="S27" s="65" t="s">
        <v>1676</v>
      </c>
      <c r="T27" s="75" t="s">
        <v>105</v>
      </c>
      <c r="U27" s="75">
        <v>45504</v>
      </c>
      <c r="V27" s="63"/>
      <c r="W27" s="45" t="s">
        <v>1677</v>
      </c>
      <c r="X27" s="66">
        <v>0</v>
      </c>
      <c r="Y27" s="69" t="s">
        <v>305</v>
      </c>
      <c r="Z27" s="63"/>
      <c r="AA27" s="63"/>
      <c r="AB27" s="63"/>
      <c r="AC27" s="68">
        <v>44509</v>
      </c>
      <c r="AD27" s="79">
        <f ca="1">TODAY()-TABLA[[#This Row],[Fecha radicación informe]]</f>
        <v>979</v>
      </c>
      <c r="AE27" s="82" t="s">
        <v>58</v>
      </c>
      <c r="AF27" s="83" t="s">
        <v>1678</v>
      </c>
    </row>
    <row r="28" spans="1:32" ht="409.5" x14ac:dyDescent="0.25">
      <c r="A28" s="44">
        <v>3928</v>
      </c>
      <c r="B28" s="45">
        <v>5</v>
      </c>
      <c r="C28" s="45">
        <v>2022</v>
      </c>
      <c r="D28" s="60" t="s">
        <v>1749</v>
      </c>
      <c r="E28" s="45" t="s">
        <v>1750</v>
      </c>
      <c r="F28" s="45" t="s">
        <v>1751</v>
      </c>
      <c r="G28" s="45" t="s">
        <v>1752</v>
      </c>
      <c r="H28" s="45" t="s">
        <v>48</v>
      </c>
      <c r="I28" s="61" t="s">
        <v>36</v>
      </c>
      <c r="J28" s="70" t="s">
        <v>188</v>
      </c>
      <c r="K28" s="45" t="s">
        <v>1753</v>
      </c>
      <c r="L28" s="45" t="s">
        <v>100</v>
      </c>
      <c r="M28" s="62" t="s">
        <v>1754</v>
      </c>
      <c r="N28" s="62" t="s">
        <v>1109</v>
      </c>
      <c r="O28" s="63">
        <v>2022</v>
      </c>
      <c r="P28" s="63"/>
      <c r="Q28" s="63"/>
      <c r="R28" s="64" t="s">
        <v>42</v>
      </c>
      <c r="S28" s="65" t="s">
        <v>1755</v>
      </c>
      <c r="T28" s="75" t="s">
        <v>1756</v>
      </c>
      <c r="U28" s="75" t="s">
        <v>1001</v>
      </c>
      <c r="V28" s="63"/>
      <c r="W28" s="45" t="s">
        <v>1757</v>
      </c>
      <c r="X28" s="66">
        <v>0</v>
      </c>
      <c r="Y28" s="69" t="s">
        <v>305</v>
      </c>
      <c r="Z28" s="63"/>
      <c r="AA28" s="63"/>
      <c r="AB28" s="63"/>
      <c r="AC28" s="68" t="s">
        <v>1509</v>
      </c>
      <c r="AD28" s="79">
        <f ca="1">TODAY()-TABLA[[#This Row],[Fecha radicación informe]]</f>
        <v>594</v>
      </c>
      <c r="AE28" s="87" t="s">
        <v>46</v>
      </c>
      <c r="AF28" s="88" t="s">
        <v>1758</v>
      </c>
    </row>
    <row r="29" spans="1:32" ht="409.5" x14ac:dyDescent="0.25">
      <c r="A29" s="44">
        <v>3929</v>
      </c>
      <c r="B29" s="45">
        <v>6</v>
      </c>
      <c r="C29" s="45">
        <v>2022</v>
      </c>
      <c r="D29" s="60" t="s">
        <v>1759</v>
      </c>
      <c r="E29" s="45" t="s">
        <v>1750</v>
      </c>
      <c r="F29" s="45" t="s">
        <v>1751</v>
      </c>
      <c r="G29" s="45" t="s">
        <v>1752</v>
      </c>
      <c r="H29" s="45" t="s">
        <v>48</v>
      </c>
      <c r="I29" s="61" t="s">
        <v>36</v>
      </c>
      <c r="J29" s="70" t="s">
        <v>98</v>
      </c>
      <c r="K29" s="45" t="s">
        <v>1753</v>
      </c>
      <c r="L29" s="45" t="s">
        <v>100</v>
      </c>
      <c r="M29" s="62" t="s">
        <v>1754</v>
      </c>
      <c r="N29" s="62" t="s">
        <v>1109</v>
      </c>
      <c r="O29" s="63">
        <v>2022</v>
      </c>
      <c r="P29" s="63"/>
      <c r="Q29" s="63"/>
      <c r="R29" s="64" t="s">
        <v>358</v>
      </c>
      <c r="S29" s="65" t="s">
        <v>1760</v>
      </c>
      <c r="T29" s="75" t="s">
        <v>1761</v>
      </c>
      <c r="U29" s="75" t="s">
        <v>1001</v>
      </c>
      <c r="V29" s="63"/>
      <c r="W29" s="45" t="s">
        <v>1762</v>
      </c>
      <c r="X29" s="66">
        <v>0.5</v>
      </c>
      <c r="Y29" s="69" t="s">
        <v>305</v>
      </c>
      <c r="Z29" s="63"/>
      <c r="AA29" s="63"/>
      <c r="AB29" s="63"/>
      <c r="AC29" s="68" t="s">
        <v>1509</v>
      </c>
      <c r="AD29" s="79">
        <f ca="1">TODAY()-TABLA[[#This Row],[Fecha radicación informe]]</f>
        <v>594</v>
      </c>
      <c r="AE29" s="87" t="s">
        <v>46</v>
      </c>
      <c r="AF29" s="88" t="s">
        <v>1763</v>
      </c>
    </row>
    <row r="30" spans="1:32" ht="409.5" x14ac:dyDescent="0.25">
      <c r="A30" s="44">
        <v>3931</v>
      </c>
      <c r="B30" s="45">
        <v>8</v>
      </c>
      <c r="C30" s="45">
        <v>2022</v>
      </c>
      <c r="D30" s="60" t="s">
        <v>1771</v>
      </c>
      <c r="E30" s="45" t="s">
        <v>333</v>
      </c>
      <c r="F30" s="45" t="s">
        <v>1772</v>
      </c>
      <c r="G30" s="45" t="s">
        <v>1773</v>
      </c>
      <c r="H30" s="45" t="s">
        <v>186</v>
      </c>
      <c r="I30" s="61" t="s">
        <v>187</v>
      </c>
      <c r="J30" s="70" t="s">
        <v>61</v>
      </c>
      <c r="K30" s="45" t="s">
        <v>952</v>
      </c>
      <c r="L30" s="45" t="s">
        <v>492</v>
      </c>
      <c r="M30" s="62" t="s">
        <v>1754</v>
      </c>
      <c r="N30" s="62" t="s">
        <v>1109</v>
      </c>
      <c r="O30" s="63">
        <v>2022</v>
      </c>
      <c r="P30" s="63"/>
      <c r="Q30" s="63"/>
      <c r="R30" s="64" t="s">
        <v>436</v>
      </c>
      <c r="S30" s="65" t="s">
        <v>1774</v>
      </c>
      <c r="T30" s="75" t="s">
        <v>1775</v>
      </c>
      <c r="U30" s="75">
        <v>45504</v>
      </c>
      <c r="V30" s="63"/>
      <c r="W30" s="45" t="s">
        <v>1776</v>
      </c>
      <c r="X30" s="66">
        <v>0.33</v>
      </c>
      <c r="Y30" s="69" t="s">
        <v>305</v>
      </c>
      <c r="Z30" s="63"/>
      <c r="AA30" s="63"/>
      <c r="AB30" s="63"/>
      <c r="AC30" s="68" t="s">
        <v>1777</v>
      </c>
      <c r="AD30" s="79">
        <f ca="1">TODAY()-TABLA[[#This Row],[Fecha radicación informe]]</f>
        <v>595</v>
      </c>
      <c r="AE30" s="87" t="s">
        <v>758</v>
      </c>
      <c r="AF30" s="88" t="s">
        <v>1778</v>
      </c>
    </row>
    <row r="31" spans="1:32" ht="409.5" x14ac:dyDescent="0.25">
      <c r="A31" s="44">
        <v>3932</v>
      </c>
      <c r="B31" s="45">
        <v>9</v>
      </c>
      <c r="C31" s="45">
        <v>2022</v>
      </c>
      <c r="D31" s="60" t="s">
        <v>1779</v>
      </c>
      <c r="E31" s="45" t="s">
        <v>333</v>
      </c>
      <c r="F31" s="45" t="s">
        <v>1772</v>
      </c>
      <c r="G31" s="45" t="s">
        <v>1780</v>
      </c>
      <c r="H31" s="45" t="s">
        <v>186</v>
      </c>
      <c r="I31" s="61" t="s">
        <v>187</v>
      </c>
      <c r="J31" s="70" t="s">
        <v>61</v>
      </c>
      <c r="K31" s="45" t="s">
        <v>952</v>
      </c>
      <c r="L31" s="45" t="s">
        <v>492</v>
      </c>
      <c r="M31" s="62" t="s">
        <v>1754</v>
      </c>
      <c r="N31" s="62" t="s">
        <v>1109</v>
      </c>
      <c r="O31" s="63">
        <v>2022</v>
      </c>
      <c r="P31" s="63"/>
      <c r="Q31" s="63"/>
      <c r="R31" s="64" t="s">
        <v>436</v>
      </c>
      <c r="S31" s="65" t="s">
        <v>1774</v>
      </c>
      <c r="T31" s="75" t="s">
        <v>1775</v>
      </c>
      <c r="U31" s="75">
        <v>45504</v>
      </c>
      <c r="V31" s="63"/>
      <c r="W31" s="45" t="s">
        <v>1776</v>
      </c>
      <c r="X31" s="66">
        <v>0.33</v>
      </c>
      <c r="Y31" s="69" t="s">
        <v>305</v>
      </c>
      <c r="Z31" s="63"/>
      <c r="AA31" s="63"/>
      <c r="AB31" s="63"/>
      <c r="AC31" s="68" t="s">
        <v>1777</v>
      </c>
      <c r="AD31" s="79">
        <f ca="1">TODAY()-TABLA[[#This Row],[Fecha radicación informe]]</f>
        <v>595</v>
      </c>
      <c r="AE31" s="87" t="s">
        <v>758</v>
      </c>
      <c r="AF31" s="88" t="s">
        <v>1781</v>
      </c>
    </row>
    <row r="32" spans="1:32" ht="409.5" x14ac:dyDescent="0.25">
      <c r="A32" s="44">
        <v>3936</v>
      </c>
      <c r="B32" s="45">
        <v>13</v>
      </c>
      <c r="C32" s="45">
        <v>2022</v>
      </c>
      <c r="D32" s="60" t="s">
        <v>1806</v>
      </c>
      <c r="E32" s="45" t="s">
        <v>315</v>
      </c>
      <c r="F32" s="45" t="s">
        <v>1807</v>
      </c>
      <c r="G32" s="45" t="s">
        <v>1808</v>
      </c>
      <c r="H32" s="45" t="s">
        <v>85</v>
      </c>
      <c r="I32" s="61" t="s">
        <v>49</v>
      </c>
      <c r="J32" s="70" t="s">
        <v>50</v>
      </c>
      <c r="K32" s="45" t="s">
        <v>1029</v>
      </c>
      <c r="L32" s="45" t="s">
        <v>492</v>
      </c>
      <c r="M32" s="62" t="s">
        <v>1793</v>
      </c>
      <c r="N32" s="62" t="s">
        <v>1151</v>
      </c>
      <c r="O32" s="63">
        <v>2022</v>
      </c>
      <c r="P32" s="63"/>
      <c r="Q32" s="63"/>
      <c r="R32" s="64" t="s">
        <v>436</v>
      </c>
      <c r="S32" s="65" t="s">
        <v>1809</v>
      </c>
      <c r="T32" s="75">
        <v>44962</v>
      </c>
      <c r="U32" s="75">
        <v>45657</v>
      </c>
      <c r="V32" s="63"/>
      <c r="W32" s="45" t="s">
        <v>1810</v>
      </c>
      <c r="X32" s="66">
        <v>0.33</v>
      </c>
      <c r="Y32" s="69" t="s">
        <v>305</v>
      </c>
      <c r="Z32" s="63"/>
      <c r="AA32" s="63"/>
      <c r="AB32" s="63"/>
      <c r="AC32" s="68" t="s">
        <v>1811</v>
      </c>
      <c r="AD32" s="79">
        <f ca="1">TODAY()-TABLA[[#This Row],[Fecha radicación informe]]</f>
        <v>579</v>
      </c>
      <c r="AE32" s="87" t="s">
        <v>58</v>
      </c>
      <c r="AF32" s="88" t="s">
        <v>1812</v>
      </c>
    </row>
    <row r="33" spans="1:32" ht="409.5" x14ac:dyDescent="0.25">
      <c r="A33" s="44">
        <v>3943</v>
      </c>
      <c r="B33" s="45">
        <v>20</v>
      </c>
      <c r="C33" s="45">
        <v>2022</v>
      </c>
      <c r="D33" s="60" t="s">
        <v>1851</v>
      </c>
      <c r="E33" s="45" t="s">
        <v>1852</v>
      </c>
      <c r="F33" s="45" t="s">
        <v>1853</v>
      </c>
      <c r="G33" s="45" t="s">
        <v>1847</v>
      </c>
      <c r="H33" s="45" t="s">
        <v>48</v>
      </c>
      <c r="I33" s="61" t="s">
        <v>60</v>
      </c>
      <c r="J33" s="70" t="s">
        <v>61</v>
      </c>
      <c r="K33" s="45" t="s">
        <v>952</v>
      </c>
      <c r="L33" s="45" t="s">
        <v>527</v>
      </c>
      <c r="M33" s="62" t="s">
        <v>1793</v>
      </c>
      <c r="N33" s="62" t="s">
        <v>1151</v>
      </c>
      <c r="O33" s="63">
        <v>2022</v>
      </c>
      <c r="P33" s="63"/>
      <c r="Q33" s="63"/>
      <c r="R33" s="64" t="s">
        <v>436</v>
      </c>
      <c r="S33" s="65" t="s">
        <v>1854</v>
      </c>
      <c r="T33" s="75">
        <v>44988</v>
      </c>
      <c r="U33" s="75">
        <v>45504</v>
      </c>
      <c r="V33" s="63"/>
      <c r="W33" s="45" t="s">
        <v>1855</v>
      </c>
      <c r="X33" s="66">
        <v>0</v>
      </c>
      <c r="Y33" s="69" t="s">
        <v>305</v>
      </c>
      <c r="Z33" s="63"/>
      <c r="AA33" s="63"/>
      <c r="AB33" s="63"/>
      <c r="AC33" s="68" t="s">
        <v>1811</v>
      </c>
      <c r="AD33" s="79">
        <f ca="1">TODAY()-TABLA[[#This Row],[Fecha radicación informe]]</f>
        <v>579</v>
      </c>
      <c r="AE33" s="87" t="s">
        <v>46</v>
      </c>
      <c r="AF33" s="88" t="s">
        <v>1856</v>
      </c>
    </row>
    <row r="34" spans="1:32" ht="409.5" x14ac:dyDescent="0.25">
      <c r="A34" s="44">
        <v>3944</v>
      </c>
      <c r="B34" s="45">
        <v>21</v>
      </c>
      <c r="C34" s="45">
        <v>2022</v>
      </c>
      <c r="D34" s="60" t="s">
        <v>1857</v>
      </c>
      <c r="E34" s="45" t="s">
        <v>1852</v>
      </c>
      <c r="F34" s="45" t="s">
        <v>1853</v>
      </c>
      <c r="G34" s="45" t="s">
        <v>1847</v>
      </c>
      <c r="H34" s="45" t="s">
        <v>48</v>
      </c>
      <c r="I34" s="61" t="s">
        <v>60</v>
      </c>
      <c r="J34" s="70" t="s">
        <v>61</v>
      </c>
      <c r="K34" s="45" t="s">
        <v>952</v>
      </c>
      <c r="L34" s="45" t="s">
        <v>527</v>
      </c>
      <c r="M34" s="62" t="s">
        <v>1793</v>
      </c>
      <c r="N34" s="62" t="s">
        <v>1151</v>
      </c>
      <c r="O34" s="63">
        <v>2022</v>
      </c>
      <c r="P34" s="63"/>
      <c r="Q34" s="63"/>
      <c r="R34" s="64" t="s">
        <v>436</v>
      </c>
      <c r="S34" s="65" t="s">
        <v>1858</v>
      </c>
      <c r="T34" s="75">
        <v>44988</v>
      </c>
      <c r="U34" s="75">
        <v>45504</v>
      </c>
      <c r="V34" s="63"/>
      <c r="W34" s="45" t="s">
        <v>1859</v>
      </c>
      <c r="X34" s="66">
        <v>0</v>
      </c>
      <c r="Y34" s="69" t="s">
        <v>305</v>
      </c>
      <c r="Z34" s="63"/>
      <c r="AA34" s="63"/>
      <c r="AB34" s="63"/>
      <c r="AC34" s="68" t="s">
        <v>1811</v>
      </c>
      <c r="AD34" s="79">
        <f ca="1">TODAY()-TABLA[[#This Row],[Fecha radicación informe]]</f>
        <v>579</v>
      </c>
      <c r="AE34" s="87" t="s">
        <v>46</v>
      </c>
      <c r="AF34" s="88" t="s">
        <v>1860</v>
      </c>
    </row>
    <row r="35" spans="1:32" ht="409.5" x14ac:dyDescent="0.25">
      <c r="A35" s="44">
        <v>3953</v>
      </c>
      <c r="B35" s="45">
        <v>8</v>
      </c>
      <c r="C35" s="45">
        <v>2023</v>
      </c>
      <c r="D35" s="60" t="s">
        <v>1916</v>
      </c>
      <c r="E35" s="45" t="s">
        <v>719</v>
      </c>
      <c r="F35" s="45"/>
      <c r="G35" s="45" t="s">
        <v>1917</v>
      </c>
      <c r="H35" s="45" t="s">
        <v>85</v>
      </c>
      <c r="I35" s="61" t="s">
        <v>49</v>
      </c>
      <c r="J35" s="70" t="s">
        <v>50</v>
      </c>
      <c r="K35" s="45" t="s">
        <v>1029</v>
      </c>
      <c r="L35" s="45" t="s">
        <v>770</v>
      </c>
      <c r="M35" s="62" t="s">
        <v>1901</v>
      </c>
      <c r="N35" s="62" t="s">
        <v>852</v>
      </c>
      <c r="O35" s="63">
        <v>2023</v>
      </c>
      <c r="P35" s="63"/>
      <c r="Q35" s="63"/>
      <c r="R35" s="64" t="s">
        <v>358</v>
      </c>
      <c r="S35" s="65" t="s">
        <v>1918</v>
      </c>
      <c r="T35" s="75">
        <v>45142</v>
      </c>
      <c r="U35" s="75">
        <v>45657</v>
      </c>
      <c r="V35" s="63"/>
      <c r="W35" s="45" t="s">
        <v>1919</v>
      </c>
      <c r="X35" s="66">
        <v>0.3</v>
      </c>
      <c r="Y35" s="69" t="s">
        <v>305</v>
      </c>
      <c r="Z35" s="63"/>
      <c r="AA35" s="63"/>
      <c r="AB35" s="63"/>
      <c r="AC35" s="68">
        <v>45112</v>
      </c>
      <c r="AD35" s="79">
        <f ca="1">TODAY()-TABLA[[#This Row],[Fecha radicación informe]]</f>
        <v>376</v>
      </c>
      <c r="AE35" s="87" t="s">
        <v>58</v>
      </c>
      <c r="AF35" s="88" t="s">
        <v>1920</v>
      </c>
    </row>
    <row r="36" spans="1:32" ht="409.5" x14ac:dyDescent="0.25">
      <c r="A36" s="44">
        <v>3954</v>
      </c>
      <c r="B36" s="45">
        <v>9</v>
      </c>
      <c r="C36" s="45">
        <v>2023</v>
      </c>
      <c r="D36" s="60" t="s">
        <v>1921</v>
      </c>
      <c r="E36" s="45" t="s">
        <v>719</v>
      </c>
      <c r="F36" s="45"/>
      <c r="G36" s="45" t="s">
        <v>1917</v>
      </c>
      <c r="H36" s="45" t="s">
        <v>85</v>
      </c>
      <c r="I36" s="61" t="s">
        <v>49</v>
      </c>
      <c r="J36" s="70" t="s">
        <v>50</v>
      </c>
      <c r="K36" s="45" t="s">
        <v>1029</v>
      </c>
      <c r="L36" s="45" t="s">
        <v>770</v>
      </c>
      <c r="M36" s="62" t="s">
        <v>1901</v>
      </c>
      <c r="N36" s="62" t="s">
        <v>852</v>
      </c>
      <c r="O36" s="63">
        <v>2023</v>
      </c>
      <c r="P36" s="63"/>
      <c r="Q36" s="63"/>
      <c r="R36" s="64" t="s">
        <v>358</v>
      </c>
      <c r="S36" s="65" t="s">
        <v>1922</v>
      </c>
      <c r="T36" s="75">
        <v>45142</v>
      </c>
      <c r="U36" s="75">
        <v>45657</v>
      </c>
      <c r="V36" s="63"/>
      <c r="W36" s="45" t="s">
        <v>1923</v>
      </c>
      <c r="X36" s="66">
        <v>0.3</v>
      </c>
      <c r="Y36" s="69" t="s">
        <v>305</v>
      </c>
      <c r="Z36" s="63"/>
      <c r="AA36" s="63"/>
      <c r="AB36" s="63"/>
      <c r="AC36" s="68">
        <v>45112</v>
      </c>
      <c r="AD36" s="79">
        <f ca="1">TODAY()-TABLA[[#This Row],[Fecha radicación informe]]</f>
        <v>376</v>
      </c>
      <c r="AE36" s="87" t="s">
        <v>58</v>
      </c>
      <c r="AF36" s="88" t="s">
        <v>1924</v>
      </c>
    </row>
    <row r="37" spans="1:32" ht="409.5" x14ac:dyDescent="0.25">
      <c r="A37" s="44">
        <v>3955</v>
      </c>
      <c r="B37" s="45">
        <v>10</v>
      </c>
      <c r="C37" s="45">
        <v>2023</v>
      </c>
      <c r="D37" s="60" t="s">
        <v>1925</v>
      </c>
      <c r="E37" s="45" t="s">
        <v>719</v>
      </c>
      <c r="F37" s="45"/>
      <c r="G37" s="45" t="s">
        <v>1917</v>
      </c>
      <c r="H37" s="45" t="s">
        <v>85</v>
      </c>
      <c r="I37" s="61" t="s">
        <v>49</v>
      </c>
      <c r="J37" s="70" t="s">
        <v>50</v>
      </c>
      <c r="K37" s="45" t="s">
        <v>1029</v>
      </c>
      <c r="L37" s="45" t="s">
        <v>770</v>
      </c>
      <c r="M37" s="62" t="s">
        <v>1901</v>
      </c>
      <c r="N37" s="62" t="s">
        <v>852</v>
      </c>
      <c r="O37" s="63">
        <v>2023</v>
      </c>
      <c r="P37" s="63"/>
      <c r="Q37" s="63"/>
      <c r="R37" s="64" t="s">
        <v>358</v>
      </c>
      <c r="S37" s="65" t="s">
        <v>1926</v>
      </c>
      <c r="T37" s="75">
        <v>45142</v>
      </c>
      <c r="U37" s="75">
        <v>45657</v>
      </c>
      <c r="V37" s="63"/>
      <c r="W37" s="45" t="s">
        <v>1927</v>
      </c>
      <c r="X37" s="66">
        <v>0.3</v>
      </c>
      <c r="Y37" s="69" t="s">
        <v>305</v>
      </c>
      <c r="Z37" s="63"/>
      <c r="AA37" s="63"/>
      <c r="AB37" s="63"/>
      <c r="AC37" s="68">
        <v>45112</v>
      </c>
      <c r="AD37" s="79">
        <f ca="1">TODAY()-TABLA[[#This Row],[Fecha radicación informe]]</f>
        <v>376</v>
      </c>
      <c r="AE37" s="87" t="s">
        <v>58</v>
      </c>
      <c r="AF37" s="88" t="s">
        <v>1928</v>
      </c>
    </row>
    <row r="38" spans="1:32" ht="409.5" x14ac:dyDescent="0.25">
      <c r="A38" s="44">
        <v>3956</v>
      </c>
      <c r="B38" s="45">
        <v>11</v>
      </c>
      <c r="C38" s="45">
        <v>2023</v>
      </c>
      <c r="D38" s="60" t="s">
        <v>1929</v>
      </c>
      <c r="E38" s="45" t="s">
        <v>333</v>
      </c>
      <c r="F38" s="45"/>
      <c r="G38" s="45" t="s">
        <v>1930</v>
      </c>
      <c r="H38" s="45" t="s">
        <v>781</v>
      </c>
      <c r="I38" s="61" t="s">
        <v>140</v>
      </c>
      <c r="J38" s="70" t="s">
        <v>77</v>
      </c>
      <c r="K38" s="45" t="s">
        <v>1931</v>
      </c>
      <c r="L38" s="45" t="s">
        <v>79</v>
      </c>
      <c r="M38" s="62" t="s">
        <v>1932</v>
      </c>
      <c r="N38" s="62" t="s">
        <v>1933</v>
      </c>
      <c r="O38" s="63">
        <v>2023</v>
      </c>
      <c r="P38" s="63"/>
      <c r="Q38" s="63"/>
      <c r="R38" s="64" t="s">
        <v>42</v>
      </c>
      <c r="S38" s="65" t="s">
        <v>1934</v>
      </c>
      <c r="T38" s="75">
        <v>45148</v>
      </c>
      <c r="U38" s="75" t="s">
        <v>1823</v>
      </c>
      <c r="V38" s="63"/>
      <c r="W38" s="45" t="s">
        <v>1935</v>
      </c>
      <c r="X38" s="66">
        <v>0.4</v>
      </c>
      <c r="Y38" s="69" t="s">
        <v>305</v>
      </c>
      <c r="Z38" s="63"/>
      <c r="AA38" s="63"/>
      <c r="AB38" s="63"/>
      <c r="AC38" s="68">
        <v>45114</v>
      </c>
      <c r="AD38" s="79">
        <f ca="1">TODAY()-TABLA[[#This Row],[Fecha radicación informe]]</f>
        <v>374</v>
      </c>
      <c r="AE38" s="87" t="s">
        <v>758</v>
      </c>
      <c r="AF38" s="88" t="s">
        <v>1936</v>
      </c>
    </row>
    <row r="39" spans="1:32" ht="252" x14ac:dyDescent="0.25">
      <c r="A39" s="44">
        <v>3964</v>
      </c>
      <c r="B39" s="45">
        <v>19</v>
      </c>
      <c r="C39" s="45">
        <v>2023</v>
      </c>
      <c r="D39" s="60" t="s">
        <v>1975</v>
      </c>
      <c r="E39" s="45" t="s">
        <v>1271</v>
      </c>
      <c r="F39" s="45"/>
      <c r="G39" s="45" t="s">
        <v>1976</v>
      </c>
      <c r="H39" s="45" t="s">
        <v>35</v>
      </c>
      <c r="I39" s="61" t="s">
        <v>36</v>
      </c>
      <c r="J39" s="70" t="s">
        <v>37</v>
      </c>
      <c r="K39" s="45" t="s">
        <v>737</v>
      </c>
      <c r="L39" s="45" t="s">
        <v>527</v>
      </c>
      <c r="M39" s="62" t="s">
        <v>1966</v>
      </c>
      <c r="N39" s="62" t="s">
        <v>914</v>
      </c>
      <c r="O39" s="63">
        <v>2023</v>
      </c>
      <c r="P39" s="63"/>
      <c r="Q39" s="63"/>
      <c r="R39" s="64" t="s">
        <v>436</v>
      </c>
      <c r="S39" s="65" t="s">
        <v>1977</v>
      </c>
      <c r="T39" s="75">
        <v>45211</v>
      </c>
      <c r="U39" s="75" t="s">
        <v>1978</v>
      </c>
      <c r="V39" s="63"/>
      <c r="W39" s="45" t="s">
        <v>1979</v>
      </c>
      <c r="X39" s="66">
        <v>0</v>
      </c>
      <c r="Y39" s="69" t="s">
        <v>305</v>
      </c>
      <c r="Z39" s="63"/>
      <c r="AA39" s="63"/>
      <c r="AB39" s="63"/>
      <c r="AC39" s="68" t="s">
        <v>1980</v>
      </c>
      <c r="AD39" s="79">
        <f ca="1">TODAY()-TABLA[[#This Row],[Fecha radicación informe]]</f>
        <v>360</v>
      </c>
      <c r="AE39" s="87" t="s">
        <v>46</v>
      </c>
      <c r="AF39" s="88" t="s">
        <v>1981</v>
      </c>
    </row>
    <row r="40" spans="1:32" ht="283.5" x14ac:dyDescent="0.25">
      <c r="A40" s="44">
        <v>3965</v>
      </c>
      <c r="B40" s="45">
        <v>20</v>
      </c>
      <c r="C40" s="45">
        <v>2023</v>
      </c>
      <c r="D40" s="60" t="s">
        <v>1982</v>
      </c>
      <c r="E40" s="45" t="s">
        <v>719</v>
      </c>
      <c r="F40" s="45"/>
      <c r="G40" s="45" t="s">
        <v>1976</v>
      </c>
      <c r="H40" s="45" t="s">
        <v>35</v>
      </c>
      <c r="I40" s="61" t="s">
        <v>36</v>
      </c>
      <c r="J40" s="70" t="s">
        <v>37</v>
      </c>
      <c r="K40" s="45" t="s">
        <v>737</v>
      </c>
      <c r="L40" s="45" t="s">
        <v>527</v>
      </c>
      <c r="M40" s="62" t="s">
        <v>1966</v>
      </c>
      <c r="N40" s="62" t="s">
        <v>914</v>
      </c>
      <c r="O40" s="63">
        <v>2023</v>
      </c>
      <c r="P40" s="63"/>
      <c r="Q40" s="63"/>
      <c r="R40" s="64" t="s">
        <v>436</v>
      </c>
      <c r="S40" s="65" t="s">
        <v>1983</v>
      </c>
      <c r="T40" s="75">
        <v>45211</v>
      </c>
      <c r="U40" s="75" t="s">
        <v>1978</v>
      </c>
      <c r="V40" s="63"/>
      <c r="W40" s="45" t="s">
        <v>1984</v>
      </c>
      <c r="X40" s="66">
        <v>0</v>
      </c>
      <c r="Y40" s="69" t="s">
        <v>305</v>
      </c>
      <c r="Z40" s="63"/>
      <c r="AA40" s="63"/>
      <c r="AB40" s="63"/>
      <c r="AC40" s="68" t="s">
        <v>1980</v>
      </c>
      <c r="AD40" s="79">
        <f ca="1">TODAY()-TABLA[[#This Row],[Fecha radicación informe]]</f>
        <v>360</v>
      </c>
      <c r="AE40" s="87" t="s">
        <v>46</v>
      </c>
      <c r="AF40" s="88" t="s">
        <v>1985</v>
      </c>
    </row>
    <row r="41" spans="1:32" ht="283.5" x14ac:dyDescent="0.25">
      <c r="A41" s="44">
        <v>3966</v>
      </c>
      <c r="B41" s="45">
        <v>21</v>
      </c>
      <c r="C41" s="45">
        <v>2023</v>
      </c>
      <c r="D41" s="60" t="s">
        <v>1986</v>
      </c>
      <c r="E41" s="45" t="s">
        <v>719</v>
      </c>
      <c r="F41" s="45"/>
      <c r="G41" s="45" t="s">
        <v>1976</v>
      </c>
      <c r="H41" s="45" t="s">
        <v>35</v>
      </c>
      <c r="I41" s="61" t="s">
        <v>36</v>
      </c>
      <c r="J41" s="70" t="s">
        <v>37</v>
      </c>
      <c r="K41" s="45" t="s">
        <v>737</v>
      </c>
      <c r="L41" s="45" t="s">
        <v>527</v>
      </c>
      <c r="M41" s="62" t="s">
        <v>1966</v>
      </c>
      <c r="N41" s="62" t="s">
        <v>914</v>
      </c>
      <c r="O41" s="63">
        <v>2023</v>
      </c>
      <c r="P41" s="63"/>
      <c r="Q41" s="63"/>
      <c r="R41" s="64" t="s">
        <v>436</v>
      </c>
      <c r="S41" s="65" t="s">
        <v>1987</v>
      </c>
      <c r="T41" s="75">
        <v>45211</v>
      </c>
      <c r="U41" s="75" t="s">
        <v>1978</v>
      </c>
      <c r="V41" s="63"/>
      <c r="W41" s="45" t="s">
        <v>1984</v>
      </c>
      <c r="X41" s="66">
        <v>0</v>
      </c>
      <c r="Y41" s="69" t="s">
        <v>305</v>
      </c>
      <c r="Z41" s="63"/>
      <c r="AA41" s="63"/>
      <c r="AB41" s="63"/>
      <c r="AC41" s="68" t="s">
        <v>1980</v>
      </c>
      <c r="AD41" s="79">
        <f ca="1">TODAY()-TABLA[[#This Row],[Fecha radicación informe]]</f>
        <v>360</v>
      </c>
      <c r="AE41" s="87" t="s">
        <v>46</v>
      </c>
      <c r="AF41" s="88" t="s">
        <v>1988</v>
      </c>
    </row>
    <row r="42" spans="1:32" ht="409.5" x14ac:dyDescent="0.25">
      <c r="A42" s="44">
        <v>3967</v>
      </c>
      <c r="B42" s="45">
        <v>22</v>
      </c>
      <c r="C42" s="45">
        <v>2023</v>
      </c>
      <c r="D42" s="60" t="s">
        <v>1989</v>
      </c>
      <c r="E42" s="45" t="s">
        <v>333</v>
      </c>
      <c r="F42" s="45"/>
      <c r="G42" s="45" t="s">
        <v>1976</v>
      </c>
      <c r="H42" s="45" t="s">
        <v>35</v>
      </c>
      <c r="I42" s="61" t="s">
        <v>60</v>
      </c>
      <c r="J42" s="70" t="s">
        <v>61</v>
      </c>
      <c r="K42" s="45" t="s">
        <v>1990</v>
      </c>
      <c r="L42" s="45" t="s">
        <v>527</v>
      </c>
      <c r="M42" s="62" t="s">
        <v>1966</v>
      </c>
      <c r="N42" s="62" t="s">
        <v>914</v>
      </c>
      <c r="O42" s="63">
        <v>2023</v>
      </c>
      <c r="P42" s="63"/>
      <c r="Q42" s="63"/>
      <c r="R42" s="64" t="s">
        <v>42</v>
      </c>
      <c r="S42" s="65" t="s">
        <v>1991</v>
      </c>
      <c r="T42" s="75" t="s">
        <v>1992</v>
      </c>
      <c r="U42" s="75" t="s">
        <v>1993</v>
      </c>
      <c r="V42" s="63"/>
      <c r="W42" s="45" t="s">
        <v>1994</v>
      </c>
      <c r="X42" s="66">
        <v>0</v>
      </c>
      <c r="Y42" s="69" t="s">
        <v>305</v>
      </c>
      <c r="Z42" s="63"/>
      <c r="AA42" s="63"/>
      <c r="AB42" s="63"/>
      <c r="AC42" s="68" t="s">
        <v>1980</v>
      </c>
      <c r="AD42" s="79">
        <f ca="1">TODAY()-TABLA[[#This Row],[Fecha radicación informe]]</f>
        <v>360</v>
      </c>
      <c r="AE42" s="87" t="s">
        <v>46</v>
      </c>
      <c r="AF42" s="88" t="s">
        <v>1995</v>
      </c>
    </row>
    <row r="43" spans="1:32" ht="393.75" x14ac:dyDescent="0.25">
      <c r="A43" s="44">
        <v>3971</v>
      </c>
      <c r="B43" s="45">
        <v>26</v>
      </c>
      <c r="C43" s="45">
        <v>2023</v>
      </c>
      <c r="D43" s="60" t="s">
        <v>2017</v>
      </c>
      <c r="E43" s="45" t="s">
        <v>719</v>
      </c>
      <c r="F43" s="45"/>
      <c r="G43" s="45" t="s">
        <v>2018</v>
      </c>
      <c r="H43" s="45" t="s">
        <v>48</v>
      </c>
      <c r="I43" s="61" t="s">
        <v>36</v>
      </c>
      <c r="J43" s="70" t="s">
        <v>98</v>
      </c>
      <c r="K43" s="45" t="s">
        <v>1355</v>
      </c>
      <c r="L43" s="45" t="s">
        <v>100</v>
      </c>
      <c r="M43" s="62" t="s">
        <v>2010</v>
      </c>
      <c r="N43" s="62" t="s">
        <v>1031</v>
      </c>
      <c r="O43" s="63">
        <v>2023</v>
      </c>
      <c r="P43" s="63"/>
      <c r="Q43" s="63"/>
      <c r="R43" s="64" t="s">
        <v>358</v>
      </c>
      <c r="S43" s="65" t="s">
        <v>2019</v>
      </c>
      <c r="T43" s="75">
        <v>45210</v>
      </c>
      <c r="U43" s="75" t="s">
        <v>529</v>
      </c>
      <c r="V43" s="63"/>
      <c r="W43" s="45" t="s">
        <v>2020</v>
      </c>
      <c r="X43" s="66">
        <v>0.5</v>
      </c>
      <c r="Y43" s="69" t="s">
        <v>305</v>
      </c>
      <c r="Z43" s="63"/>
      <c r="AA43" s="63"/>
      <c r="AB43" s="63"/>
      <c r="AC43" s="68">
        <v>45202</v>
      </c>
      <c r="AD43" s="79">
        <f ca="1">TODAY()-TABLA[[#This Row],[Fecha radicación informe]]</f>
        <v>286</v>
      </c>
      <c r="AE43" s="87" t="s">
        <v>46</v>
      </c>
      <c r="AF43" s="88" t="s">
        <v>2021</v>
      </c>
    </row>
    <row r="44" spans="1:32" ht="409.5" x14ac:dyDescent="0.25">
      <c r="A44" s="44">
        <v>3975</v>
      </c>
      <c r="B44" s="45">
        <v>30</v>
      </c>
      <c r="C44" s="45">
        <v>2023</v>
      </c>
      <c r="D44" s="60" t="s">
        <v>2037</v>
      </c>
      <c r="E44" s="45" t="s">
        <v>1320</v>
      </c>
      <c r="F44" s="45"/>
      <c r="G44" s="45" t="s">
        <v>2023</v>
      </c>
      <c r="H44" s="45" t="s">
        <v>35</v>
      </c>
      <c r="I44" s="61" t="s">
        <v>36</v>
      </c>
      <c r="J44" s="70" t="s">
        <v>98</v>
      </c>
      <c r="K44" s="45" t="s">
        <v>2024</v>
      </c>
      <c r="L44" s="45" t="s">
        <v>39</v>
      </c>
      <c r="M44" s="62" t="s">
        <v>2010</v>
      </c>
      <c r="N44" s="62" t="s">
        <v>1031</v>
      </c>
      <c r="O44" s="63">
        <v>2023</v>
      </c>
      <c r="P44" s="63"/>
      <c r="Q44" s="63"/>
      <c r="R44" s="64" t="s">
        <v>42</v>
      </c>
      <c r="S44" s="65" t="s">
        <v>2038</v>
      </c>
      <c r="T44" s="75">
        <v>45149</v>
      </c>
      <c r="U44" s="75" t="s">
        <v>1001</v>
      </c>
      <c r="V44" s="63"/>
      <c r="W44" s="45" t="s">
        <v>2039</v>
      </c>
      <c r="X44" s="66">
        <v>0.86</v>
      </c>
      <c r="Y44" s="69" t="s">
        <v>305</v>
      </c>
      <c r="Z44" s="63"/>
      <c r="AA44" s="63"/>
      <c r="AB44" s="63"/>
      <c r="AC44" s="68">
        <v>45203</v>
      </c>
      <c r="AD44" s="79">
        <f ca="1">TODAY()-TABLA[[#This Row],[Fecha radicación informe]]</f>
        <v>285</v>
      </c>
      <c r="AE44" s="87" t="s">
        <v>46</v>
      </c>
      <c r="AF44" s="88" t="s">
        <v>2040</v>
      </c>
    </row>
    <row r="45" spans="1:32" ht="78.75" x14ac:dyDescent="0.25">
      <c r="A45" s="44">
        <v>3976</v>
      </c>
      <c r="B45" s="45">
        <v>31</v>
      </c>
      <c r="C45" s="45">
        <v>2023</v>
      </c>
      <c r="D45" s="60" t="s">
        <v>2041</v>
      </c>
      <c r="E45" s="45" t="s">
        <v>719</v>
      </c>
      <c r="F45" s="45"/>
      <c r="G45" s="45" t="s">
        <v>2042</v>
      </c>
      <c r="H45" s="45" t="s">
        <v>48</v>
      </c>
      <c r="I45" s="61" t="s">
        <v>132</v>
      </c>
      <c r="J45" s="70" t="s">
        <v>50</v>
      </c>
      <c r="K45" s="45" t="s">
        <v>1411</v>
      </c>
      <c r="L45" s="45" t="s">
        <v>1998</v>
      </c>
      <c r="M45" s="62" t="s">
        <v>2010</v>
      </c>
      <c r="N45" s="62" t="s">
        <v>1031</v>
      </c>
      <c r="O45" s="63">
        <v>2023</v>
      </c>
      <c r="P45" s="63"/>
      <c r="Q45" s="63"/>
      <c r="R45" s="64"/>
      <c r="S45" s="65"/>
      <c r="T45" s="75"/>
      <c r="U45" s="75"/>
      <c r="V45" s="63"/>
      <c r="W45" s="45"/>
      <c r="X45" s="66">
        <v>0</v>
      </c>
      <c r="Y45" s="69" t="s">
        <v>2043</v>
      </c>
      <c r="Z45" s="63"/>
      <c r="AA45" s="63"/>
      <c r="AB45" s="63"/>
      <c r="AC45" s="68">
        <v>45204</v>
      </c>
      <c r="AD45" s="79">
        <f ca="1">TODAY()-TABLA[[#This Row],[Fecha radicación informe]]</f>
        <v>284</v>
      </c>
      <c r="AE45" s="87" t="s">
        <v>758</v>
      </c>
      <c r="AF45" s="88" t="s">
        <v>2044</v>
      </c>
    </row>
    <row r="46" spans="1:32" ht="409.5" x14ac:dyDescent="0.25">
      <c r="A46" s="44">
        <v>3977</v>
      </c>
      <c r="B46" s="45">
        <v>32</v>
      </c>
      <c r="C46" s="45">
        <v>2023</v>
      </c>
      <c r="D46" s="60" t="s">
        <v>2045</v>
      </c>
      <c r="E46" s="45" t="s">
        <v>719</v>
      </c>
      <c r="F46" s="45"/>
      <c r="G46" s="45" t="s">
        <v>2046</v>
      </c>
      <c r="H46" s="45" t="s">
        <v>186</v>
      </c>
      <c r="I46" s="61" t="s">
        <v>187</v>
      </c>
      <c r="J46" s="70" t="s">
        <v>188</v>
      </c>
      <c r="K46" s="45" t="s">
        <v>2047</v>
      </c>
      <c r="L46" s="45" t="s">
        <v>79</v>
      </c>
      <c r="M46" s="62" t="s">
        <v>2010</v>
      </c>
      <c r="N46" s="62" t="s">
        <v>1031</v>
      </c>
      <c r="O46" s="63">
        <v>2023</v>
      </c>
      <c r="P46" s="63"/>
      <c r="Q46" s="63"/>
      <c r="R46" s="64" t="s">
        <v>358</v>
      </c>
      <c r="S46" s="65" t="s">
        <v>2048</v>
      </c>
      <c r="T46" s="75">
        <v>45180</v>
      </c>
      <c r="U46" s="75" t="s">
        <v>381</v>
      </c>
      <c r="V46" s="63"/>
      <c r="W46" s="45" t="s">
        <v>2049</v>
      </c>
      <c r="X46" s="66">
        <v>0.44</v>
      </c>
      <c r="Y46" s="69" t="s">
        <v>305</v>
      </c>
      <c r="Z46" s="63"/>
      <c r="AA46" s="63"/>
      <c r="AB46" s="63"/>
      <c r="AC46" s="68" t="s">
        <v>2050</v>
      </c>
      <c r="AD46" s="79">
        <f ca="1">TODAY()-TABLA[[#This Row],[Fecha radicación informe]]</f>
        <v>292</v>
      </c>
      <c r="AE46" s="87" t="s">
        <v>58</v>
      </c>
      <c r="AF46" s="88" t="s">
        <v>2051</v>
      </c>
    </row>
    <row r="47" spans="1:32" ht="409.5" x14ac:dyDescent="0.25">
      <c r="A47" s="44">
        <v>3978</v>
      </c>
      <c r="B47" s="45">
        <v>33</v>
      </c>
      <c r="C47" s="45">
        <v>2023</v>
      </c>
      <c r="D47" s="60" t="s">
        <v>2052</v>
      </c>
      <c r="E47" s="45" t="s">
        <v>719</v>
      </c>
      <c r="F47" s="45"/>
      <c r="G47" s="45" t="s">
        <v>2046</v>
      </c>
      <c r="H47" s="45" t="s">
        <v>186</v>
      </c>
      <c r="I47" s="61" t="s">
        <v>187</v>
      </c>
      <c r="J47" s="70" t="s">
        <v>188</v>
      </c>
      <c r="K47" s="45" t="s">
        <v>884</v>
      </c>
      <c r="L47" s="45" t="s">
        <v>79</v>
      </c>
      <c r="M47" s="62" t="s">
        <v>2010</v>
      </c>
      <c r="N47" s="62" t="s">
        <v>1031</v>
      </c>
      <c r="O47" s="63">
        <v>2023</v>
      </c>
      <c r="P47" s="63"/>
      <c r="Q47" s="63"/>
      <c r="R47" s="64" t="s">
        <v>358</v>
      </c>
      <c r="S47" s="65" t="s">
        <v>2048</v>
      </c>
      <c r="T47" s="75">
        <v>45180</v>
      </c>
      <c r="U47" s="75" t="s">
        <v>381</v>
      </c>
      <c r="V47" s="63"/>
      <c r="W47" s="45" t="s">
        <v>2053</v>
      </c>
      <c r="X47" s="66">
        <v>0.44</v>
      </c>
      <c r="Y47" s="69" t="s">
        <v>305</v>
      </c>
      <c r="Z47" s="63"/>
      <c r="AA47" s="63"/>
      <c r="AB47" s="63"/>
      <c r="AC47" s="68" t="s">
        <v>2050</v>
      </c>
      <c r="AD47" s="79">
        <f ca="1">TODAY()-TABLA[[#This Row],[Fecha radicación informe]]</f>
        <v>292</v>
      </c>
      <c r="AE47" s="87" t="s">
        <v>58</v>
      </c>
      <c r="AF47" s="88" t="s">
        <v>2054</v>
      </c>
    </row>
    <row r="48" spans="1:32" ht="409.5" x14ac:dyDescent="0.25">
      <c r="A48" s="44">
        <v>3980</v>
      </c>
      <c r="B48" s="45">
        <v>35</v>
      </c>
      <c r="C48" s="45">
        <v>2023</v>
      </c>
      <c r="D48" s="60" t="s">
        <v>2060</v>
      </c>
      <c r="E48" s="45" t="s">
        <v>1912</v>
      </c>
      <c r="F48" s="45"/>
      <c r="G48" s="45" t="s">
        <v>2061</v>
      </c>
      <c r="H48" s="45" t="s">
        <v>35</v>
      </c>
      <c r="I48" s="61" t="s">
        <v>36</v>
      </c>
      <c r="J48" s="70" t="s">
        <v>98</v>
      </c>
      <c r="K48" s="45" t="s">
        <v>1106</v>
      </c>
      <c r="L48" s="45" t="s">
        <v>1107</v>
      </c>
      <c r="M48" s="62" t="s">
        <v>2010</v>
      </c>
      <c r="N48" s="62" t="s">
        <v>1031</v>
      </c>
      <c r="O48" s="63">
        <v>2023</v>
      </c>
      <c r="P48" s="63"/>
      <c r="Q48" s="63"/>
      <c r="R48" s="64" t="s">
        <v>358</v>
      </c>
      <c r="S48" s="65" t="s">
        <v>2062</v>
      </c>
      <c r="T48" s="75" t="s">
        <v>1873</v>
      </c>
      <c r="U48" s="75" t="s">
        <v>1903</v>
      </c>
      <c r="V48" s="63"/>
      <c r="W48" s="45" t="s">
        <v>2063</v>
      </c>
      <c r="X48" s="66">
        <v>0.5</v>
      </c>
      <c r="Y48" s="69" t="s">
        <v>305</v>
      </c>
      <c r="Z48" s="63"/>
      <c r="AA48" s="63"/>
      <c r="AB48" s="63"/>
      <c r="AC48" s="68" t="s">
        <v>2015</v>
      </c>
      <c r="AD48" s="79">
        <f ca="1">TODAY()-TABLA[[#This Row],[Fecha radicación informe]]</f>
        <v>290</v>
      </c>
      <c r="AE48" s="87" t="s">
        <v>46</v>
      </c>
      <c r="AF48" s="88" t="s">
        <v>2064</v>
      </c>
    </row>
    <row r="49" spans="1:32" ht="252" x14ac:dyDescent="0.25">
      <c r="A49" s="44">
        <v>3981</v>
      </c>
      <c r="B49" s="45">
        <v>36</v>
      </c>
      <c r="C49" s="45">
        <v>2023</v>
      </c>
      <c r="D49" s="60" t="s">
        <v>2065</v>
      </c>
      <c r="E49" s="45" t="s">
        <v>1912</v>
      </c>
      <c r="F49" s="45"/>
      <c r="G49" s="45" t="s">
        <v>2061</v>
      </c>
      <c r="H49" s="45" t="s">
        <v>35</v>
      </c>
      <c r="I49" s="61" t="s">
        <v>36</v>
      </c>
      <c r="J49" s="70" t="s">
        <v>188</v>
      </c>
      <c r="K49" s="45" t="s">
        <v>2066</v>
      </c>
      <c r="L49" s="45" t="s">
        <v>1107</v>
      </c>
      <c r="M49" s="62" t="s">
        <v>2010</v>
      </c>
      <c r="N49" s="62" t="s">
        <v>1031</v>
      </c>
      <c r="O49" s="63">
        <v>2023</v>
      </c>
      <c r="P49" s="63"/>
      <c r="Q49" s="63"/>
      <c r="R49" s="64" t="s">
        <v>358</v>
      </c>
      <c r="S49" s="65" t="s">
        <v>2067</v>
      </c>
      <c r="T49" s="75" t="s">
        <v>1873</v>
      </c>
      <c r="U49" s="75" t="s">
        <v>1001</v>
      </c>
      <c r="V49" s="63"/>
      <c r="W49" s="45" t="s">
        <v>2068</v>
      </c>
      <c r="X49" s="66">
        <v>0</v>
      </c>
      <c r="Y49" s="69" t="s">
        <v>305</v>
      </c>
      <c r="Z49" s="63"/>
      <c r="AA49" s="63"/>
      <c r="AB49" s="63"/>
      <c r="AC49" s="68" t="s">
        <v>2015</v>
      </c>
      <c r="AD49" s="79">
        <f ca="1">TODAY()-TABLA[[#This Row],[Fecha radicación informe]]</f>
        <v>290</v>
      </c>
      <c r="AE49" s="87" t="s">
        <v>46</v>
      </c>
      <c r="AF49" s="88" t="s">
        <v>2069</v>
      </c>
    </row>
    <row r="50" spans="1:32" ht="189" x14ac:dyDescent="0.25">
      <c r="A50" s="44">
        <v>3982</v>
      </c>
      <c r="B50" s="45">
        <v>37</v>
      </c>
      <c r="C50" s="45">
        <v>2023</v>
      </c>
      <c r="D50" s="60" t="s">
        <v>2070</v>
      </c>
      <c r="E50" s="45" t="s">
        <v>1912</v>
      </c>
      <c r="F50" s="45"/>
      <c r="G50" s="45" t="s">
        <v>2061</v>
      </c>
      <c r="H50" s="45" t="s">
        <v>35</v>
      </c>
      <c r="I50" s="61" t="s">
        <v>36</v>
      </c>
      <c r="J50" s="70" t="s">
        <v>98</v>
      </c>
      <c r="K50" s="45" t="s">
        <v>1069</v>
      </c>
      <c r="L50" s="45" t="s">
        <v>1107</v>
      </c>
      <c r="M50" s="62" t="s">
        <v>2010</v>
      </c>
      <c r="N50" s="62" t="s">
        <v>1031</v>
      </c>
      <c r="O50" s="63">
        <v>2023</v>
      </c>
      <c r="P50" s="63"/>
      <c r="Q50" s="63"/>
      <c r="R50" s="64" t="s">
        <v>358</v>
      </c>
      <c r="S50" s="65" t="s">
        <v>2071</v>
      </c>
      <c r="T50" s="75" t="s">
        <v>1873</v>
      </c>
      <c r="U50" s="75" t="s">
        <v>2072</v>
      </c>
      <c r="V50" s="63"/>
      <c r="W50" s="45" t="s">
        <v>2073</v>
      </c>
      <c r="X50" s="66">
        <v>0</v>
      </c>
      <c r="Y50" s="69" t="s">
        <v>305</v>
      </c>
      <c r="Z50" s="63"/>
      <c r="AA50" s="63"/>
      <c r="AB50" s="63"/>
      <c r="AC50" s="68" t="s">
        <v>2015</v>
      </c>
      <c r="AD50" s="79">
        <f ca="1">TODAY()-TABLA[[#This Row],[Fecha radicación informe]]</f>
        <v>290</v>
      </c>
      <c r="AE50" s="87" t="s">
        <v>46</v>
      </c>
      <c r="AF50" s="88" t="s">
        <v>2074</v>
      </c>
    </row>
    <row r="51" spans="1:32" ht="189" x14ac:dyDescent="0.25">
      <c r="A51" s="44">
        <v>3983</v>
      </c>
      <c r="B51" s="45">
        <v>38</v>
      </c>
      <c r="C51" s="45">
        <v>2023</v>
      </c>
      <c r="D51" s="60" t="s">
        <v>2075</v>
      </c>
      <c r="E51" s="45" t="s">
        <v>333</v>
      </c>
      <c r="F51" s="45"/>
      <c r="G51" s="45" t="s">
        <v>2076</v>
      </c>
      <c r="H51" s="45" t="s">
        <v>120</v>
      </c>
      <c r="I51" s="61" t="s">
        <v>2077</v>
      </c>
      <c r="J51" s="70" t="s">
        <v>188</v>
      </c>
      <c r="K51" s="45" t="s">
        <v>2078</v>
      </c>
      <c r="L51" s="45" t="s">
        <v>79</v>
      </c>
      <c r="M51" s="62" t="s">
        <v>2079</v>
      </c>
      <c r="N51" s="62" t="s">
        <v>1046</v>
      </c>
      <c r="O51" s="63">
        <v>2023</v>
      </c>
      <c r="P51" s="63"/>
      <c r="Q51" s="63"/>
      <c r="R51" s="64"/>
      <c r="S51" s="65"/>
      <c r="T51" s="75"/>
      <c r="U51" s="75"/>
      <c r="V51" s="63"/>
      <c r="W51" s="45" t="s">
        <v>2080</v>
      </c>
      <c r="X51" s="66">
        <v>0</v>
      </c>
      <c r="Y51" s="69" t="s">
        <v>2043</v>
      </c>
      <c r="Z51" s="63"/>
      <c r="AA51" s="63"/>
      <c r="AB51" s="63"/>
      <c r="AC51" s="68">
        <v>45232</v>
      </c>
      <c r="AD51" s="79">
        <f ca="1">TODAY()-TABLA[[#This Row],[Fecha radicación informe]]</f>
        <v>256</v>
      </c>
      <c r="AE51" s="87" t="s">
        <v>758</v>
      </c>
      <c r="AF51" s="88" t="s">
        <v>2081</v>
      </c>
    </row>
    <row r="52" spans="1:32" ht="409.5" x14ac:dyDescent="0.25">
      <c r="A52" s="44">
        <v>3985</v>
      </c>
      <c r="B52" s="45">
        <v>40</v>
      </c>
      <c r="C52" s="45">
        <v>2023</v>
      </c>
      <c r="D52" s="60" t="s">
        <v>2088</v>
      </c>
      <c r="E52" s="45" t="s">
        <v>333</v>
      </c>
      <c r="F52" s="45"/>
      <c r="G52" s="45" t="s">
        <v>2076</v>
      </c>
      <c r="H52" s="45" t="s">
        <v>48</v>
      </c>
      <c r="I52" s="61" t="s">
        <v>140</v>
      </c>
      <c r="J52" s="70" t="s">
        <v>77</v>
      </c>
      <c r="K52" s="45" t="s">
        <v>2089</v>
      </c>
      <c r="L52" s="45" t="s">
        <v>79</v>
      </c>
      <c r="M52" s="62" t="s">
        <v>2079</v>
      </c>
      <c r="N52" s="62" t="s">
        <v>1046</v>
      </c>
      <c r="O52" s="63">
        <v>2023</v>
      </c>
      <c r="P52" s="63"/>
      <c r="Q52" s="63"/>
      <c r="R52" s="64" t="s">
        <v>358</v>
      </c>
      <c r="S52" s="65" t="s">
        <v>2090</v>
      </c>
      <c r="T52" s="75" t="s">
        <v>2091</v>
      </c>
      <c r="U52" s="75" t="s">
        <v>2092</v>
      </c>
      <c r="V52" s="63"/>
      <c r="W52" s="45" t="s">
        <v>2093</v>
      </c>
      <c r="X52" s="66">
        <v>0.13</v>
      </c>
      <c r="Y52" s="69" t="s">
        <v>305</v>
      </c>
      <c r="Z52" s="63"/>
      <c r="AA52" s="63"/>
      <c r="AB52" s="63"/>
      <c r="AC52" s="68">
        <v>45232</v>
      </c>
      <c r="AD52" s="79">
        <f ca="1">TODAY()-TABLA[[#This Row],[Fecha radicación informe]]</f>
        <v>256</v>
      </c>
      <c r="AE52" s="87" t="s">
        <v>758</v>
      </c>
      <c r="AF52" s="88" t="s">
        <v>2094</v>
      </c>
    </row>
    <row r="53" spans="1:32" ht="409.5" x14ac:dyDescent="0.25">
      <c r="A53" s="44">
        <v>3986</v>
      </c>
      <c r="B53" s="45">
        <v>41</v>
      </c>
      <c r="C53" s="45">
        <v>2023</v>
      </c>
      <c r="D53" s="60" t="s">
        <v>2095</v>
      </c>
      <c r="E53" s="45" t="s">
        <v>333</v>
      </c>
      <c r="F53" s="45"/>
      <c r="G53" s="45" t="s">
        <v>2076</v>
      </c>
      <c r="H53" s="45" t="s">
        <v>48</v>
      </c>
      <c r="I53" s="61" t="s">
        <v>140</v>
      </c>
      <c r="J53" s="70" t="s">
        <v>77</v>
      </c>
      <c r="K53" s="45" t="s">
        <v>2089</v>
      </c>
      <c r="L53" s="45" t="s">
        <v>79</v>
      </c>
      <c r="M53" s="62" t="s">
        <v>2079</v>
      </c>
      <c r="N53" s="62" t="s">
        <v>1046</v>
      </c>
      <c r="O53" s="63">
        <v>2023</v>
      </c>
      <c r="P53" s="63"/>
      <c r="Q53" s="63"/>
      <c r="R53" s="64" t="s">
        <v>436</v>
      </c>
      <c r="S53" s="65" t="s">
        <v>2096</v>
      </c>
      <c r="T53" s="75" t="s">
        <v>2091</v>
      </c>
      <c r="U53" s="75" t="s">
        <v>2092</v>
      </c>
      <c r="V53" s="63"/>
      <c r="W53" s="45" t="s">
        <v>2192</v>
      </c>
      <c r="X53" s="66">
        <v>0.1</v>
      </c>
      <c r="Y53" s="69" t="s">
        <v>305</v>
      </c>
      <c r="Z53" s="63"/>
      <c r="AA53" s="63"/>
      <c r="AB53" s="63"/>
      <c r="AC53" s="68">
        <v>45232</v>
      </c>
      <c r="AD53" s="79">
        <f ca="1">TODAY()-TABLA[[#This Row],[Fecha radicación informe]]</f>
        <v>256</v>
      </c>
      <c r="AE53" s="87" t="s">
        <v>758</v>
      </c>
      <c r="AF53" s="88" t="s">
        <v>2097</v>
      </c>
    </row>
    <row r="54" spans="1:32" ht="409.5" x14ac:dyDescent="0.25">
      <c r="A54" s="44">
        <v>3987</v>
      </c>
      <c r="B54" s="45">
        <v>42</v>
      </c>
      <c r="C54" s="45">
        <v>2023</v>
      </c>
      <c r="D54" s="60" t="s">
        <v>1950</v>
      </c>
      <c r="E54" s="45" t="s">
        <v>333</v>
      </c>
      <c r="F54" s="45"/>
      <c r="G54" s="45" t="s">
        <v>2076</v>
      </c>
      <c r="H54" s="45" t="s">
        <v>48</v>
      </c>
      <c r="I54" s="61" t="s">
        <v>140</v>
      </c>
      <c r="J54" s="70" t="s">
        <v>77</v>
      </c>
      <c r="K54" s="45" t="s">
        <v>2098</v>
      </c>
      <c r="L54" s="45" t="s">
        <v>79</v>
      </c>
      <c r="M54" s="62" t="s">
        <v>2079</v>
      </c>
      <c r="N54" s="62" t="s">
        <v>1046</v>
      </c>
      <c r="O54" s="63">
        <v>2023</v>
      </c>
      <c r="P54" s="63"/>
      <c r="Q54" s="63"/>
      <c r="R54" s="64" t="s">
        <v>436</v>
      </c>
      <c r="S54" s="65" t="s">
        <v>2099</v>
      </c>
      <c r="T54" s="75" t="s">
        <v>2091</v>
      </c>
      <c r="U54" s="75" t="s">
        <v>2092</v>
      </c>
      <c r="V54" s="63"/>
      <c r="W54" s="45" t="s">
        <v>2100</v>
      </c>
      <c r="X54" s="66">
        <v>0.22</v>
      </c>
      <c r="Y54" s="69" t="s">
        <v>305</v>
      </c>
      <c r="Z54" s="63"/>
      <c r="AA54" s="63"/>
      <c r="AB54" s="63"/>
      <c r="AC54" s="68">
        <v>45232</v>
      </c>
      <c r="AD54" s="79">
        <f ca="1">TODAY()-TABLA[[#This Row],[Fecha radicación informe]]</f>
        <v>256</v>
      </c>
      <c r="AE54" s="87" t="s">
        <v>758</v>
      </c>
      <c r="AF54" s="88" t="s">
        <v>2101</v>
      </c>
    </row>
    <row r="55" spans="1:32" ht="362.25" x14ac:dyDescent="0.25">
      <c r="A55" s="44">
        <v>3989</v>
      </c>
      <c r="B55" s="45">
        <v>44</v>
      </c>
      <c r="C55" s="45">
        <v>2023</v>
      </c>
      <c r="D55" s="60" t="s">
        <v>2111</v>
      </c>
      <c r="E55" s="45" t="s">
        <v>719</v>
      </c>
      <c r="F55" s="45"/>
      <c r="G55" s="45" t="s">
        <v>2112</v>
      </c>
      <c r="H55" s="45" t="s">
        <v>85</v>
      </c>
      <c r="I55" s="61" t="s">
        <v>49</v>
      </c>
      <c r="J55" s="70" t="s">
        <v>50</v>
      </c>
      <c r="K55" s="45" t="s">
        <v>847</v>
      </c>
      <c r="L55" s="45" t="s">
        <v>770</v>
      </c>
      <c r="M55" s="62" t="s">
        <v>2105</v>
      </c>
      <c r="N55" s="62" t="s">
        <v>1151</v>
      </c>
      <c r="O55" s="63">
        <v>2023</v>
      </c>
      <c r="P55" s="63"/>
      <c r="Q55" s="63"/>
      <c r="R55" s="64"/>
      <c r="S55" s="65"/>
      <c r="T55" s="75"/>
      <c r="U55" s="75"/>
      <c r="V55" s="63"/>
      <c r="W55" s="45"/>
      <c r="X55" s="66">
        <v>0</v>
      </c>
      <c r="Y55" s="69" t="s">
        <v>2043</v>
      </c>
      <c r="Z55" s="63"/>
      <c r="AA55" s="63"/>
      <c r="AB55" s="63"/>
      <c r="AC55" s="68" t="s">
        <v>1801</v>
      </c>
      <c r="AD55" s="79">
        <f ca="1">TODAY()-TABLA[[#This Row],[Fecha radicación informe]]</f>
        <v>200</v>
      </c>
      <c r="AE55" s="87" t="s">
        <v>58</v>
      </c>
      <c r="AF55" s="88" t="s">
        <v>2113</v>
      </c>
    </row>
    <row r="56" spans="1:32" ht="346.5" x14ac:dyDescent="0.25">
      <c r="A56" s="44">
        <v>3990</v>
      </c>
      <c r="B56" s="45">
        <v>45</v>
      </c>
      <c r="C56" s="45">
        <v>2023</v>
      </c>
      <c r="D56" s="60" t="s">
        <v>2114</v>
      </c>
      <c r="E56" s="45" t="s">
        <v>719</v>
      </c>
      <c r="F56" s="45"/>
      <c r="G56" s="45" t="s">
        <v>2112</v>
      </c>
      <c r="H56" s="45" t="s">
        <v>85</v>
      </c>
      <c r="I56" s="61" t="s">
        <v>49</v>
      </c>
      <c r="J56" s="70" t="s">
        <v>98</v>
      </c>
      <c r="K56" s="45" t="s">
        <v>2115</v>
      </c>
      <c r="L56" s="45" t="s">
        <v>770</v>
      </c>
      <c r="M56" s="62" t="s">
        <v>2105</v>
      </c>
      <c r="N56" s="62" t="s">
        <v>1151</v>
      </c>
      <c r="O56" s="63">
        <v>2023</v>
      </c>
      <c r="P56" s="63"/>
      <c r="Q56" s="63"/>
      <c r="R56" s="64"/>
      <c r="S56" s="65"/>
      <c r="T56" s="75"/>
      <c r="U56" s="75"/>
      <c r="V56" s="63"/>
      <c r="W56" s="45"/>
      <c r="X56" s="66">
        <v>0</v>
      </c>
      <c r="Y56" s="69" t="s">
        <v>2043</v>
      </c>
      <c r="Z56" s="63"/>
      <c r="AA56" s="63"/>
      <c r="AB56" s="63"/>
      <c r="AC56" s="68" t="s">
        <v>1801</v>
      </c>
      <c r="AD56" s="79">
        <f ca="1">TODAY()-TABLA[[#This Row],[Fecha radicación informe]]</f>
        <v>200</v>
      </c>
      <c r="AE56" s="87" t="s">
        <v>58</v>
      </c>
      <c r="AF56" s="88" t="s">
        <v>2116</v>
      </c>
    </row>
    <row r="57" spans="1:32" ht="378" x14ac:dyDescent="0.25">
      <c r="A57" s="44">
        <v>3991</v>
      </c>
      <c r="B57" s="45">
        <v>46</v>
      </c>
      <c r="C57" s="45">
        <v>2023</v>
      </c>
      <c r="D57" s="60" t="s">
        <v>2117</v>
      </c>
      <c r="E57" s="45" t="s">
        <v>719</v>
      </c>
      <c r="F57" s="45"/>
      <c r="G57" s="45" t="s">
        <v>2118</v>
      </c>
      <c r="H57" s="45" t="s">
        <v>85</v>
      </c>
      <c r="I57" s="61" t="s">
        <v>49</v>
      </c>
      <c r="J57" s="70" t="s">
        <v>188</v>
      </c>
      <c r="K57" s="45" t="s">
        <v>2119</v>
      </c>
      <c r="L57" s="45" t="s">
        <v>770</v>
      </c>
      <c r="M57" s="62" t="s">
        <v>2105</v>
      </c>
      <c r="N57" s="62" t="s">
        <v>1151</v>
      </c>
      <c r="O57" s="63">
        <v>2023</v>
      </c>
      <c r="P57" s="63"/>
      <c r="Q57" s="63"/>
      <c r="R57" s="64" t="s">
        <v>482</v>
      </c>
      <c r="S57" s="65" t="s">
        <v>2120</v>
      </c>
      <c r="T57" s="75">
        <v>45318</v>
      </c>
      <c r="U57" s="75">
        <v>45381</v>
      </c>
      <c r="V57" s="63"/>
      <c r="W57" s="45" t="s">
        <v>2121</v>
      </c>
      <c r="X57" s="66">
        <v>0</v>
      </c>
      <c r="Y57" s="69" t="s">
        <v>305</v>
      </c>
      <c r="Z57" s="63"/>
      <c r="AA57" s="63"/>
      <c r="AB57" s="63"/>
      <c r="AC57" s="68" t="s">
        <v>1801</v>
      </c>
      <c r="AD57" s="79">
        <f ca="1">TODAY()-TABLA[[#This Row],[Fecha radicación informe]]</f>
        <v>200</v>
      </c>
      <c r="AE57" s="87" t="s">
        <v>58</v>
      </c>
      <c r="AF57" s="88" t="s">
        <v>2122</v>
      </c>
    </row>
    <row r="58" spans="1:32" ht="409.5" x14ac:dyDescent="0.25">
      <c r="A58" s="44">
        <v>3993</v>
      </c>
      <c r="B58" s="45">
        <v>48</v>
      </c>
      <c r="C58" s="45">
        <v>2023</v>
      </c>
      <c r="D58" s="60" t="s">
        <v>2128</v>
      </c>
      <c r="E58" s="45" t="s">
        <v>719</v>
      </c>
      <c r="F58" s="45"/>
      <c r="G58" s="45" t="s">
        <v>2129</v>
      </c>
      <c r="H58" s="45" t="s">
        <v>186</v>
      </c>
      <c r="I58" s="61" t="s">
        <v>187</v>
      </c>
      <c r="J58" s="70" t="s">
        <v>188</v>
      </c>
      <c r="K58" s="45" t="s">
        <v>2119</v>
      </c>
      <c r="L58" s="45" t="s">
        <v>492</v>
      </c>
      <c r="M58" s="62" t="s">
        <v>2105</v>
      </c>
      <c r="N58" s="62" t="s">
        <v>1151</v>
      </c>
      <c r="O58" s="63">
        <v>2023</v>
      </c>
      <c r="P58" s="63"/>
      <c r="Q58" s="63"/>
      <c r="R58" s="64" t="s">
        <v>42</v>
      </c>
      <c r="S58" s="65" t="s">
        <v>2130</v>
      </c>
      <c r="T58" s="75">
        <v>45293</v>
      </c>
      <c r="U58" s="75" t="s">
        <v>1001</v>
      </c>
      <c r="V58" s="63"/>
      <c r="W58" s="45" t="s">
        <v>2131</v>
      </c>
      <c r="X58" s="66">
        <v>0</v>
      </c>
      <c r="Y58" s="69" t="s">
        <v>305</v>
      </c>
      <c r="Z58" s="63"/>
      <c r="AA58" s="63"/>
      <c r="AB58" s="63"/>
      <c r="AC58" s="68" t="s">
        <v>2132</v>
      </c>
      <c r="AD58" s="79">
        <f ca="1">TODAY()-TABLA[[#This Row],[Fecha radicación informe]]</f>
        <v>206</v>
      </c>
      <c r="AE58" s="87" t="s">
        <v>58</v>
      </c>
      <c r="AF58" s="88" t="s">
        <v>2133</v>
      </c>
    </row>
    <row r="59" spans="1:32" ht="393.75" x14ac:dyDescent="0.25">
      <c r="A59" s="44">
        <v>3994</v>
      </c>
      <c r="B59" s="45">
        <v>49</v>
      </c>
      <c r="C59" s="45">
        <v>2023</v>
      </c>
      <c r="D59" s="60" t="s">
        <v>2134</v>
      </c>
      <c r="E59" s="45" t="s">
        <v>719</v>
      </c>
      <c r="F59" s="45"/>
      <c r="G59" s="45" t="s">
        <v>2129</v>
      </c>
      <c r="H59" s="45" t="s">
        <v>186</v>
      </c>
      <c r="I59" s="61" t="s">
        <v>187</v>
      </c>
      <c r="J59" s="70" t="s">
        <v>188</v>
      </c>
      <c r="K59" s="45" t="s">
        <v>2119</v>
      </c>
      <c r="L59" s="45" t="s">
        <v>492</v>
      </c>
      <c r="M59" s="62" t="s">
        <v>2105</v>
      </c>
      <c r="N59" s="62" t="s">
        <v>1151</v>
      </c>
      <c r="O59" s="63">
        <v>2023</v>
      </c>
      <c r="P59" s="63"/>
      <c r="Q59" s="63"/>
      <c r="R59" s="64" t="s">
        <v>42</v>
      </c>
      <c r="S59" s="65" t="s">
        <v>2135</v>
      </c>
      <c r="T59" s="75">
        <v>45293</v>
      </c>
      <c r="U59" s="75" t="s">
        <v>1001</v>
      </c>
      <c r="V59" s="63"/>
      <c r="W59" s="45" t="s">
        <v>2131</v>
      </c>
      <c r="X59" s="66">
        <v>0</v>
      </c>
      <c r="Y59" s="69" t="s">
        <v>305</v>
      </c>
      <c r="Z59" s="63"/>
      <c r="AA59" s="63"/>
      <c r="AB59" s="63"/>
      <c r="AC59" s="68" t="s">
        <v>2132</v>
      </c>
      <c r="AD59" s="79">
        <f ca="1">TODAY()-TABLA[[#This Row],[Fecha radicación informe]]</f>
        <v>206</v>
      </c>
      <c r="AE59" s="87" t="s">
        <v>58</v>
      </c>
      <c r="AF59" s="88" t="s">
        <v>2136</v>
      </c>
    </row>
    <row r="60" spans="1:32" ht="409.5" x14ac:dyDescent="0.25">
      <c r="A60" s="44">
        <v>3995</v>
      </c>
      <c r="B60" s="45">
        <v>50</v>
      </c>
      <c r="C60" s="45">
        <v>2023</v>
      </c>
      <c r="D60" s="60" t="s">
        <v>2137</v>
      </c>
      <c r="E60" s="45" t="s">
        <v>719</v>
      </c>
      <c r="F60" s="45"/>
      <c r="G60" s="45" t="s">
        <v>2129</v>
      </c>
      <c r="H60" s="45" t="s">
        <v>186</v>
      </c>
      <c r="I60" s="61" t="s">
        <v>187</v>
      </c>
      <c r="J60" s="70" t="s">
        <v>188</v>
      </c>
      <c r="K60" s="45" t="s">
        <v>2119</v>
      </c>
      <c r="L60" s="45" t="s">
        <v>492</v>
      </c>
      <c r="M60" s="62" t="s">
        <v>2105</v>
      </c>
      <c r="N60" s="62" t="s">
        <v>1151</v>
      </c>
      <c r="O60" s="63">
        <v>2023</v>
      </c>
      <c r="P60" s="63"/>
      <c r="Q60" s="63"/>
      <c r="R60" s="64" t="s">
        <v>42</v>
      </c>
      <c r="S60" s="65" t="s">
        <v>2135</v>
      </c>
      <c r="T60" s="75">
        <v>45293</v>
      </c>
      <c r="U60" s="75" t="s">
        <v>1001</v>
      </c>
      <c r="V60" s="63"/>
      <c r="W60" s="45" t="s">
        <v>2131</v>
      </c>
      <c r="X60" s="66">
        <v>0</v>
      </c>
      <c r="Y60" s="69" t="s">
        <v>305</v>
      </c>
      <c r="Z60" s="63"/>
      <c r="AA60" s="63"/>
      <c r="AB60" s="63"/>
      <c r="AC60" s="68" t="s">
        <v>2132</v>
      </c>
      <c r="AD60" s="79">
        <f ca="1">TODAY()-TABLA[[#This Row],[Fecha radicación informe]]</f>
        <v>206</v>
      </c>
      <c r="AE60" s="87" t="s">
        <v>58</v>
      </c>
      <c r="AF60" s="88" t="s">
        <v>2138</v>
      </c>
    </row>
    <row r="61" spans="1:32" ht="346.5" x14ac:dyDescent="0.25">
      <c r="A61" s="44">
        <v>3996</v>
      </c>
      <c r="B61" s="45">
        <v>51</v>
      </c>
      <c r="C61" s="45">
        <v>2023</v>
      </c>
      <c r="D61" s="60" t="s">
        <v>2139</v>
      </c>
      <c r="E61" s="45" t="s">
        <v>719</v>
      </c>
      <c r="F61" s="45"/>
      <c r="G61" s="45" t="s">
        <v>2129</v>
      </c>
      <c r="H61" s="45" t="s">
        <v>186</v>
      </c>
      <c r="I61" s="61" t="s">
        <v>187</v>
      </c>
      <c r="J61" s="70" t="s">
        <v>188</v>
      </c>
      <c r="K61" s="45" t="s">
        <v>884</v>
      </c>
      <c r="L61" s="45" t="s">
        <v>492</v>
      </c>
      <c r="M61" s="62" t="s">
        <v>2105</v>
      </c>
      <c r="N61" s="62" t="s">
        <v>1151</v>
      </c>
      <c r="O61" s="63">
        <v>2023</v>
      </c>
      <c r="P61" s="63"/>
      <c r="Q61" s="63"/>
      <c r="R61" s="64" t="s">
        <v>42</v>
      </c>
      <c r="S61" s="65" t="s">
        <v>2135</v>
      </c>
      <c r="T61" s="75">
        <v>45293</v>
      </c>
      <c r="U61" s="75" t="s">
        <v>1001</v>
      </c>
      <c r="V61" s="63"/>
      <c r="W61" s="45" t="s">
        <v>2131</v>
      </c>
      <c r="X61" s="66">
        <v>0</v>
      </c>
      <c r="Y61" s="69" t="s">
        <v>305</v>
      </c>
      <c r="Z61" s="63"/>
      <c r="AA61" s="63"/>
      <c r="AB61" s="63"/>
      <c r="AC61" s="68" t="s">
        <v>2132</v>
      </c>
      <c r="AD61" s="79">
        <f ca="1">TODAY()-TABLA[[#This Row],[Fecha radicación informe]]</f>
        <v>206</v>
      </c>
      <c r="AE61" s="87" t="s">
        <v>58</v>
      </c>
      <c r="AF61" s="88" t="s">
        <v>2140</v>
      </c>
    </row>
    <row r="62" spans="1:32" ht="330.75" x14ac:dyDescent="0.25">
      <c r="A62" s="44">
        <v>3997</v>
      </c>
      <c r="B62" s="45">
        <v>52</v>
      </c>
      <c r="C62" s="45">
        <v>2023</v>
      </c>
      <c r="D62" s="60" t="s">
        <v>2141</v>
      </c>
      <c r="E62" s="45" t="s">
        <v>719</v>
      </c>
      <c r="F62" s="45"/>
      <c r="G62" s="45" t="s">
        <v>2142</v>
      </c>
      <c r="H62" s="45" t="s">
        <v>781</v>
      </c>
      <c r="I62" s="61" t="s">
        <v>187</v>
      </c>
      <c r="J62" s="70" t="s">
        <v>188</v>
      </c>
      <c r="K62" s="45" t="s">
        <v>2143</v>
      </c>
      <c r="L62" s="45" t="s">
        <v>79</v>
      </c>
      <c r="M62" s="62" t="s">
        <v>2105</v>
      </c>
      <c r="N62" s="62" t="s">
        <v>1151</v>
      </c>
      <c r="O62" s="63">
        <v>2023</v>
      </c>
      <c r="P62" s="63"/>
      <c r="Q62" s="63"/>
      <c r="R62" s="64"/>
      <c r="S62" s="65"/>
      <c r="T62" s="75"/>
      <c r="U62" s="75"/>
      <c r="V62" s="63"/>
      <c r="W62" s="45" t="s">
        <v>2144</v>
      </c>
      <c r="X62" s="66">
        <v>0</v>
      </c>
      <c r="Y62" s="69" t="s">
        <v>2043</v>
      </c>
      <c r="Z62" s="63"/>
      <c r="AA62" s="63"/>
      <c r="AB62" s="63"/>
      <c r="AC62" s="68" t="s">
        <v>2091</v>
      </c>
      <c r="AD62" s="79">
        <f ca="1">TODAY()-TABLA[[#This Row],[Fecha radicación informe]]</f>
        <v>202</v>
      </c>
      <c r="AE62" s="87" t="s">
        <v>58</v>
      </c>
      <c r="AF62" s="88" t="s">
        <v>2145</v>
      </c>
    </row>
    <row r="63" spans="1:32" ht="267.75" x14ac:dyDescent="0.25">
      <c r="A63" s="44">
        <v>3998</v>
      </c>
      <c r="B63" s="45">
        <v>53</v>
      </c>
      <c r="C63" s="45">
        <v>2023</v>
      </c>
      <c r="D63" s="60" t="s">
        <v>2146</v>
      </c>
      <c r="E63" s="45" t="s">
        <v>719</v>
      </c>
      <c r="F63" s="45"/>
      <c r="G63" s="45" t="s">
        <v>2142</v>
      </c>
      <c r="H63" s="45" t="s">
        <v>781</v>
      </c>
      <c r="I63" s="61" t="s">
        <v>187</v>
      </c>
      <c r="J63" s="70" t="s">
        <v>188</v>
      </c>
      <c r="K63" s="45" t="s">
        <v>2143</v>
      </c>
      <c r="L63" s="45" t="s">
        <v>79</v>
      </c>
      <c r="M63" s="62" t="s">
        <v>2105</v>
      </c>
      <c r="N63" s="62" t="s">
        <v>1151</v>
      </c>
      <c r="O63" s="63">
        <v>2023</v>
      </c>
      <c r="P63" s="63"/>
      <c r="Q63" s="63"/>
      <c r="R63" s="64"/>
      <c r="S63" s="65"/>
      <c r="T63" s="75"/>
      <c r="U63" s="75"/>
      <c r="V63" s="63"/>
      <c r="W63" s="45" t="s">
        <v>2144</v>
      </c>
      <c r="X63" s="66">
        <v>0</v>
      </c>
      <c r="Y63" s="69" t="s">
        <v>2043</v>
      </c>
      <c r="Z63" s="63"/>
      <c r="AA63" s="63"/>
      <c r="AB63" s="63"/>
      <c r="AC63" s="68" t="s">
        <v>2091</v>
      </c>
      <c r="AD63" s="79">
        <f ca="1">TODAY()-TABLA[[#This Row],[Fecha radicación informe]]</f>
        <v>202</v>
      </c>
      <c r="AE63" s="87" t="s">
        <v>58</v>
      </c>
      <c r="AF63" s="88" t="s">
        <v>2147</v>
      </c>
    </row>
    <row r="64" spans="1:32" ht="409.5" x14ac:dyDescent="0.25">
      <c r="A64" s="9">
        <v>3999</v>
      </c>
      <c r="B64" s="10">
        <v>54</v>
      </c>
      <c r="C64" s="45">
        <v>2023</v>
      </c>
      <c r="D64" s="59" t="s">
        <v>2148</v>
      </c>
      <c r="E64" s="10" t="s">
        <v>333</v>
      </c>
      <c r="F64" s="10"/>
      <c r="G64" s="10" t="s">
        <v>2149</v>
      </c>
      <c r="H64" s="10" t="s">
        <v>48</v>
      </c>
      <c r="I64" s="11" t="s">
        <v>36</v>
      </c>
      <c r="J64" s="12" t="s">
        <v>98</v>
      </c>
      <c r="K64" s="10" t="s">
        <v>2150</v>
      </c>
      <c r="L64" s="10" t="s">
        <v>1107</v>
      </c>
      <c r="M64" s="62" t="s">
        <v>2105</v>
      </c>
      <c r="N64" s="62" t="s">
        <v>1151</v>
      </c>
      <c r="O64" s="63">
        <v>2023</v>
      </c>
      <c r="P64" s="14"/>
      <c r="Q64" s="14"/>
      <c r="R64" s="15" t="s">
        <v>436</v>
      </c>
      <c r="S64" s="25" t="s">
        <v>2151</v>
      </c>
      <c r="T64" s="16" t="s">
        <v>2152</v>
      </c>
      <c r="U64" s="16" t="s">
        <v>1001</v>
      </c>
      <c r="V64" s="14"/>
      <c r="W64" s="10" t="s">
        <v>2153</v>
      </c>
      <c r="X64" s="18">
        <v>0</v>
      </c>
      <c r="Y64" s="19" t="s">
        <v>305</v>
      </c>
      <c r="Z64" s="14"/>
      <c r="AA64" s="14"/>
      <c r="AB64" s="14"/>
      <c r="AC64" s="68" t="s">
        <v>2107</v>
      </c>
      <c r="AD64" s="79">
        <f ca="1">TODAY()-TABLA[[#This Row],[Fecha radicación informe]]</f>
        <v>208</v>
      </c>
      <c r="AE64" s="89" t="s">
        <v>46</v>
      </c>
      <c r="AF64" s="88" t="s">
        <v>2154</v>
      </c>
    </row>
    <row r="65" spans="1:32" ht="409.5" x14ac:dyDescent="0.25">
      <c r="A65" s="9">
        <v>4001</v>
      </c>
      <c r="B65" s="10">
        <v>56</v>
      </c>
      <c r="C65" s="45">
        <v>2023</v>
      </c>
      <c r="D65" s="59" t="s">
        <v>2160</v>
      </c>
      <c r="E65" s="10" t="s">
        <v>719</v>
      </c>
      <c r="F65" s="10"/>
      <c r="G65" s="10" t="s">
        <v>2156</v>
      </c>
      <c r="H65" s="10" t="s">
        <v>48</v>
      </c>
      <c r="I65" s="11" t="s">
        <v>36</v>
      </c>
      <c r="J65" s="12" t="s">
        <v>98</v>
      </c>
      <c r="K65" s="10" t="s">
        <v>2150</v>
      </c>
      <c r="L65" s="10" t="s">
        <v>1107</v>
      </c>
      <c r="M65" s="62" t="s">
        <v>2105</v>
      </c>
      <c r="N65" s="62" t="s">
        <v>1151</v>
      </c>
      <c r="O65" s="63">
        <v>2023</v>
      </c>
      <c r="P65" s="14"/>
      <c r="Q65" s="14"/>
      <c r="R65" s="15" t="s">
        <v>358</v>
      </c>
      <c r="S65" s="25" t="s">
        <v>2161</v>
      </c>
      <c r="T65" s="16" t="s">
        <v>2152</v>
      </c>
      <c r="U65" s="16" t="s">
        <v>1001</v>
      </c>
      <c r="V65" s="14"/>
      <c r="W65" s="10" t="s">
        <v>2153</v>
      </c>
      <c r="X65" s="18">
        <v>0</v>
      </c>
      <c r="Y65" s="19" t="s">
        <v>305</v>
      </c>
      <c r="Z65" s="14"/>
      <c r="AA65" s="14"/>
      <c r="AB65" s="14"/>
      <c r="AC65" s="68" t="s">
        <v>2107</v>
      </c>
      <c r="AD65" s="79">
        <f ca="1">TODAY()-TABLA[[#This Row],[Fecha radicación informe]]</f>
        <v>208</v>
      </c>
      <c r="AE65" s="89" t="s">
        <v>46</v>
      </c>
      <c r="AF65" s="88" t="s">
        <v>2162</v>
      </c>
    </row>
    <row r="66" spans="1:32" ht="220.5" x14ac:dyDescent="0.25">
      <c r="A66" s="44">
        <v>4002</v>
      </c>
      <c r="B66" s="45">
        <v>57</v>
      </c>
      <c r="C66" s="45">
        <v>2023</v>
      </c>
      <c r="D66" s="60" t="s">
        <v>2163</v>
      </c>
      <c r="E66" s="45" t="s">
        <v>719</v>
      </c>
      <c r="F66" s="45"/>
      <c r="G66" s="45" t="s">
        <v>2156</v>
      </c>
      <c r="H66" s="45" t="s">
        <v>48</v>
      </c>
      <c r="I66" s="61" t="s">
        <v>36</v>
      </c>
      <c r="J66" s="70" t="s">
        <v>98</v>
      </c>
      <c r="K66" s="45" t="s">
        <v>2150</v>
      </c>
      <c r="L66" s="45" t="s">
        <v>1107</v>
      </c>
      <c r="M66" s="62" t="s">
        <v>2105</v>
      </c>
      <c r="N66" s="62" t="s">
        <v>1151</v>
      </c>
      <c r="O66" s="63">
        <v>2023</v>
      </c>
      <c r="P66" s="63"/>
      <c r="Q66" s="63"/>
      <c r="R66" s="64" t="s">
        <v>358</v>
      </c>
      <c r="S66" s="65" t="s">
        <v>2164</v>
      </c>
      <c r="T66" s="75" t="s">
        <v>2152</v>
      </c>
      <c r="U66" s="75" t="s">
        <v>1001</v>
      </c>
      <c r="V66" s="63"/>
      <c r="W66" s="45" t="s">
        <v>2153</v>
      </c>
      <c r="X66" s="66">
        <v>0</v>
      </c>
      <c r="Y66" s="69" t="s">
        <v>305</v>
      </c>
      <c r="Z66" s="63"/>
      <c r="AA66" s="63"/>
      <c r="AB66" s="63"/>
      <c r="AC66" s="68" t="s">
        <v>2107</v>
      </c>
      <c r="AD66" s="79">
        <f ca="1">TODAY()-TABLA[[#This Row],[Fecha radicación informe]]</f>
        <v>208</v>
      </c>
      <c r="AE66" s="87" t="s">
        <v>46</v>
      </c>
      <c r="AF66" s="88" t="s">
        <v>2165</v>
      </c>
    </row>
    <row r="67" spans="1:32" ht="409.5" x14ac:dyDescent="0.25">
      <c r="A67" s="44">
        <v>4003</v>
      </c>
      <c r="B67" s="45">
        <v>1</v>
      </c>
      <c r="C67" s="45">
        <v>2024</v>
      </c>
      <c r="D67" s="60" t="s">
        <v>2166</v>
      </c>
      <c r="E67" s="45" t="s">
        <v>719</v>
      </c>
      <c r="F67" s="45"/>
      <c r="G67" s="45" t="s">
        <v>2167</v>
      </c>
      <c r="H67" s="45" t="s">
        <v>85</v>
      </c>
      <c r="I67" s="61" t="s">
        <v>49</v>
      </c>
      <c r="J67" s="70" t="s">
        <v>50</v>
      </c>
      <c r="K67" s="45" t="s">
        <v>1029</v>
      </c>
      <c r="L67" s="45" t="s">
        <v>770</v>
      </c>
      <c r="M67" s="62" t="s">
        <v>2168</v>
      </c>
      <c r="N67" s="62" t="s">
        <v>1454</v>
      </c>
      <c r="O67" s="63">
        <v>2024</v>
      </c>
      <c r="P67" s="63"/>
      <c r="Q67" s="63"/>
      <c r="R67" s="64" t="s">
        <v>358</v>
      </c>
      <c r="S67" s="65" t="s">
        <v>2169</v>
      </c>
      <c r="T67" s="75">
        <v>45411</v>
      </c>
      <c r="U67" s="75">
        <v>45991</v>
      </c>
      <c r="V67" s="63"/>
      <c r="W67" s="62" t="s">
        <v>2170</v>
      </c>
      <c r="X67" s="66">
        <v>0</v>
      </c>
      <c r="Y67" s="69" t="s">
        <v>305</v>
      </c>
      <c r="Z67" s="63"/>
      <c r="AA67" s="63"/>
      <c r="AB67" s="63"/>
      <c r="AC67" s="68" t="s">
        <v>2171</v>
      </c>
      <c r="AD67" s="79">
        <f ca="1">TODAY()-TABLA[[#This Row],[Fecha radicación informe]]</f>
        <v>111</v>
      </c>
      <c r="AE67" s="87" t="s">
        <v>58</v>
      </c>
      <c r="AF67" s="88" t="s">
        <v>2172</v>
      </c>
    </row>
    <row r="68" spans="1:32" ht="409.5" x14ac:dyDescent="0.25">
      <c r="A68" s="44">
        <v>4004</v>
      </c>
      <c r="B68" s="45">
        <v>2</v>
      </c>
      <c r="C68" s="45">
        <v>2024</v>
      </c>
      <c r="D68" s="60" t="s">
        <v>2173</v>
      </c>
      <c r="E68" s="45" t="s">
        <v>333</v>
      </c>
      <c r="F68" s="45"/>
      <c r="G68" s="45" t="s">
        <v>2174</v>
      </c>
      <c r="H68" s="45" t="s">
        <v>48</v>
      </c>
      <c r="I68" s="61" t="s">
        <v>36</v>
      </c>
      <c r="J68" s="70" t="s">
        <v>98</v>
      </c>
      <c r="K68" s="45" t="s">
        <v>2175</v>
      </c>
      <c r="L68" s="45" t="s">
        <v>100</v>
      </c>
      <c r="M68" s="62" t="s">
        <v>2176</v>
      </c>
      <c r="N68" s="62" t="s">
        <v>889</v>
      </c>
      <c r="O68" s="63">
        <v>2024</v>
      </c>
      <c r="P68" s="63"/>
      <c r="Q68" s="63"/>
      <c r="R68" s="64" t="s">
        <v>358</v>
      </c>
      <c r="S68" s="65" t="s">
        <v>2177</v>
      </c>
      <c r="T68" s="75">
        <v>45602</v>
      </c>
      <c r="U68" s="75" t="s">
        <v>2178</v>
      </c>
      <c r="V68" s="63"/>
      <c r="W68" s="45" t="s">
        <v>2179</v>
      </c>
      <c r="X68" s="66">
        <v>0.33</v>
      </c>
      <c r="Y68" s="69" t="s">
        <v>305</v>
      </c>
      <c r="Z68" s="63"/>
      <c r="AA68" s="63"/>
      <c r="AB68" s="63"/>
      <c r="AC68" s="68">
        <v>45400</v>
      </c>
      <c r="AD68" s="79">
        <f ca="1">TODAY()-TABLA[[#This Row],[Fecha radicación informe]]</f>
        <v>88</v>
      </c>
      <c r="AE68" s="87" t="s">
        <v>46</v>
      </c>
      <c r="AF68" s="88" t="s">
        <v>2180</v>
      </c>
    </row>
    <row r="69" spans="1:32" ht="252" x14ac:dyDescent="0.25">
      <c r="A69" s="44">
        <v>4005</v>
      </c>
      <c r="B69" s="45">
        <v>3</v>
      </c>
      <c r="C69" s="45">
        <v>2024</v>
      </c>
      <c r="D69" s="60" t="s">
        <v>2181</v>
      </c>
      <c r="E69" s="45" t="s">
        <v>719</v>
      </c>
      <c r="F69" s="45"/>
      <c r="G69" s="45" t="s">
        <v>2182</v>
      </c>
      <c r="H69" s="45" t="s">
        <v>301</v>
      </c>
      <c r="I69" s="61" t="s">
        <v>121</v>
      </c>
      <c r="J69" s="70" t="s">
        <v>77</v>
      </c>
      <c r="K69" s="45" t="s">
        <v>927</v>
      </c>
      <c r="L69" s="45" t="s">
        <v>279</v>
      </c>
      <c r="M69" s="62" t="s">
        <v>2183</v>
      </c>
      <c r="N69" s="62" t="s">
        <v>802</v>
      </c>
      <c r="O69" s="63">
        <v>2024</v>
      </c>
      <c r="P69" s="63"/>
      <c r="Q69" s="63"/>
      <c r="R69" s="64"/>
      <c r="S69" s="65"/>
      <c r="T69" s="75"/>
      <c r="U69" s="75"/>
      <c r="V69" s="63"/>
      <c r="W69" s="45"/>
      <c r="X69" s="66">
        <v>0</v>
      </c>
      <c r="Y69" s="69" t="s">
        <v>2043</v>
      </c>
      <c r="Z69" s="63"/>
      <c r="AA69" s="63"/>
      <c r="AB69" s="63"/>
      <c r="AC69" s="68">
        <v>45421</v>
      </c>
      <c r="AD69" s="79">
        <f ca="1">TODAY()-TABLA[[#This Row],[Fecha radicación informe]]</f>
        <v>67</v>
      </c>
      <c r="AE69" s="87" t="s">
        <v>758</v>
      </c>
      <c r="AF69" s="88" t="s">
        <v>2184</v>
      </c>
    </row>
    <row r="70" spans="1:32" ht="393.75" x14ac:dyDescent="0.25">
      <c r="A70" s="44">
        <v>4006</v>
      </c>
      <c r="B70" s="45">
        <v>4</v>
      </c>
      <c r="C70" s="45">
        <v>2024</v>
      </c>
      <c r="D70" s="60" t="s">
        <v>2185</v>
      </c>
      <c r="E70" s="45" t="s">
        <v>719</v>
      </c>
      <c r="F70" s="45"/>
      <c r="G70" s="45" t="s">
        <v>2186</v>
      </c>
      <c r="H70" s="45" t="s">
        <v>186</v>
      </c>
      <c r="I70" s="61" t="s">
        <v>187</v>
      </c>
      <c r="J70" s="70" t="s">
        <v>188</v>
      </c>
      <c r="K70" s="45" t="s">
        <v>884</v>
      </c>
      <c r="L70" s="45" t="s">
        <v>279</v>
      </c>
      <c r="M70" s="62" t="s">
        <v>2183</v>
      </c>
      <c r="N70" s="62" t="s">
        <v>802</v>
      </c>
      <c r="O70" s="63">
        <v>2024</v>
      </c>
      <c r="P70" s="63"/>
      <c r="Q70" s="63"/>
      <c r="R70" s="64"/>
      <c r="S70" s="65"/>
      <c r="T70" s="75"/>
      <c r="U70" s="75"/>
      <c r="V70" s="63"/>
      <c r="W70" s="45"/>
      <c r="X70" s="66">
        <v>0</v>
      </c>
      <c r="Y70" s="69" t="s">
        <v>2043</v>
      </c>
      <c r="Z70" s="63"/>
      <c r="AA70" s="63"/>
      <c r="AB70" s="63"/>
      <c r="AC70" s="68">
        <v>45421</v>
      </c>
      <c r="AD70" s="79">
        <f ca="1">TODAY()-TABLA[[#This Row],[Fecha radicación informe]]</f>
        <v>67</v>
      </c>
      <c r="AE70" s="87" t="s">
        <v>758</v>
      </c>
      <c r="AF70" s="88" t="s">
        <v>2187</v>
      </c>
    </row>
    <row r="71" spans="1:32" ht="409.5" x14ac:dyDescent="0.25">
      <c r="A71" s="44">
        <v>4007</v>
      </c>
      <c r="B71" s="45">
        <v>5</v>
      </c>
      <c r="C71" s="45">
        <v>2024</v>
      </c>
      <c r="D71" s="60" t="s">
        <v>2188</v>
      </c>
      <c r="E71" s="45" t="s">
        <v>1271</v>
      </c>
      <c r="F71" s="45"/>
      <c r="G71" s="45" t="s">
        <v>2189</v>
      </c>
      <c r="H71" s="45" t="s">
        <v>48</v>
      </c>
      <c r="I71" s="61" t="s">
        <v>36</v>
      </c>
      <c r="J71" s="70" t="s">
        <v>98</v>
      </c>
      <c r="K71" s="45" t="s">
        <v>1069</v>
      </c>
      <c r="L71" s="45" t="s">
        <v>100</v>
      </c>
      <c r="M71" s="62" t="s">
        <v>2190</v>
      </c>
      <c r="N71" s="62" t="s">
        <v>852</v>
      </c>
      <c r="O71" s="63">
        <v>2024</v>
      </c>
      <c r="P71" s="63"/>
      <c r="Q71" s="63"/>
      <c r="R71" s="64"/>
      <c r="S71" s="65"/>
      <c r="T71" s="75"/>
      <c r="U71" s="75"/>
      <c r="V71" s="63"/>
      <c r="W71" s="45"/>
      <c r="X71" s="66">
        <v>0</v>
      </c>
      <c r="Y71" s="69" t="s">
        <v>2283</v>
      </c>
      <c r="Z71" s="63"/>
      <c r="AA71" s="63"/>
      <c r="AB71" s="63"/>
      <c r="AC71" s="68">
        <v>45460</v>
      </c>
      <c r="AD71" s="79">
        <f ca="1">TODAY()-TABLA[[#This Row],[Fecha radicación informe]]</f>
        <v>28</v>
      </c>
      <c r="AE71" s="87" t="s">
        <v>46</v>
      </c>
      <c r="AF71" s="90"/>
    </row>
  </sheetData>
  <protectedRanges>
    <protectedRange password="CACD" sqref="V1:W1" name="Rango5_62_1"/>
  </protectedRanges>
  <dataConsolidate/>
  <conditionalFormatting sqref="X2:X71">
    <cfRule type="cellIs" dxfId="1646" priority="1" operator="between">
      <formula>0.96</formula>
      <formula>1</formula>
    </cfRule>
    <cfRule type="cellIs" dxfId="1645" priority="2" operator="between">
      <formula>0.61</formula>
      <formula>0.95</formula>
    </cfRule>
    <cfRule type="cellIs" dxfId="1644" priority="3" operator="between">
      <formula>0</formula>
      <formula>0.6</formula>
    </cfRule>
    <cfRule type="cellIs" dxfId="1643" priority="4" stopIfTrue="1" operator="between">
      <formula>99</formula>
      <formula>100</formula>
    </cfRule>
    <cfRule type="cellIs" dxfId="1642" priority="5" stopIfTrue="1" operator="between">
      <formula>81</formula>
      <formula>98</formula>
    </cfRule>
    <cfRule type="cellIs" dxfId="1641" priority="6" stopIfTrue="1" operator="between">
      <formula>0</formula>
      <formula>80</formula>
    </cfRule>
  </conditionalFormatting>
  <conditionalFormatting sqref="Y2 Y67:Y71">
    <cfRule type="cellIs" dxfId="1640" priority="1615" stopIfTrue="1" operator="equal">
      <formula>"Abierta con plan"</formula>
    </cfRule>
  </conditionalFormatting>
  <conditionalFormatting sqref="Y2:Y24 Y26:Y63 Y67:Y71">
    <cfRule type="cellIs" dxfId="1639" priority="1617" stopIfTrue="1" operator="equal">
      <formula>"Abierta con plan"</formula>
    </cfRule>
    <cfRule type="cellIs" dxfId="1638" priority="1618" stopIfTrue="1" operator="equal">
      <formula>"Cerrada"</formula>
    </cfRule>
    <cfRule type="cellIs" dxfId="1637" priority="1619" stopIfTrue="1" operator="equal">
      <formula>"Abierta sin plan"</formula>
    </cfRule>
  </conditionalFormatting>
  <conditionalFormatting sqref="Y2:Y24 Y67:Y71 Y26:Y63">
    <cfRule type="cellIs" dxfId="1636" priority="1616" stopIfTrue="1" operator="equal">
      <formula>"Abierta sin plan"</formula>
    </cfRule>
  </conditionalFormatting>
  <conditionalFormatting sqref="Y2:Y63">
    <cfRule type="cellIs" dxfId="1635" priority="1583" stopIfTrue="1" operator="equal">
      <formula>"Cerrada"</formula>
    </cfRule>
  </conditionalFormatting>
  <conditionalFormatting sqref="Y3:Y4">
    <cfRule type="cellIs" dxfId="1634" priority="1581" stopIfTrue="1" operator="equal">
      <formula>"Abierta sin plan"</formula>
    </cfRule>
  </conditionalFormatting>
  <conditionalFormatting sqref="Y3:Y24">
    <cfRule type="cellIs" dxfId="1633" priority="1582" stopIfTrue="1" operator="equal">
      <formula>"Abierta con plan"</formula>
    </cfRule>
  </conditionalFormatting>
  <conditionalFormatting sqref="Y5:Y24 Y26:Y63 Y67:Y71">
    <cfRule type="cellIs" dxfId="1632" priority="1621" stopIfTrue="1" operator="equal">
      <formula>"Abierta con plan"</formula>
    </cfRule>
    <cfRule type="cellIs" dxfId="1631" priority="1622" stopIfTrue="1" operator="equal">
      <formula>"Cerrada"</formula>
    </cfRule>
  </conditionalFormatting>
  <conditionalFormatting sqref="Y25">
    <cfRule type="cellIs" dxfId="1630" priority="100" stopIfTrue="1" operator="equal">
      <formula>"Abierta con plan"</formula>
    </cfRule>
    <cfRule type="cellIs" dxfId="1629" priority="101" stopIfTrue="1" operator="equal">
      <formula>"Abierta sin plan"</formula>
    </cfRule>
    <cfRule type="cellIs" dxfId="1628" priority="102" stopIfTrue="1" operator="equal">
      <formula>"Abierta con plan"</formula>
    </cfRule>
    <cfRule type="cellIs" dxfId="1627" priority="103" stopIfTrue="1" operator="equal">
      <formula>"Cerrada"</formula>
    </cfRule>
    <cfRule type="cellIs" dxfId="1626" priority="104" stopIfTrue="1" operator="equal">
      <formula>"Abierta sin plan"</formula>
    </cfRule>
  </conditionalFormatting>
  <conditionalFormatting sqref="Y25:Y63">
    <cfRule type="cellIs" dxfId="1625" priority="106" stopIfTrue="1" operator="equal">
      <formula>"Abierta con plan"</formula>
    </cfRule>
  </conditionalFormatting>
  <conditionalFormatting sqref="Y64:Y66">
    <cfRule type="cellIs" dxfId="1624" priority="7" stopIfTrue="1" operator="equal">
      <formula>"Cerrada"</formula>
    </cfRule>
    <cfRule type="cellIs" dxfId="1623" priority="8" stopIfTrue="1" operator="equal">
      <formula>"Abierta con plan"</formula>
    </cfRule>
    <cfRule type="cellIs" dxfId="1622" priority="9" stopIfTrue="1" operator="equal">
      <formula>"Abierta sin plan"</formula>
    </cfRule>
    <cfRule type="cellIs" dxfId="1621" priority="10" stopIfTrue="1" operator="equal">
      <formula>"Abierta con plan"</formula>
    </cfRule>
    <cfRule type="cellIs" dxfId="1620" priority="11" stopIfTrue="1" operator="equal">
      <formula>"Cerrada"</formula>
    </cfRule>
    <cfRule type="cellIs" dxfId="1619" priority="12" stopIfTrue="1" operator="equal">
      <formula>"Abierta sin plan"</formula>
    </cfRule>
    <cfRule type="cellIs" dxfId="1618" priority="13" stopIfTrue="1" operator="equal">
      <formula>"Abierta con plan"</formula>
    </cfRule>
  </conditionalFormatting>
  <conditionalFormatting sqref="Y64:Y71">
    <cfRule type="cellIs" dxfId="1617" priority="14" stopIfTrue="1" operator="equal">
      <formula>"Cerrada"</formula>
    </cfRule>
  </conditionalFormatting>
  <dataValidations count="5">
    <dataValidation type="list" allowBlank="1" showInputMessage="1" showErrorMessage="1" sqref="J14 J19 J21 J24:J26 J16 J9 J7 J2:J4" xr:uid="{87687CED-CFD0-4DDB-89D4-0E59184C3C31}">
      <formula1>vicepresidencias</formula1>
    </dataValidation>
    <dataValidation type="list" allowBlank="1" showInputMessage="1" showErrorMessage="1" sqref="L15 L7:L8 L13 L2:L4" xr:uid="{17FD7C5A-D868-470A-8358-4FF5394ECD41}">
      <formula1>AUDITOR</formula1>
    </dataValidation>
    <dataValidation type="list" allowBlank="1" showInputMessage="1" showErrorMessage="1" sqref="I2:I4" xr:uid="{D0DC4B1B-0B15-45CD-9776-E2CDA8A14822}">
      <formula1>PROCESO</formula1>
    </dataValidation>
    <dataValidation type="list" allowBlank="1" showInputMessage="1" showErrorMessage="1" sqref="R2:R4" xr:uid="{CB9A05FE-901B-4D10-863C-689016794A32}">
      <formula1>accion2</formula1>
    </dataValidation>
    <dataValidation type="list" allowBlank="1" showInputMessage="1" showErrorMessage="1" sqref="H2:H4" xr:uid="{77B78B59-CD41-4E87-8EF9-32A99BD497C1}">
      <formula1>AREA</formula1>
    </dataValidation>
  </dataValidations>
  <hyperlinks>
    <hyperlink ref="AF10" r:id="rId1" xr:uid="{692C1ED6-C2BE-44D4-8653-1E28A836C898}"/>
    <hyperlink ref="AF7" r:id="rId2" xr:uid="{F5CA38E3-25C4-4411-82CF-76C4296F3BEE}"/>
    <hyperlink ref="AF5" r:id="rId3" xr:uid="{EF4D134C-0BE8-4A10-8450-DEA6DBAD6E0E}"/>
    <hyperlink ref="AF20" r:id="rId4" xr:uid="{B2ECFD2E-D075-4674-9D1B-5EE5B5A7C5D2}"/>
    <hyperlink ref="AF8" r:id="rId5" xr:uid="{E02D7117-FAA9-4CD4-9F00-5198C40FEF46}"/>
    <hyperlink ref="AF19" r:id="rId6" xr:uid="{BAB65D4A-5BC3-4DFB-BB2F-2C1CDD1B3A97}"/>
    <hyperlink ref="AF13" r:id="rId7" xr:uid="{6DB94022-C490-421C-BA0B-CEBB67672A95}"/>
    <hyperlink ref="AF18" r:id="rId8" xr:uid="{F974BD97-E1B2-44C9-90D2-E5BA65EBFEEF}"/>
    <hyperlink ref="AF2" r:id="rId9" xr:uid="{08FC611B-2493-4FA1-913E-003A5E84271E}"/>
    <hyperlink ref="AF3" r:id="rId10" xr:uid="{6E7E53EF-B2E1-41D3-8B49-36A3B0B3014B}"/>
    <hyperlink ref="AF6" r:id="rId11" xr:uid="{88B04DA7-363D-4ABA-8D3D-3CD5A9944807}"/>
    <hyperlink ref="AF22" r:id="rId12" xr:uid="{C043BF94-2191-461D-93CA-C49F45762B39}"/>
    <hyperlink ref="AF23" r:id="rId13" xr:uid="{5FB1B995-3BFD-4A35-9BA0-E38406297750}"/>
    <hyperlink ref="AF25" r:id="rId14" xr:uid="{19F5CF21-D5CB-40C4-8712-D705E96B89F7}"/>
    <hyperlink ref="AF15" r:id="rId15" xr:uid="{AC38239B-A7B8-459D-9121-5C7EB4A72BF7}"/>
    <hyperlink ref="AF16" r:id="rId16" xr:uid="{ACA8D51B-AE6E-42B9-A644-331FF1B1E551}"/>
    <hyperlink ref="AF17" r:id="rId17" xr:uid="{ACE010BA-C3C5-40A1-BF70-43B76D1305BF}"/>
    <hyperlink ref="AF14" r:id="rId18" xr:uid="{66C3F1FC-5308-4543-B354-3E691B08F443}"/>
    <hyperlink ref="AF21" r:id="rId19" xr:uid="{21F5EB24-0F72-42A6-9747-B80CF528AD67}"/>
    <hyperlink ref="AF9" r:id="rId20" xr:uid="{C7B82135-67D2-4904-B8C4-E9D47D3021BB}"/>
    <hyperlink ref="AF4" r:id="rId21" xr:uid="{B37BE20F-6592-4232-9D46-356C07958730}"/>
    <hyperlink ref="AF26" r:id="rId22" xr:uid="{CD1E2561-EFD6-4C63-97D8-BB5ABE8A5EBF}"/>
    <hyperlink ref="AF24" r:id="rId23" xr:uid="{3E64EE18-A937-4E62-BCC5-D55237EB133E}"/>
    <hyperlink ref="AF11" r:id="rId24" xr:uid="{874EB7AC-5701-4CC6-878F-0FA5C55EA2A6}"/>
    <hyperlink ref="AF12" r:id="rId25" xr:uid="{ECF7440B-8E63-4CD7-8392-0C90478D1FEF}"/>
    <hyperlink ref="AF27" r:id="rId26" xr:uid="{5DBA5137-3323-405B-9238-EBA5C3E5578A}"/>
    <hyperlink ref="AF29" r:id="rId27" xr:uid="{59BDCE4C-5A0D-48B7-B6F7-F26CAD224457}"/>
    <hyperlink ref="AF30" r:id="rId28" xr:uid="{FAB2A552-8FA3-49CF-9BE0-D4E1C4C618E7}"/>
    <hyperlink ref="AF31" r:id="rId29" xr:uid="{7CECAAF4-AD3D-4287-B38D-270EC726A8A4}"/>
    <hyperlink ref="AF33" r:id="rId30" xr:uid="{99D93B15-5696-4B6A-9424-AFEFCADD55F4}"/>
    <hyperlink ref="AF34" r:id="rId31" xr:uid="{1E2955C0-7890-4A0E-B170-CF0143AE8886}"/>
    <hyperlink ref="AF28" r:id="rId32" xr:uid="{F3FA58D6-A191-453B-90A3-98BA5990C3A9}"/>
    <hyperlink ref="AF32" r:id="rId33" xr:uid="{048912D2-48B7-4905-B902-5764425473FD}"/>
    <hyperlink ref="AF35" r:id="rId34" xr:uid="{A2A02A21-1D94-4F8C-B25F-CDF688E6EC99}"/>
    <hyperlink ref="AF36" r:id="rId35" xr:uid="{AB766C24-9BEF-4173-AD8A-B00F7046CA0A}"/>
    <hyperlink ref="AF37" r:id="rId36" xr:uid="{E9629BAD-5FEE-456B-8DD2-14E45C529DFA}"/>
    <hyperlink ref="AF38" r:id="rId37" xr:uid="{6FE663C6-2C5C-4D32-8140-4D81BC5FCDAF}"/>
    <hyperlink ref="AF39" r:id="rId38" xr:uid="{202B39BE-AE54-46AE-8133-56554320FFC1}"/>
    <hyperlink ref="AF40" r:id="rId39" xr:uid="{28365D8B-2517-4B30-BC25-86074A6421AE}"/>
    <hyperlink ref="AF41" r:id="rId40" xr:uid="{BAD2355C-9B92-4CBA-AFE6-BE687EB10A97}"/>
    <hyperlink ref="AF42" r:id="rId41" xr:uid="{D1202D20-390C-4EAE-BD54-2DBAFC71DA52}"/>
    <hyperlink ref="AF43" r:id="rId42" xr:uid="{ACD98FAD-A132-41C2-AC0D-4D8F23B81338}"/>
    <hyperlink ref="AF62" r:id="rId43" xr:uid="{2E64901A-8150-492B-A6F6-0E45278DF89C}"/>
    <hyperlink ref="AF63" r:id="rId44" xr:uid="{34D5628D-FA12-4109-844E-DAA09C206560}"/>
    <hyperlink ref="AF51" r:id="rId45" xr:uid="{A6CF08E9-09CA-47F1-9DF1-AE64F3CE9CFB}"/>
    <hyperlink ref="AF44" r:id="rId46" xr:uid="{35E6FE50-04C3-4CFF-8DFC-FEB867DB9AED}"/>
    <hyperlink ref="AF48" r:id="rId47" xr:uid="{F4EAFD9F-634E-4FBA-9C1F-F7C3D1537E03}"/>
    <hyperlink ref="AF50" r:id="rId48" xr:uid="{228A02E5-8CB8-4850-AC88-775330508038}"/>
    <hyperlink ref="AF56" r:id="rId49" xr:uid="{6AAE5E65-B609-45C6-8BCF-912367C554C7}"/>
    <hyperlink ref="AF64" r:id="rId50" xr:uid="{C9EACB00-0DA8-4950-A022-4C4B5FA9DA22}"/>
    <hyperlink ref="AF65" r:id="rId51" xr:uid="{A9C1AF62-FC13-4256-A08F-65CA4055B892}"/>
    <hyperlink ref="AF66" r:id="rId52" xr:uid="{1FA4DCD3-549A-4897-92D0-B5CC3843320C}"/>
    <hyperlink ref="AF46" r:id="rId53" xr:uid="{E15F1A84-78F3-4A09-BE59-E227DE067853}"/>
    <hyperlink ref="AF47" r:id="rId54" xr:uid="{7C7B858B-EC5F-4C56-93F9-F7E2FF16B667}"/>
    <hyperlink ref="AF49" r:id="rId55" xr:uid="{049CEC3D-FF76-45BF-AA22-8500741956A1}"/>
    <hyperlink ref="AF61" r:id="rId56" xr:uid="{EBBA3B35-4A89-4A36-A973-B350A33FE71D}"/>
    <hyperlink ref="AF57" r:id="rId57" xr:uid="{BC6CF0B1-7E28-4A2D-A900-5A7AC51FC287}"/>
    <hyperlink ref="AF58" r:id="rId58" xr:uid="{3528FE05-1213-4365-B1A9-BD173E2761D6}"/>
    <hyperlink ref="AF59" r:id="rId59" xr:uid="{2D81D51A-E496-4B49-A089-620421A6506F}"/>
    <hyperlink ref="AF60" r:id="rId60" xr:uid="{CE3971F1-B45A-4B31-8454-D46E72F16428}"/>
    <hyperlink ref="AF45" r:id="rId61" xr:uid="{10A320B7-3B60-4B09-9BE6-1126B4D24AA5}"/>
    <hyperlink ref="AF55" r:id="rId62" xr:uid="{FC50623B-1AC9-4074-B8F2-A1CB4EA892AC}"/>
    <hyperlink ref="AF52" r:id="rId63" xr:uid="{0755E934-E8D7-4295-B621-B0CC9F626E03}"/>
    <hyperlink ref="AF53" r:id="rId64" xr:uid="{2C889FBA-1CF2-4CB5-AF35-F0E240EFF638}"/>
    <hyperlink ref="AF54" r:id="rId65" xr:uid="{982CD2F2-04CB-4B94-8C1F-5E7F93F4C1AB}"/>
    <hyperlink ref="AF69" r:id="rId66" xr:uid="{0AF4A7CA-22ED-42B7-92BE-B6F4FEEACC38}"/>
    <hyperlink ref="AF68" r:id="rId67" xr:uid="{0A142BF8-CC3E-46A4-8F3F-32E7FC395F5F}"/>
    <hyperlink ref="AF67" r:id="rId68" xr:uid="{190891E7-DF18-459A-A1A6-3732E1C30C1C}"/>
    <hyperlink ref="AF70" r:id="rId69" xr:uid="{A3B747BE-8BB0-4F0D-BAFE-56276F56620B}"/>
  </hyperlinks>
  <printOptions horizontalCentered="1" verticalCentered="1"/>
  <pageMargins left="0.51181102362204722" right="0.19685039370078741" top="1.7716535433070868" bottom="0.39370078740157483" header="0" footer="0"/>
  <pageSetup scale="28" orientation="landscape" r:id="rId70"/>
  <headerFooter alignWithMargins="0">
    <oddHeader>&amp;F</oddHeader>
    <oddFooter>Página &amp;P de &amp;N</oddFooter>
  </headerFooter>
  <legacyDrawing r:id="rId71"/>
  <tableParts count="1">
    <tablePart r:id="rId7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CDD18-9C62-4CBC-8364-BF666D36FCFD}">
  <sheetPr>
    <pageSetUpPr fitToPage="1"/>
  </sheetPr>
  <dimension ref="A1:AF72"/>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A2" sqref="A2"/>
    </sheetView>
  </sheetViews>
  <sheetFormatPr baseColWidth="10" defaultColWidth="11.42578125" defaultRowHeight="15.75" x14ac:dyDescent="0.25"/>
  <cols>
    <col min="1" max="1" width="13"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409.5" x14ac:dyDescent="0.25">
      <c r="A2" s="9">
        <v>3447</v>
      </c>
      <c r="B2" s="14">
        <v>166</v>
      </c>
      <c r="C2" s="14">
        <v>2017</v>
      </c>
      <c r="D2" s="10" t="s">
        <v>314</v>
      </c>
      <c r="E2" s="10" t="s">
        <v>315</v>
      </c>
      <c r="F2" s="10"/>
      <c r="G2" s="10"/>
      <c r="H2" s="10" t="s">
        <v>85</v>
      </c>
      <c r="I2" s="11" t="s">
        <v>49</v>
      </c>
      <c r="J2" s="12" t="s">
        <v>50</v>
      </c>
      <c r="K2" s="10" t="s">
        <v>180</v>
      </c>
      <c r="L2" s="10" t="s">
        <v>63</v>
      </c>
      <c r="M2" s="13" t="s">
        <v>310</v>
      </c>
      <c r="N2" s="13" t="s">
        <v>195</v>
      </c>
      <c r="O2" s="14">
        <v>2017</v>
      </c>
      <c r="P2" s="14"/>
      <c r="Q2" s="14"/>
      <c r="R2" s="15" t="s">
        <v>42</v>
      </c>
      <c r="S2" s="13" t="s">
        <v>316</v>
      </c>
      <c r="T2" s="16">
        <v>43710</v>
      </c>
      <c r="U2" s="16">
        <v>44592</v>
      </c>
      <c r="V2" s="10"/>
      <c r="W2" s="13" t="s">
        <v>317</v>
      </c>
      <c r="X2" s="18">
        <v>1</v>
      </c>
      <c r="Y2" s="19" t="s">
        <v>318</v>
      </c>
      <c r="Z2" s="10"/>
      <c r="AA2" s="22">
        <v>3</v>
      </c>
      <c r="AB2" s="14">
        <v>2022</v>
      </c>
      <c r="AC2" s="20"/>
      <c r="AD2" s="21"/>
      <c r="AE2" s="22" t="s">
        <v>58</v>
      </c>
      <c r="AF2" s="34" t="s">
        <v>319</v>
      </c>
    </row>
    <row r="3" spans="1:32" ht="210" customHeight="1" x14ac:dyDescent="0.25">
      <c r="A3" s="9">
        <v>3518</v>
      </c>
      <c r="B3" s="10">
        <v>237</v>
      </c>
      <c r="C3" s="14">
        <v>2017</v>
      </c>
      <c r="D3" s="10" t="s">
        <v>377</v>
      </c>
      <c r="E3" s="10" t="s">
        <v>163</v>
      </c>
      <c r="F3" s="10"/>
      <c r="G3" s="10"/>
      <c r="H3" s="10" t="s">
        <v>301</v>
      </c>
      <c r="I3" s="11" t="s">
        <v>121</v>
      </c>
      <c r="J3" s="12" t="s">
        <v>77</v>
      </c>
      <c r="K3" s="10" t="s">
        <v>378</v>
      </c>
      <c r="L3" s="10" t="s">
        <v>100</v>
      </c>
      <c r="M3" s="13" t="s">
        <v>366</v>
      </c>
      <c r="N3" s="13" t="s">
        <v>367</v>
      </c>
      <c r="O3" s="14">
        <v>2017</v>
      </c>
      <c r="P3" s="14"/>
      <c r="Q3" s="14"/>
      <c r="R3" s="15" t="s">
        <v>42</v>
      </c>
      <c r="S3" s="33" t="s">
        <v>379</v>
      </c>
      <c r="T3" s="16" t="s">
        <v>380</v>
      </c>
      <c r="U3" s="16" t="s">
        <v>381</v>
      </c>
      <c r="V3" s="10"/>
      <c r="W3" s="13" t="s">
        <v>382</v>
      </c>
      <c r="X3" s="18">
        <v>1</v>
      </c>
      <c r="Y3" s="19" t="s">
        <v>318</v>
      </c>
      <c r="Z3" s="14"/>
      <c r="AA3" s="22">
        <v>2</v>
      </c>
      <c r="AB3" s="14">
        <v>2024</v>
      </c>
      <c r="AC3" s="20"/>
      <c r="AD3" s="21"/>
      <c r="AE3" s="22" t="s">
        <v>58</v>
      </c>
      <c r="AF3" s="34" t="s">
        <v>383</v>
      </c>
    </row>
    <row r="4" spans="1:32" ht="78" customHeight="1" x14ac:dyDescent="0.25">
      <c r="A4" s="9">
        <v>3686</v>
      </c>
      <c r="B4" s="10">
        <v>7</v>
      </c>
      <c r="C4" s="10">
        <v>2019</v>
      </c>
      <c r="D4" s="59" t="s">
        <v>718</v>
      </c>
      <c r="E4" s="10" t="s">
        <v>719</v>
      </c>
      <c r="F4" s="10"/>
      <c r="G4" s="10"/>
      <c r="H4" s="10" t="s">
        <v>85</v>
      </c>
      <c r="I4" s="11" t="s">
        <v>49</v>
      </c>
      <c r="J4" s="12" t="s">
        <v>50</v>
      </c>
      <c r="K4" s="10" t="s">
        <v>180</v>
      </c>
      <c r="L4" s="10" t="s">
        <v>63</v>
      </c>
      <c r="M4" s="13" t="s">
        <v>699</v>
      </c>
      <c r="N4" s="13" t="s">
        <v>138</v>
      </c>
      <c r="O4" s="14">
        <v>2019</v>
      </c>
      <c r="P4" s="14"/>
      <c r="Q4" s="14"/>
      <c r="R4" s="15" t="s">
        <v>358</v>
      </c>
      <c r="S4" s="25" t="s">
        <v>720</v>
      </c>
      <c r="T4" s="16">
        <v>43710</v>
      </c>
      <c r="U4" s="16">
        <v>44592</v>
      </c>
      <c r="V4" s="14"/>
      <c r="W4" s="10" t="s">
        <v>721</v>
      </c>
      <c r="X4" s="18">
        <v>1</v>
      </c>
      <c r="Y4" s="19" t="s">
        <v>318</v>
      </c>
      <c r="Z4" s="14"/>
      <c r="AA4" s="14">
        <v>3</v>
      </c>
      <c r="AB4" s="14">
        <v>2022</v>
      </c>
      <c r="AC4" s="20"/>
      <c r="AD4" s="21"/>
      <c r="AE4" s="22" t="s">
        <v>58</v>
      </c>
      <c r="AF4" s="34" t="s">
        <v>722</v>
      </c>
    </row>
    <row r="5" spans="1:32" ht="78" customHeight="1" x14ac:dyDescent="0.25">
      <c r="A5" s="9">
        <v>3699</v>
      </c>
      <c r="B5" s="10">
        <v>20</v>
      </c>
      <c r="C5" s="10">
        <v>2019</v>
      </c>
      <c r="D5" s="59" t="s">
        <v>768</v>
      </c>
      <c r="E5" s="10" t="s">
        <v>333</v>
      </c>
      <c r="F5" s="10"/>
      <c r="G5" s="10" t="s">
        <v>769</v>
      </c>
      <c r="H5" s="10" t="s">
        <v>85</v>
      </c>
      <c r="I5" s="11" t="s">
        <v>49</v>
      </c>
      <c r="J5" s="12" t="s">
        <v>50</v>
      </c>
      <c r="K5" s="10" t="s">
        <v>180</v>
      </c>
      <c r="L5" s="10" t="s">
        <v>770</v>
      </c>
      <c r="M5" s="13" t="s">
        <v>771</v>
      </c>
      <c r="N5" s="13" t="s">
        <v>451</v>
      </c>
      <c r="O5" s="14">
        <v>2019</v>
      </c>
      <c r="P5" s="14"/>
      <c r="Q5" s="14"/>
      <c r="R5" s="15" t="s">
        <v>358</v>
      </c>
      <c r="S5" s="25" t="s">
        <v>772</v>
      </c>
      <c r="T5" s="16">
        <v>43644</v>
      </c>
      <c r="U5" s="16">
        <v>45169</v>
      </c>
      <c r="V5" s="14"/>
      <c r="W5" s="10" t="s">
        <v>773</v>
      </c>
      <c r="X5" s="18">
        <v>1</v>
      </c>
      <c r="Y5" s="19" t="s">
        <v>318</v>
      </c>
      <c r="Z5" s="14"/>
      <c r="AA5" s="14">
        <v>9</v>
      </c>
      <c r="AB5" s="14">
        <v>2023</v>
      </c>
      <c r="AC5" s="20"/>
      <c r="AD5" s="21"/>
      <c r="AE5" s="22" t="s">
        <v>58</v>
      </c>
      <c r="AF5" s="34" t="s">
        <v>774</v>
      </c>
    </row>
    <row r="6" spans="1:32" ht="78" customHeight="1" x14ac:dyDescent="0.25">
      <c r="A6" s="9">
        <v>3700</v>
      </c>
      <c r="B6" s="10">
        <v>21</v>
      </c>
      <c r="C6" s="10">
        <v>2019</v>
      </c>
      <c r="D6" s="59" t="s">
        <v>775</v>
      </c>
      <c r="E6" s="10" t="s">
        <v>333</v>
      </c>
      <c r="F6" s="10"/>
      <c r="G6" s="10"/>
      <c r="H6" s="10" t="s">
        <v>85</v>
      </c>
      <c r="I6" s="11" t="s">
        <v>49</v>
      </c>
      <c r="J6" s="12" t="s">
        <v>50</v>
      </c>
      <c r="K6" s="10" t="s">
        <v>180</v>
      </c>
      <c r="L6" s="10" t="s">
        <v>63</v>
      </c>
      <c r="M6" s="13" t="s">
        <v>771</v>
      </c>
      <c r="N6" s="13" t="s">
        <v>451</v>
      </c>
      <c r="O6" s="14">
        <v>2019</v>
      </c>
      <c r="P6" s="14"/>
      <c r="Q6" s="14"/>
      <c r="R6" s="15" t="s">
        <v>436</v>
      </c>
      <c r="S6" s="25" t="s">
        <v>776</v>
      </c>
      <c r="T6" s="16">
        <v>43644</v>
      </c>
      <c r="U6" s="16" t="s">
        <v>777</v>
      </c>
      <c r="V6" s="14"/>
      <c r="W6" s="10" t="s">
        <v>778</v>
      </c>
      <c r="X6" s="18">
        <v>1</v>
      </c>
      <c r="Y6" s="19" t="s">
        <v>318</v>
      </c>
      <c r="Z6" s="14"/>
      <c r="AA6" s="14">
        <v>9</v>
      </c>
      <c r="AB6" s="14">
        <v>2022</v>
      </c>
      <c r="AC6" s="20"/>
      <c r="AD6" s="21"/>
      <c r="AE6" s="22" t="s">
        <v>58</v>
      </c>
      <c r="AF6" s="34" t="s">
        <v>779</v>
      </c>
    </row>
    <row r="7" spans="1:32" ht="409.5" x14ac:dyDescent="0.25">
      <c r="A7" s="44">
        <v>3726</v>
      </c>
      <c r="B7" s="45">
        <v>47</v>
      </c>
      <c r="C7" s="45">
        <v>2019</v>
      </c>
      <c r="D7" s="60" t="s">
        <v>868</v>
      </c>
      <c r="E7" s="10" t="s">
        <v>333</v>
      </c>
      <c r="F7" s="45"/>
      <c r="G7" s="45" t="s">
        <v>869</v>
      </c>
      <c r="H7" s="45" t="s">
        <v>85</v>
      </c>
      <c r="I7" s="61" t="s">
        <v>49</v>
      </c>
      <c r="J7" s="70" t="s">
        <v>50</v>
      </c>
      <c r="K7" s="10" t="s">
        <v>180</v>
      </c>
      <c r="L7" s="45" t="s">
        <v>770</v>
      </c>
      <c r="M7" s="62" t="s">
        <v>851</v>
      </c>
      <c r="N7" s="62" t="s">
        <v>852</v>
      </c>
      <c r="O7" s="63">
        <v>2019</v>
      </c>
      <c r="P7" s="63"/>
      <c r="Q7" s="63"/>
      <c r="R7" s="64" t="s">
        <v>358</v>
      </c>
      <c r="S7" s="65" t="s">
        <v>870</v>
      </c>
      <c r="T7" s="16">
        <v>43564</v>
      </c>
      <c r="U7" s="16">
        <v>45107</v>
      </c>
      <c r="V7" s="63"/>
      <c r="W7" s="45" t="s">
        <v>871</v>
      </c>
      <c r="X7" s="66">
        <v>1</v>
      </c>
      <c r="Y7" s="69" t="s">
        <v>318</v>
      </c>
      <c r="Z7" s="63"/>
      <c r="AA7" s="63">
        <v>7</v>
      </c>
      <c r="AB7" s="63">
        <v>2023</v>
      </c>
      <c r="AC7" s="68">
        <v>43648</v>
      </c>
      <c r="AD7" s="72">
        <f ca="1">TODAY()-TABLA3[[#This Row],[Fecha radicación informe]]</f>
        <v>1840</v>
      </c>
      <c r="AE7" s="22" t="s">
        <v>58</v>
      </c>
      <c r="AF7" s="34" t="s">
        <v>872</v>
      </c>
    </row>
    <row r="8" spans="1:32" ht="409.5" x14ac:dyDescent="0.25">
      <c r="A8" s="44">
        <v>3728</v>
      </c>
      <c r="B8" s="45">
        <v>49</v>
      </c>
      <c r="C8" s="45">
        <v>2019</v>
      </c>
      <c r="D8" s="60" t="s">
        <v>879</v>
      </c>
      <c r="E8" s="10" t="s">
        <v>333</v>
      </c>
      <c r="F8" s="45"/>
      <c r="G8" s="45" t="s">
        <v>869</v>
      </c>
      <c r="H8" s="45" t="s">
        <v>85</v>
      </c>
      <c r="I8" s="61" t="s">
        <v>49</v>
      </c>
      <c r="J8" s="70" t="s">
        <v>50</v>
      </c>
      <c r="K8" s="10" t="s">
        <v>180</v>
      </c>
      <c r="L8" s="45" t="s">
        <v>770</v>
      </c>
      <c r="M8" s="62" t="s">
        <v>851</v>
      </c>
      <c r="N8" s="62" t="s">
        <v>852</v>
      </c>
      <c r="O8" s="63">
        <v>2019</v>
      </c>
      <c r="P8" s="63"/>
      <c r="Q8" s="63"/>
      <c r="R8" s="64" t="s">
        <v>358</v>
      </c>
      <c r="S8" s="65" t="s">
        <v>880</v>
      </c>
      <c r="T8" s="16">
        <v>43564</v>
      </c>
      <c r="U8" s="16">
        <v>45107</v>
      </c>
      <c r="V8" s="63"/>
      <c r="W8" s="45" t="s">
        <v>881</v>
      </c>
      <c r="X8" s="66">
        <v>1</v>
      </c>
      <c r="Y8" s="69" t="s">
        <v>318</v>
      </c>
      <c r="Z8" s="63"/>
      <c r="AA8" s="63">
        <v>7</v>
      </c>
      <c r="AB8" s="63">
        <v>2023</v>
      </c>
      <c r="AC8" s="68">
        <v>43648</v>
      </c>
      <c r="AD8" s="72">
        <f ca="1">TODAY()-TABLA3[[#This Row],[Fecha radicación informe]]</f>
        <v>1840</v>
      </c>
      <c r="AE8" s="22" t="s">
        <v>58</v>
      </c>
      <c r="AF8" s="34" t="s">
        <v>882</v>
      </c>
    </row>
    <row r="9" spans="1:32" ht="409.5" x14ac:dyDescent="0.25">
      <c r="A9" s="44">
        <v>3755</v>
      </c>
      <c r="B9" s="45">
        <v>76</v>
      </c>
      <c r="C9" s="45">
        <v>2019</v>
      </c>
      <c r="D9" s="60" t="s">
        <v>988</v>
      </c>
      <c r="E9" s="10" t="s">
        <v>333</v>
      </c>
      <c r="F9" s="45"/>
      <c r="G9" s="45"/>
      <c r="H9" s="45" t="s">
        <v>35</v>
      </c>
      <c r="I9" s="61" t="s">
        <v>36</v>
      </c>
      <c r="J9" s="12" t="s">
        <v>98</v>
      </c>
      <c r="K9" s="45" t="s">
        <v>989</v>
      </c>
      <c r="L9" s="10" t="s">
        <v>39</v>
      </c>
      <c r="M9" s="62" t="s">
        <v>913</v>
      </c>
      <c r="N9" s="62" t="s">
        <v>914</v>
      </c>
      <c r="O9" s="63">
        <v>2019</v>
      </c>
      <c r="P9" s="63"/>
      <c r="Q9" s="63"/>
      <c r="R9" s="64" t="s">
        <v>358</v>
      </c>
      <c r="S9" s="65" t="s">
        <v>990</v>
      </c>
      <c r="T9" s="16" t="s">
        <v>991</v>
      </c>
      <c r="U9" s="16" t="s">
        <v>992</v>
      </c>
      <c r="V9" s="63"/>
      <c r="W9" s="45" t="s">
        <v>993</v>
      </c>
      <c r="X9" s="66">
        <v>1</v>
      </c>
      <c r="Y9" s="69" t="s">
        <v>318</v>
      </c>
      <c r="Z9" s="63"/>
      <c r="AA9" s="63">
        <v>12</v>
      </c>
      <c r="AB9" s="63">
        <v>2023</v>
      </c>
      <c r="AC9" s="68" t="s">
        <v>943</v>
      </c>
      <c r="AD9" s="72">
        <f ca="1">TODAY()-TABLA3[[#This Row],[Fecha radicación informe]]</f>
        <v>1781</v>
      </c>
      <c r="AE9" s="22" t="s">
        <v>46</v>
      </c>
      <c r="AF9" s="34" t="s">
        <v>994</v>
      </c>
    </row>
    <row r="10" spans="1:32" ht="315" x14ac:dyDescent="0.25">
      <c r="A10" s="44">
        <v>3778</v>
      </c>
      <c r="B10" s="45">
        <v>99</v>
      </c>
      <c r="C10" s="45">
        <v>2019</v>
      </c>
      <c r="D10" s="60" t="s">
        <v>1080</v>
      </c>
      <c r="E10" s="10" t="s">
        <v>333</v>
      </c>
      <c r="F10" s="45"/>
      <c r="G10" s="45"/>
      <c r="H10" s="45" t="s">
        <v>85</v>
      </c>
      <c r="I10" s="61" t="s">
        <v>49</v>
      </c>
      <c r="J10" s="70" t="s">
        <v>50</v>
      </c>
      <c r="K10" s="45" t="s">
        <v>1081</v>
      </c>
      <c r="L10" s="45" t="s">
        <v>63</v>
      </c>
      <c r="M10" s="62" t="s">
        <v>1045</v>
      </c>
      <c r="N10" s="62" t="s">
        <v>1046</v>
      </c>
      <c r="O10" s="63">
        <v>2019</v>
      </c>
      <c r="P10" s="63"/>
      <c r="Q10" s="63"/>
      <c r="R10" s="64" t="s">
        <v>42</v>
      </c>
      <c r="S10" s="65" t="s">
        <v>1082</v>
      </c>
      <c r="T10" s="75" t="s">
        <v>1048</v>
      </c>
      <c r="U10" s="75">
        <v>44408</v>
      </c>
      <c r="V10" s="63"/>
      <c r="W10" s="45" t="s">
        <v>1083</v>
      </c>
      <c r="X10" s="66">
        <v>1</v>
      </c>
      <c r="Y10" s="19" t="s">
        <v>318</v>
      </c>
      <c r="Z10" s="63"/>
      <c r="AA10" s="63">
        <v>4</v>
      </c>
      <c r="AB10" s="63">
        <v>2022</v>
      </c>
      <c r="AC10" s="68">
        <v>43770</v>
      </c>
      <c r="AD10" s="21">
        <f ca="1">IF(TABLA3[[#This Row],[Fecha radicación informe]]="","",TODAY()-TABLA3[[#This Row],[Fecha radicación informe]])</f>
        <v>1718</v>
      </c>
      <c r="AE10" s="22" t="s">
        <v>58</v>
      </c>
      <c r="AF10" s="34" t="s">
        <v>1084</v>
      </c>
    </row>
    <row r="11" spans="1:32" ht="409.5" x14ac:dyDescent="0.25">
      <c r="A11" s="44">
        <v>3817</v>
      </c>
      <c r="B11" s="45">
        <v>6</v>
      </c>
      <c r="C11" s="45">
        <v>2020</v>
      </c>
      <c r="D11" s="60" t="s">
        <v>1226</v>
      </c>
      <c r="E11" s="10" t="s">
        <v>333</v>
      </c>
      <c r="F11" s="45"/>
      <c r="G11" s="45"/>
      <c r="H11" s="45" t="s">
        <v>781</v>
      </c>
      <c r="I11" s="61" t="s">
        <v>187</v>
      </c>
      <c r="J11" s="12" t="s">
        <v>188</v>
      </c>
      <c r="K11" s="45" t="s">
        <v>884</v>
      </c>
      <c r="L11" s="45" t="s">
        <v>79</v>
      </c>
      <c r="M11" s="62" t="s">
        <v>1219</v>
      </c>
      <c r="N11" s="62" t="s">
        <v>889</v>
      </c>
      <c r="O11" s="63">
        <v>2020</v>
      </c>
      <c r="P11" s="63"/>
      <c r="Q11" s="63"/>
      <c r="R11" s="64" t="s">
        <v>358</v>
      </c>
      <c r="S11" s="65" t="s">
        <v>1227</v>
      </c>
      <c r="T11" s="75">
        <v>43993</v>
      </c>
      <c r="U11" s="75">
        <v>44926</v>
      </c>
      <c r="V11" s="63"/>
      <c r="W11" s="45" t="s">
        <v>1228</v>
      </c>
      <c r="X11" s="66">
        <v>1</v>
      </c>
      <c r="Y11" s="69" t="s">
        <v>318</v>
      </c>
      <c r="Z11" s="63"/>
      <c r="AA11" s="63">
        <v>12</v>
      </c>
      <c r="AB11" s="63">
        <v>2022</v>
      </c>
      <c r="AC11" s="68">
        <v>43955</v>
      </c>
      <c r="AD11" s="21">
        <f ca="1">TODAY()-TABLA3[[#This Row],[Fecha radicación informe]]</f>
        <v>1533</v>
      </c>
      <c r="AE11" s="22" t="s">
        <v>58</v>
      </c>
      <c r="AF11" s="34" t="s">
        <v>1229</v>
      </c>
    </row>
    <row r="12" spans="1:32" ht="409.5" x14ac:dyDescent="0.25">
      <c r="A12" s="44">
        <v>3826</v>
      </c>
      <c r="B12" s="45">
        <v>15</v>
      </c>
      <c r="C12" s="45">
        <v>2020</v>
      </c>
      <c r="D12" s="60" t="s">
        <v>1261</v>
      </c>
      <c r="E12" s="10" t="s">
        <v>97</v>
      </c>
      <c r="F12" s="45"/>
      <c r="G12" s="45"/>
      <c r="H12" s="45" t="s">
        <v>35</v>
      </c>
      <c r="I12" s="61" t="s">
        <v>36</v>
      </c>
      <c r="J12" s="12" t="s">
        <v>98</v>
      </c>
      <c r="K12" s="45" t="s">
        <v>1252</v>
      </c>
      <c r="L12" s="10" t="s">
        <v>39</v>
      </c>
      <c r="M12" s="62" t="s">
        <v>1244</v>
      </c>
      <c r="N12" s="62" t="s">
        <v>802</v>
      </c>
      <c r="O12" s="63">
        <v>2020</v>
      </c>
      <c r="P12" s="63"/>
      <c r="Q12" s="63"/>
      <c r="R12" s="64" t="s">
        <v>42</v>
      </c>
      <c r="S12" s="65" t="s">
        <v>1262</v>
      </c>
      <c r="T12" s="75">
        <v>44019</v>
      </c>
      <c r="U12" s="75" t="s">
        <v>1263</v>
      </c>
      <c r="V12" s="63"/>
      <c r="W12" s="45" t="s">
        <v>1264</v>
      </c>
      <c r="X12" s="66">
        <v>1</v>
      </c>
      <c r="Y12" s="69" t="s">
        <v>318</v>
      </c>
      <c r="Z12" s="63"/>
      <c r="AA12" s="63">
        <v>5</v>
      </c>
      <c r="AB12" s="63">
        <v>2024</v>
      </c>
      <c r="AC12" s="68">
        <v>43987</v>
      </c>
      <c r="AD12" s="21">
        <f ca="1">TODAY()-TABLA3[[#This Row],[Fecha radicación informe]]</f>
        <v>1501</v>
      </c>
      <c r="AE12" s="22" t="s">
        <v>46</v>
      </c>
      <c r="AF12" s="34" t="s">
        <v>1265</v>
      </c>
    </row>
    <row r="13" spans="1:32" ht="409.5" x14ac:dyDescent="0.25">
      <c r="A13" s="44">
        <v>3835</v>
      </c>
      <c r="B13" s="45">
        <v>24</v>
      </c>
      <c r="C13" s="45">
        <v>2020</v>
      </c>
      <c r="D13" s="60" t="s">
        <v>1297</v>
      </c>
      <c r="E13" s="10" t="s">
        <v>719</v>
      </c>
      <c r="F13" s="45"/>
      <c r="G13" s="45"/>
      <c r="H13" s="45" t="s">
        <v>301</v>
      </c>
      <c r="I13" s="61" t="s">
        <v>308</v>
      </c>
      <c r="J13" s="12" t="s">
        <v>133</v>
      </c>
      <c r="K13" s="45" t="s">
        <v>927</v>
      </c>
      <c r="L13" s="45" t="s">
        <v>279</v>
      </c>
      <c r="M13" s="62" t="s">
        <v>1290</v>
      </c>
      <c r="N13" s="62" t="s">
        <v>914</v>
      </c>
      <c r="O13" s="63">
        <v>2020</v>
      </c>
      <c r="P13" s="63"/>
      <c r="Q13" s="63"/>
      <c r="R13" s="64" t="s">
        <v>358</v>
      </c>
      <c r="S13" s="65" t="s">
        <v>1298</v>
      </c>
      <c r="T13" s="75" t="s">
        <v>1277</v>
      </c>
      <c r="U13" s="75">
        <v>44561</v>
      </c>
      <c r="V13" s="63"/>
      <c r="W13" s="45" t="s">
        <v>1299</v>
      </c>
      <c r="X13" s="66">
        <v>1</v>
      </c>
      <c r="Y13" s="19" t="s">
        <v>318</v>
      </c>
      <c r="Z13" s="63"/>
      <c r="AA13" s="63">
        <v>2</v>
      </c>
      <c r="AB13" s="63">
        <v>2022</v>
      </c>
      <c r="AC13" s="68" t="s">
        <v>1296</v>
      </c>
      <c r="AD13" s="21">
        <f ca="1">TODAY()-TABLA3[[#This Row],[Fecha radicación informe]]</f>
        <v>1445</v>
      </c>
      <c r="AE13" s="22" t="s">
        <v>758</v>
      </c>
      <c r="AF13" s="29" t="s">
        <v>1300</v>
      </c>
    </row>
    <row r="14" spans="1:32" ht="409.5" x14ac:dyDescent="0.25">
      <c r="A14" s="44">
        <v>3840</v>
      </c>
      <c r="B14" s="45">
        <v>29</v>
      </c>
      <c r="C14" s="45">
        <v>2020</v>
      </c>
      <c r="D14" s="60" t="s">
        <v>1319</v>
      </c>
      <c r="E14" s="10" t="s">
        <v>1320</v>
      </c>
      <c r="F14" s="45"/>
      <c r="G14" s="45"/>
      <c r="H14" s="45" t="s">
        <v>35</v>
      </c>
      <c r="I14" s="61" t="s">
        <v>36</v>
      </c>
      <c r="J14" s="70" t="s">
        <v>98</v>
      </c>
      <c r="K14" s="45" t="s">
        <v>1314</v>
      </c>
      <c r="L14" s="45" t="s">
        <v>39</v>
      </c>
      <c r="M14" s="62" t="s">
        <v>1305</v>
      </c>
      <c r="N14" s="62" t="s">
        <v>971</v>
      </c>
      <c r="O14" s="63">
        <v>2020</v>
      </c>
      <c r="P14" s="63"/>
      <c r="Q14" s="63"/>
      <c r="R14" s="64" t="s">
        <v>42</v>
      </c>
      <c r="S14" s="65" t="s">
        <v>1321</v>
      </c>
      <c r="T14" s="75">
        <v>44112</v>
      </c>
      <c r="U14" s="75" t="s">
        <v>1322</v>
      </c>
      <c r="V14" s="63"/>
      <c r="W14" s="45" t="s">
        <v>1323</v>
      </c>
      <c r="X14" s="66">
        <v>1</v>
      </c>
      <c r="Y14" s="69" t="s">
        <v>318</v>
      </c>
      <c r="Z14" s="63"/>
      <c r="AA14" s="63">
        <v>12</v>
      </c>
      <c r="AB14" s="63">
        <v>2023</v>
      </c>
      <c r="AC14" s="68">
        <v>44077</v>
      </c>
      <c r="AD14" s="21">
        <f ca="1">TODAY()-TABLA3[[#This Row],[Fecha radicación informe]]</f>
        <v>1411</v>
      </c>
      <c r="AE14" s="22" t="s">
        <v>46</v>
      </c>
      <c r="AF14" s="34" t="s">
        <v>1324</v>
      </c>
    </row>
    <row r="15" spans="1:32" ht="409.5" x14ac:dyDescent="0.25">
      <c r="A15" s="44">
        <v>3852</v>
      </c>
      <c r="B15" s="45">
        <v>41</v>
      </c>
      <c r="C15" s="45">
        <v>2020</v>
      </c>
      <c r="D15" s="60" t="s">
        <v>1369</v>
      </c>
      <c r="E15" s="10" t="s">
        <v>1320</v>
      </c>
      <c r="F15" s="45"/>
      <c r="G15" s="45"/>
      <c r="H15" s="45" t="s">
        <v>35</v>
      </c>
      <c r="I15" s="61" t="s">
        <v>36</v>
      </c>
      <c r="J15" s="12" t="s">
        <v>98</v>
      </c>
      <c r="K15" s="45" t="s">
        <v>573</v>
      </c>
      <c r="L15" s="45" t="s">
        <v>39</v>
      </c>
      <c r="M15" s="62" t="s">
        <v>1356</v>
      </c>
      <c r="N15" s="62" t="s">
        <v>1046</v>
      </c>
      <c r="O15" s="63">
        <v>2020</v>
      </c>
      <c r="P15" s="63"/>
      <c r="Q15" s="63"/>
      <c r="R15" s="64" t="s">
        <v>42</v>
      </c>
      <c r="S15" s="65" t="s">
        <v>1370</v>
      </c>
      <c r="T15" s="75">
        <v>44175</v>
      </c>
      <c r="U15" s="75">
        <v>45169</v>
      </c>
      <c r="V15" s="63"/>
      <c r="W15" s="45" t="s">
        <v>1371</v>
      </c>
      <c r="X15" s="66">
        <v>1</v>
      </c>
      <c r="Y15" s="69" t="s">
        <v>318</v>
      </c>
      <c r="Z15" s="63"/>
      <c r="AA15" s="63">
        <v>9</v>
      </c>
      <c r="AB15" s="63">
        <v>2023</v>
      </c>
      <c r="AC15" s="68">
        <v>44140</v>
      </c>
      <c r="AD15" s="79">
        <f ca="1">TODAY()-TABLA3[[#This Row],[Fecha radicación informe]]</f>
        <v>1348</v>
      </c>
      <c r="AE15" s="22" t="s">
        <v>46</v>
      </c>
      <c r="AF15" s="34" t="s">
        <v>1372</v>
      </c>
    </row>
    <row r="16" spans="1:32" ht="409.5" x14ac:dyDescent="0.25">
      <c r="A16" s="44">
        <v>3854</v>
      </c>
      <c r="B16" s="45">
        <v>43</v>
      </c>
      <c r="C16" s="45">
        <v>2020</v>
      </c>
      <c r="D16" s="60" t="s">
        <v>1377</v>
      </c>
      <c r="E16" s="10" t="s">
        <v>719</v>
      </c>
      <c r="F16" s="45"/>
      <c r="G16" s="45"/>
      <c r="H16" s="45" t="s">
        <v>48</v>
      </c>
      <c r="I16" s="61" t="s">
        <v>76</v>
      </c>
      <c r="J16" s="70" t="s">
        <v>77</v>
      </c>
      <c r="K16" s="45" t="s">
        <v>251</v>
      </c>
      <c r="L16" s="45" t="s">
        <v>210</v>
      </c>
      <c r="M16" s="62" t="s">
        <v>1356</v>
      </c>
      <c r="N16" s="62" t="s">
        <v>1046</v>
      </c>
      <c r="O16" s="63">
        <v>2020</v>
      </c>
      <c r="P16" s="63"/>
      <c r="Q16" s="63"/>
      <c r="R16" s="64" t="s">
        <v>358</v>
      </c>
      <c r="S16" s="65" t="s">
        <v>1374</v>
      </c>
      <c r="T16" s="75">
        <v>44146</v>
      </c>
      <c r="U16" s="75">
        <v>44408</v>
      </c>
      <c r="V16" s="63"/>
      <c r="W16" s="45" t="s">
        <v>1378</v>
      </c>
      <c r="X16" s="66">
        <v>1</v>
      </c>
      <c r="Y16" s="19" t="s">
        <v>318</v>
      </c>
      <c r="Z16" s="63"/>
      <c r="AA16" s="63">
        <v>2</v>
      </c>
      <c r="AB16" s="63">
        <v>2022</v>
      </c>
      <c r="AC16" s="68" t="s">
        <v>1376</v>
      </c>
      <c r="AD16" s="79">
        <f ca="1">TODAY()-TABLA3[[#This Row],[Fecha radicación informe]]</f>
        <v>1358</v>
      </c>
      <c r="AE16" s="22" t="s">
        <v>758</v>
      </c>
      <c r="AF16" s="29" t="s">
        <v>1379</v>
      </c>
    </row>
    <row r="17" spans="1:32" ht="409.5" x14ac:dyDescent="0.25">
      <c r="A17" s="44">
        <v>3856</v>
      </c>
      <c r="B17" s="45">
        <v>45</v>
      </c>
      <c r="C17" s="45">
        <v>2020</v>
      </c>
      <c r="D17" s="60" t="s">
        <v>1381</v>
      </c>
      <c r="E17" s="10" t="s">
        <v>315</v>
      </c>
      <c r="F17" s="45"/>
      <c r="G17" s="45"/>
      <c r="H17" s="45" t="s">
        <v>120</v>
      </c>
      <c r="I17" s="61" t="s">
        <v>903</v>
      </c>
      <c r="J17" s="12" t="s">
        <v>188</v>
      </c>
      <c r="K17" s="10" t="s">
        <v>205</v>
      </c>
      <c r="L17" s="45" t="s">
        <v>210</v>
      </c>
      <c r="M17" s="62" t="s">
        <v>1356</v>
      </c>
      <c r="N17" s="62" t="s">
        <v>1046</v>
      </c>
      <c r="O17" s="63">
        <v>2020</v>
      </c>
      <c r="P17" s="63"/>
      <c r="Q17" s="63"/>
      <c r="R17" s="64" t="s">
        <v>358</v>
      </c>
      <c r="S17" s="65" t="s">
        <v>1382</v>
      </c>
      <c r="T17" s="75">
        <v>44512</v>
      </c>
      <c r="U17" s="75" t="s">
        <v>1383</v>
      </c>
      <c r="V17" s="63"/>
      <c r="W17" s="45" t="s">
        <v>1384</v>
      </c>
      <c r="X17" s="66">
        <v>1</v>
      </c>
      <c r="Y17" s="19" t="s">
        <v>318</v>
      </c>
      <c r="Z17" s="63"/>
      <c r="AA17" s="63">
        <v>2</v>
      </c>
      <c r="AB17" s="63">
        <v>2022</v>
      </c>
      <c r="AC17" s="68" t="s">
        <v>1376</v>
      </c>
      <c r="AD17" s="79">
        <f ca="1">TODAY()-TABLA3[[#This Row],[Fecha radicación informe]]</f>
        <v>1358</v>
      </c>
      <c r="AE17" s="22" t="s">
        <v>758</v>
      </c>
      <c r="AF17" s="29" t="s">
        <v>1385</v>
      </c>
    </row>
    <row r="18" spans="1:32" ht="409.5" x14ac:dyDescent="0.25">
      <c r="A18" s="44">
        <v>3857</v>
      </c>
      <c r="B18" s="45">
        <v>46</v>
      </c>
      <c r="C18" s="45">
        <v>2020</v>
      </c>
      <c r="D18" s="60" t="s">
        <v>1386</v>
      </c>
      <c r="E18" s="10" t="s">
        <v>333</v>
      </c>
      <c r="F18" s="45"/>
      <c r="G18" s="45"/>
      <c r="H18" s="45" t="s">
        <v>48</v>
      </c>
      <c r="I18" s="61" t="s">
        <v>76</v>
      </c>
      <c r="J18" s="70" t="s">
        <v>77</v>
      </c>
      <c r="K18" s="45" t="s">
        <v>251</v>
      </c>
      <c r="L18" s="45" t="s">
        <v>210</v>
      </c>
      <c r="M18" s="62" t="s">
        <v>1356</v>
      </c>
      <c r="N18" s="62" t="s">
        <v>1046</v>
      </c>
      <c r="O18" s="63">
        <v>2020</v>
      </c>
      <c r="P18" s="63"/>
      <c r="Q18" s="63"/>
      <c r="R18" s="64" t="s">
        <v>436</v>
      </c>
      <c r="S18" s="65" t="s">
        <v>1374</v>
      </c>
      <c r="T18" s="75">
        <v>44146</v>
      </c>
      <c r="U18" s="75">
        <v>44408</v>
      </c>
      <c r="V18" s="63"/>
      <c r="W18" s="45" t="s">
        <v>1387</v>
      </c>
      <c r="X18" s="66">
        <v>1</v>
      </c>
      <c r="Y18" s="19" t="s">
        <v>318</v>
      </c>
      <c r="Z18" s="63"/>
      <c r="AA18" s="63">
        <v>2</v>
      </c>
      <c r="AB18" s="63">
        <v>2022</v>
      </c>
      <c r="AC18" s="68" t="s">
        <v>1376</v>
      </c>
      <c r="AD18" s="79">
        <f ca="1">TODAY()-TABLA3[[#This Row],[Fecha radicación informe]]</f>
        <v>1358</v>
      </c>
      <c r="AE18" s="22" t="s">
        <v>758</v>
      </c>
      <c r="AF18" s="29" t="s">
        <v>1388</v>
      </c>
    </row>
    <row r="19" spans="1:32" ht="409.5" x14ac:dyDescent="0.25">
      <c r="A19" s="44">
        <v>3858</v>
      </c>
      <c r="B19" s="45">
        <v>47</v>
      </c>
      <c r="C19" s="45">
        <v>2020</v>
      </c>
      <c r="D19" s="60" t="s">
        <v>1389</v>
      </c>
      <c r="E19" s="10" t="s">
        <v>315</v>
      </c>
      <c r="F19" s="45"/>
      <c r="G19" s="45"/>
      <c r="H19" s="45" t="s">
        <v>120</v>
      </c>
      <c r="I19" s="61" t="s">
        <v>76</v>
      </c>
      <c r="J19" s="70" t="s">
        <v>77</v>
      </c>
      <c r="K19" s="45" t="s">
        <v>251</v>
      </c>
      <c r="L19" s="45" t="s">
        <v>210</v>
      </c>
      <c r="M19" s="62" t="s">
        <v>1356</v>
      </c>
      <c r="N19" s="62" t="s">
        <v>1046</v>
      </c>
      <c r="O19" s="63">
        <v>2020</v>
      </c>
      <c r="P19" s="63"/>
      <c r="Q19" s="63"/>
      <c r="R19" s="64" t="s">
        <v>358</v>
      </c>
      <c r="S19" s="65" t="s">
        <v>1374</v>
      </c>
      <c r="T19" s="75">
        <v>44146</v>
      </c>
      <c r="U19" s="75">
        <v>44408</v>
      </c>
      <c r="V19" s="63"/>
      <c r="W19" s="45" t="s">
        <v>1390</v>
      </c>
      <c r="X19" s="66">
        <v>1</v>
      </c>
      <c r="Y19" s="19" t="s">
        <v>318</v>
      </c>
      <c r="Z19" s="63"/>
      <c r="AA19" s="63">
        <v>2</v>
      </c>
      <c r="AB19" s="63">
        <v>2022</v>
      </c>
      <c r="AC19" s="68" t="s">
        <v>1376</v>
      </c>
      <c r="AD19" s="79">
        <f ca="1">TODAY()-TABLA3[[#This Row],[Fecha radicación informe]]</f>
        <v>1358</v>
      </c>
      <c r="AE19" s="22" t="s">
        <v>758</v>
      </c>
      <c r="AF19" s="29" t="s">
        <v>1391</v>
      </c>
    </row>
    <row r="20" spans="1:32" ht="409.5" x14ac:dyDescent="0.25">
      <c r="A20" s="44">
        <v>3870</v>
      </c>
      <c r="B20" s="45">
        <v>59</v>
      </c>
      <c r="C20" s="45">
        <v>2020</v>
      </c>
      <c r="D20" s="60" t="s">
        <v>1437</v>
      </c>
      <c r="E20" s="10" t="s">
        <v>1320</v>
      </c>
      <c r="F20" s="45"/>
      <c r="G20" s="45"/>
      <c r="H20" s="45" t="s">
        <v>35</v>
      </c>
      <c r="I20" s="61" t="s">
        <v>36</v>
      </c>
      <c r="J20" s="12" t="s">
        <v>98</v>
      </c>
      <c r="K20" s="45" t="s">
        <v>1017</v>
      </c>
      <c r="L20" s="45" t="s">
        <v>39</v>
      </c>
      <c r="M20" s="62" t="s">
        <v>1416</v>
      </c>
      <c r="N20" s="62" t="s">
        <v>1151</v>
      </c>
      <c r="O20" s="63">
        <v>2020</v>
      </c>
      <c r="P20" s="63"/>
      <c r="Q20" s="63"/>
      <c r="R20" s="64" t="s">
        <v>42</v>
      </c>
      <c r="S20" s="65" t="s">
        <v>1438</v>
      </c>
      <c r="T20" s="75">
        <v>44230</v>
      </c>
      <c r="U20" s="75" t="s">
        <v>1439</v>
      </c>
      <c r="V20" s="63"/>
      <c r="W20" s="45" t="s">
        <v>1440</v>
      </c>
      <c r="X20" s="66">
        <v>1</v>
      </c>
      <c r="Y20" s="69" t="s">
        <v>318</v>
      </c>
      <c r="Z20" s="63"/>
      <c r="AA20" s="63">
        <v>4</v>
      </c>
      <c r="AB20" s="63">
        <v>2023</v>
      </c>
      <c r="AC20" s="68" t="s">
        <v>1420</v>
      </c>
      <c r="AD20" s="79">
        <f ca="1">TODAY()-TABLA3[[#This Row],[Fecha radicación informe]]</f>
        <v>1306</v>
      </c>
      <c r="AE20" s="22" t="s">
        <v>46</v>
      </c>
      <c r="AF20" s="34" t="s">
        <v>1441</v>
      </c>
    </row>
    <row r="21" spans="1:32" ht="409.5" x14ac:dyDescent="0.25">
      <c r="A21" s="44">
        <v>3887</v>
      </c>
      <c r="B21" s="45">
        <v>15</v>
      </c>
      <c r="C21" s="45">
        <v>2021</v>
      </c>
      <c r="D21" s="60" t="s">
        <v>1517</v>
      </c>
      <c r="E21" s="10" t="s">
        <v>719</v>
      </c>
      <c r="F21" s="45"/>
      <c r="G21" s="45"/>
      <c r="H21" s="45" t="s">
        <v>48</v>
      </c>
      <c r="I21" s="61" t="s">
        <v>76</v>
      </c>
      <c r="J21" s="70" t="s">
        <v>77</v>
      </c>
      <c r="K21" s="45" t="s">
        <v>251</v>
      </c>
      <c r="L21" s="45" t="s">
        <v>210</v>
      </c>
      <c r="M21" s="62" t="s">
        <v>1489</v>
      </c>
      <c r="N21" s="62" t="s">
        <v>889</v>
      </c>
      <c r="O21" s="63">
        <v>2021</v>
      </c>
      <c r="P21" s="63"/>
      <c r="Q21" s="63"/>
      <c r="R21" s="64" t="s">
        <v>358</v>
      </c>
      <c r="S21" s="65" t="s">
        <v>1518</v>
      </c>
      <c r="T21" s="75">
        <v>44355</v>
      </c>
      <c r="U21" s="75" t="s">
        <v>1383</v>
      </c>
      <c r="V21" s="63"/>
      <c r="W21" s="45" t="s">
        <v>1519</v>
      </c>
      <c r="X21" s="66">
        <v>1</v>
      </c>
      <c r="Y21" s="19" t="s">
        <v>318</v>
      </c>
      <c r="Z21" s="63"/>
      <c r="AA21" s="63">
        <v>2</v>
      </c>
      <c r="AB21" s="63">
        <v>2022</v>
      </c>
      <c r="AC21" s="68">
        <v>44326</v>
      </c>
      <c r="AD21" s="79">
        <f ca="1">TODAY()-TABLA3[[#This Row],[Fecha radicación informe]]</f>
        <v>1162</v>
      </c>
      <c r="AE21" s="22" t="s">
        <v>758</v>
      </c>
      <c r="AF21" s="29" t="s">
        <v>1520</v>
      </c>
    </row>
    <row r="22" spans="1:32" ht="409.5" x14ac:dyDescent="0.25">
      <c r="A22" s="44">
        <v>3893</v>
      </c>
      <c r="B22" s="45">
        <v>21</v>
      </c>
      <c r="C22" s="45">
        <v>2021</v>
      </c>
      <c r="D22" s="60" t="s">
        <v>1553</v>
      </c>
      <c r="E22" s="10" t="s">
        <v>1549</v>
      </c>
      <c r="F22" s="45"/>
      <c r="G22" s="45"/>
      <c r="H22" s="45" t="s">
        <v>85</v>
      </c>
      <c r="I22" s="61" t="s">
        <v>36</v>
      </c>
      <c r="J22" s="12" t="s">
        <v>37</v>
      </c>
      <c r="K22" s="45" t="s">
        <v>1554</v>
      </c>
      <c r="L22" s="45" t="s">
        <v>1107</v>
      </c>
      <c r="M22" s="62" t="s">
        <v>1542</v>
      </c>
      <c r="N22" s="62" t="s">
        <v>852</v>
      </c>
      <c r="O22" s="63">
        <v>2021</v>
      </c>
      <c r="P22" s="63"/>
      <c r="Q22" s="63"/>
      <c r="R22" s="64" t="s">
        <v>42</v>
      </c>
      <c r="S22" s="65" t="s">
        <v>1555</v>
      </c>
      <c r="T22" s="75" t="s">
        <v>1544</v>
      </c>
      <c r="U22" s="75">
        <v>44722</v>
      </c>
      <c r="V22" s="63"/>
      <c r="W22" s="45" t="s">
        <v>1556</v>
      </c>
      <c r="X22" s="66">
        <v>1</v>
      </c>
      <c r="Y22" s="69" t="s">
        <v>318</v>
      </c>
      <c r="Z22" s="63"/>
      <c r="AA22" s="63">
        <v>6</v>
      </c>
      <c r="AB22" s="63">
        <v>2022</v>
      </c>
      <c r="AC22" s="68">
        <v>44384</v>
      </c>
      <c r="AD22" s="79">
        <f ca="1">TODAY()-TABLA3[[#This Row],[Fecha radicación informe]]</f>
        <v>1104</v>
      </c>
      <c r="AE22" s="82" t="s">
        <v>46</v>
      </c>
      <c r="AF22" s="83" t="s">
        <v>1557</v>
      </c>
    </row>
    <row r="23" spans="1:32" ht="252" x14ac:dyDescent="0.25">
      <c r="A23" s="44">
        <v>3894</v>
      </c>
      <c r="B23" s="45">
        <v>22</v>
      </c>
      <c r="C23" s="45">
        <v>2021</v>
      </c>
      <c r="D23" s="60" t="s">
        <v>1558</v>
      </c>
      <c r="E23" s="10" t="s">
        <v>315</v>
      </c>
      <c r="F23" s="45"/>
      <c r="G23" s="45"/>
      <c r="H23" s="45" t="s">
        <v>85</v>
      </c>
      <c r="I23" s="61" t="s">
        <v>170</v>
      </c>
      <c r="J23" s="70" t="s">
        <v>50</v>
      </c>
      <c r="K23" s="45" t="s">
        <v>1411</v>
      </c>
      <c r="L23" s="45" t="s">
        <v>210</v>
      </c>
      <c r="M23" s="62" t="s">
        <v>1542</v>
      </c>
      <c r="N23" s="62" t="s">
        <v>852</v>
      </c>
      <c r="O23" s="63">
        <v>2021</v>
      </c>
      <c r="P23" s="63"/>
      <c r="Q23" s="63"/>
      <c r="R23" s="64" t="s">
        <v>358</v>
      </c>
      <c r="S23" s="65" t="s">
        <v>1559</v>
      </c>
      <c r="T23" s="75">
        <v>44509</v>
      </c>
      <c r="U23" s="75" t="s">
        <v>1560</v>
      </c>
      <c r="V23" s="63"/>
      <c r="W23" s="45" t="s">
        <v>1561</v>
      </c>
      <c r="X23" s="66">
        <v>1</v>
      </c>
      <c r="Y23" s="19" t="s">
        <v>318</v>
      </c>
      <c r="Z23" s="63"/>
      <c r="AA23" s="63">
        <v>2</v>
      </c>
      <c r="AB23" s="63">
        <v>2022</v>
      </c>
      <c r="AC23" s="68" t="s">
        <v>1562</v>
      </c>
      <c r="AD23" s="79">
        <f ca="1">TODAY()-TABLA3[[#This Row],[Fecha radicación informe]]</f>
        <v>1096</v>
      </c>
      <c r="AE23" s="22" t="s">
        <v>758</v>
      </c>
      <c r="AF23" s="29" t="s">
        <v>1563</v>
      </c>
    </row>
    <row r="24" spans="1:32" ht="409.5" x14ac:dyDescent="0.25">
      <c r="A24" s="44">
        <v>3895</v>
      </c>
      <c r="B24" s="45">
        <v>23</v>
      </c>
      <c r="C24" s="45">
        <v>2021</v>
      </c>
      <c r="D24" s="60" t="s">
        <v>1564</v>
      </c>
      <c r="E24" s="10" t="s">
        <v>315</v>
      </c>
      <c r="F24" s="45"/>
      <c r="G24" s="45"/>
      <c r="H24" s="45" t="s">
        <v>301</v>
      </c>
      <c r="I24" s="61" t="s">
        <v>121</v>
      </c>
      <c r="J24" s="12" t="s">
        <v>133</v>
      </c>
      <c r="K24" s="45" t="s">
        <v>927</v>
      </c>
      <c r="L24" s="45" t="s">
        <v>279</v>
      </c>
      <c r="M24" s="62" t="s">
        <v>1565</v>
      </c>
      <c r="N24" s="62" t="s">
        <v>914</v>
      </c>
      <c r="O24" s="63">
        <v>2021</v>
      </c>
      <c r="P24" s="63"/>
      <c r="Q24" s="63"/>
      <c r="R24" s="64" t="s">
        <v>436</v>
      </c>
      <c r="S24" s="65" t="s">
        <v>1566</v>
      </c>
      <c r="T24" s="75">
        <v>44501</v>
      </c>
      <c r="U24" s="75" t="s">
        <v>1567</v>
      </c>
      <c r="V24" s="63"/>
      <c r="W24" s="45" t="s">
        <v>1568</v>
      </c>
      <c r="X24" s="66">
        <v>1</v>
      </c>
      <c r="Y24" s="69" t="s">
        <v>318</v>
      </c>
      <c r="Z24" s="63"/>
      <c r="AA24" s="63">
        <v>8</v>
      </c>
      <c r="AB24" s="63">
        <v>2022</v>
      </c>
      <c r="AC24" s="68" t="s">
        <v>1569</v>
      </c>
      <c r="AD24" s="79">
        <f ca="1">TODAY()-TABLA3[[#This Row],[Fecha radicación informe]]</f>
        <v>1082</v>
      </c>
      <c r="AE24" s="84" t="s">
        <v>758</v>
      </c>
      <c r="AF24" s="85" t="s">
        <v>1570</v>
      </c>
    </row>
    <row r="25" spans="1:32" ht="409.5" x14ac:dyDescent="0.25">
      <c r="A25" s="44">
        <v>3896</v>
      </c>
      <c r="B25" s="45">
        <v>24</v>
      </c>
      <c r="C25" s="45">
        <v>2021</v>
      </c>
      <c r="D25" s="60" t="s">
        <v>1571</v>
      </c>
      <c r="E25" s="10" t="s">
        <v>333</v>
      </c>
      <c r="F25" s="45"/>
      <c r="G25" s="45"/>
      <c r="H25" s="45" t="s">
        <v>781</v>
      </c>
      <c r="I25" s="61" t="s">
        <v>36</v>
      </c>
      <c r="J25" s="70" t="s">
        <v>77</v>
      </c>
      <c r="K25" s="45" t="s">
        <v>1572</v>
      </c>
      <c r="L25" s="45" t="s">
        <v>770</v>
      </c>
      <c r="M25" s="62" t="s">
        <v>1573</v>
      </c>
      <c r="N25" s="62" t="s">
        <v>971</v>
      </c>
      <c r="O25" s="63">
        <v>2021</v>
      </c>
      <c r="P25" s="63"/>
      <c r="Q25" s="63"/>
      <c r="R25" s="64" t="s">
        <v>42</v>
      </c>
      <c r="S25" s="65" t="s">
        <v>1574</v>
      </c>
      <c r="T25" s="75" t="s">
        <v>1575</v>
      </c>
      <c r="U25" s="75" t="s">
        <v>1576</v>
      </c>
      <c r="V25" s="63"/>
      <c r="W25" s="45" t="s">
        <v>1577</v>
      </c>
      <c r="X25" s="66">
        <v>1</v>
      </c>
      <c r="Y25" s="69" t="s">
        <v>318</v>
      </c>
      <c r="Z25" s="63"/>
      <c r="AA25" s="63">
        <v>7</v>
      </c>
      <c r="AB25" s="63">
        <v>2023</v>
      </c>
      <c r="AC25" s="68">
        <v>44441</v>
      </c>
      <c r="AD25" s="79">
        <f ca="1">TODAY()-TABLA3[[#This Row],[Fecha radicación informe]]</f>
        <v>1047</v>
      </c>
      <c r="AE25" s="82" t="s">
        <v>58</v>
      </c>
      <c r="AF25" s="83" t="s">
        <v>1578</v>
      </c>
    </row>
    <row r="26" spans="1:32" ht="267.75" x14ac:dyDescent="0.25">
      <c r="A26" s="44">
        <v>3897</v>
      </c>
      <c r="B26" s="45">
        <v>25</v>
      </c>
      <c r="C26" s="45">
        <v>2021</v>
      </c>
      <c r="D26" s="60" t="s">
        <v>1579</v>
      </c>
      <c r="E26" s="10" t="s">
        <v>719</v>
      </c>
      <c r="F26" s="45"/>
      <c r="G26" s="45"/>
      <c r="H26" s="45" t="s">
        <v>48</v>
      </c>
      <c r="I26" s="61" t="s">
        <v>308</v>
      </c>
      <c r="J26" s="12" t="s">
        <v>133</v>
      </c>
      <c r="K26" s="45" t="s">
        <v>927</v>
      </c>
      <c r="L26" s="45" t="s">
        <v>279</v>
      </c>
      <c r="M26" s="62" t="s">
        <v>1580</v>
      </c>
      <c r="N26" s="62" t="s">
        <v>1031</v>
      </c>
      <c r="O26" s="63">
        <v>2021</v>
      </c>
      <c r="P26" s="63"/>
      <c r="Q26" s="63"/>
      <c r="R26" s="64" t="s">
        <v>436</v>
      </c>
      <c r="S26" s="65" t="s">
        <v>1581</v>
      </c>
      <c r="T26" s="75">
        <v>44501</v>
      </c>
      <c r="U26" s="75" t="s">
        <v>1383</v>
      </c>
      <c r="V26" s="63"/>
      <c r="W26" s="45" t="s">
        <v>1582</v>
      </c>
      <c r="X26" s="66">
        <v>1</v>
      </c>
      <c r="Y26" s="19" t="s">
        <v>318</v>
      </c>
      <c r="Z26" s="63"/>
      <c r="AA26" s="63">
        <v>2</v>
      </c>
      <c r="AB26" s="63">
        <v>2022</v>
      </c>
      <c r="AC26" s="68">
        <v>44447</v>
      </c>
      <c r="AD26" s="79">
        <f ca="1">TODAY()-TABLA3[[#This Row],[Fecha radicación informe]]</f>
        <v>1041</v>
      </c>
      <c r="AE26" s="22" t="s">
        <v>758</v>
      </c>
      <c r="AF26" s="29" t="s">
        <v>1583</v>
      </c>
    </row>
    <row r="27" spans="1:32" ht="409.5" x14ac:dyDescent="0.25">
      <c r="A27" s="44">
        <v>3901</v>
      </c>
      <c r="B27" s="45">
        <v>29</v>
      </c>
      <c r="C27" s="45">
        <v>2021</v>
      </c>
      <c r="D27" s="60" t="s">
        <v>1604</v>
      </c>
      <c r="E27" s="10" t="s">
        <v>719</v>
      </c>
      <c r="F27" s="45"/>
      <c r="G27" s="45"/>
      <c r="H27" s="45" t="s">
        <v>85</v>
      </c>
      <c r="I27" s="61" t="s">
        <v>170</v>
      </c>
      <c r="J27" s="70" t="s">
        <v>77</v>
      </c>
      <c r="K27" s="45" t="s">
        <v>251</v>
      </c>
      <c r="L27" s="45" t="s">
        <v>63</v>
      </c>
      <c r="M27" s="62" t="s">
        <v>1573</v>
      </c>
      <c r="N27" s="62" t="s">
        <v>971</v>
      </c>
      <c r="O27" s="63">
        <v>2021</v>
      </c>
      <c r="P27" s="63"/>
      <c r="Q27" s="63"/>
      <c r="R27" s="64" t="s">
        <v>358</v>
      </c>
      <c r="S27" s="65" t="s">
        <v>1605</v>
      </c>
      <c r="T27" s="75" t="s">
        <v>1560</v>
      </c>
      <c r="U27" s="75" t="s">
        <v>1383</v>
      </c>
      <c r="V27" s="63"/>
      <c r="W27" s="45" t="s">
        <v>1606</v>
      </c>
      <c r="X27" s="66">
        <v>1</v>
      </c>
      <c r="Y27" s="19" t="s">
        <v>318</v>
      </c>
      <c r="Z27" s="63"/>
      <c r="AA27" s="63">
        <v>2</v>
      </c>
      <c r="AB27" s="63">
        <v>2022</v>
      </c>
      <c r="AC27" s="68">
        <v>44440</v>
      </c>
      <c r="AD27" s="79">
        <f ca="1">TODAY()-TABLA3[[#This Row],[Fecha radicación informe]]</f>
        <v>1048</v>
      </c>
      <c r="AE27" s="22" t="s">
        <v>58</v>
      </c>
      <c r="AF27" s="29" t="s">
        <v>1607</v>
      </c>
    </row>
    <row r="28" spans="1:32" ht="267.75" x14ac:dyDescent="0.25">
      <c r="A28" s="44">
        <v>3902</v>
      </c>
      <c r="B28" s="45">
        <v>30</v>
      </c>
      <c r="C28" s="45">
        <v>2021</v>
      </c>
      <c r="D28" s="60" t="s">
        <v>1608</v>
      </c>
      <c r="E28" s="10" t="s">
        <v>719</v>
      </c>
      <c r="F28" s="45"/>
      <c r="G28" s="45"/>
      <c r="H28" s="45" t="s">
        <v>85</v>
      </c>
      <c r="I28" s="61" t="s">
        <v>170</v>
      </c>
      <c r="J28" s="12" t="s">
        <v>188</v>
      </c>
      <c r="K28" s="45" t="s">
        <v>251</v>
      </c>
      <c r="L28" s="45" t="s">
        <v>63</v>
      </c>
      <c r="M28" s="62" t="s">
        <v>1573</v>
      </c>
      <c r="N28" s="62" t="s">
        <v>971</v>
      </c>
      <c r="O28" s="63">
        <v>2021</v>
      </c>
      <c r="P28" s="63"/>
      <c r="Q28" s="63"/>
      <c r="R28" s="64" t="s">
        <v>358</v>
      </c>
      <c r="S28" s="65" t="s">
        <v>1609</v>
      </c>
      <c r="T28" s="75" t="s">
        <v>1610</v>
      </c>
      <c r="U28" s="75">
        <v>44681</v>
      </c>
      <c r="V28" s="63"/>
      <c r="W28" s="45" t="s">
        <v>1611</v>
      </c>
      <c r="X28" s="66">
        <v>1</v>
      </c>
      <c r="Y28" s="69" t="s">
        <v>318</v>
      </c>
      <c r="Z28" s="63"/>
      <c r="AA28" s="63">
        <v>6</v>
      </c>
      <c r="AB28" s="63">
        <v>2022</v>
      </c>
      <c r="AC28" s="68">
        <v>44440</v>
      </c>
      <c r="AD28" s="79">
        <f ca="1">TODAY()-TABLA3[[#This Row],[Fecha radicación informe]]</f>
        <v>1048</v>
      </c>
      <c r="AE28" s="84" t="s">
        <v>58</v>
      </c>
      <c r="AF28" s="85" t="s">
        <v>1612</v>
      </c>
    </row>
    <row r="29" spans="1:32" ht="252" x14ac:dyDescent="0.25">
      <c r="A29" s="44">
        <v>3903</v>
      </c>
      <c r="B29" s="45">
        <v>31</v>
      </c>
      <c r="C29" s="45">
        <v>2021</v>
      </c>
      <c r="D29" s="60" t="s">
        <v>1613</v>
      </c>
      <c r="E29" s="10" t="s">
        <v>719</v>
      </c>
      <c r="F29" s="45"/>
      <c r="G29" s="45"/>
      <c r="H29" s="45" t="s">
        <v>85</v>
      </c>
      <c r="I29" s="61" t="s">
        <v>170</v>
      </c>
      <c r="J29" s="12" t="s">
        <v>188</v>
      </c>
      <c r="K29" s="45" t="s">
        <v>251</v>
      </c>
      <c r="L29" s="45" t="s">
        <v>63</v>
      </c>
      <c r="M29" s="62" t="s">
        <v>1573</v>
      </c>
      <c r="N29" s="62" t="s">
        <v>971</v>
      </c>
      <c r="O29" s="63">
        <v>2021</v>
      </c>
      <c r="P29" s="63"/>
      <c r="Q29" s="63"/>
      <c r="R29" s="64" t="s">
        <v>436</v>
      </c>
      <c r="S29" s="65" t="s">
        <v>1614</v>
      </c>
      <c r="T29" s="75" t="s">
        <v>1610</v>
      </c>
      <c r="U29" s="75">
        <v>44681</v>
      </c>
      <c r="V29" s="63"/>
      <c r="W29" s="45" t="s">
        <v>1615</v>
      </c>
      <c r="X29" s="66">
        <v>1</v>
      </c>
      <c r="Y29" s="69" t="s">
        <v>318</v>
      </c>
      <c r="Z29" s="63"/>
      <c r="AA29" s="63">
        <v>6</v>
      </c>
      <c r="AB29" s="63">
        <v>2022</v>
      </c>
      <c r="AC29" s="68">
        <v>44440</v>
      </c>
      <c r="AD29" s="79">
        <f ca="1">TODAY()-TABLA3[[#This Row],[Fecha radicación informe]]</f>
        <v>1048</v>
      </c>
      <c r="AE29" s="82" t="s">
        <v>58</v>
      </c>
      <c r="AF29" s="83" t="s">
        <v>1616</v>
      </c>
    </row>
    <row r="30" spans="1:32" ht="252" x14ac:dyDescent="0.25">
      <c r="A30" s="44">
        <v>3904</v>
      </c>
      <c r="B30" s="45">
        <v>32</v>
      </c>
      <c r="C30" s="45">
        <v>2021</v>
      </c>
      <c r="D30" s="60" t="s">
        <v>1617</v>
      </c>
      <c r="E30" s="10" t="s">
        <v>719</v>
      </c>
      <c r="F30" s="45"/>
      <c r="G30" s="45"/>
      <c r="H30" s="45" t="s">
        <v>85</v>
      </c>
      <c r="I30" s="61" t="s">
        <v>170</v>
      </c>
      <c r="J30" s="12" t="s">
        <v>133</v>
      </c>
      <c r="K30" s="45" t="s">
        <v>481</v>
      </c>
      <c r="L30" s="45" t="s">
        <v>63</v>
      </c>
      <c r="M30" s="62" t="s">
        <v>1573</v>
      </c>
      <c r="N30" s="62" t="s">
        <v>971</v>
      </c>
      <c r="O30" s="63">
        <v>2021</v>
      </c>
      <c r="P30" s="63"/>
      <c r="Q30" s="63"/>
      <c r="R30" s="64" t="s">
        <v>42</v>
      </c>
      <c r="S30" s="65" t="s">
        <v>1618</v>
      </c>
      <c r="T30" s="75" t="s">
        <v>1327</v>
      </c>
      <c r="U30" s="75">
        <v>44620</v>
      </c>
      <c r="V30" s="63"/>
      <c r="W30" s="45" t="s">
        <v>1619</v>
      </c>
      <c r="X30" s="66">
        <v>1</v>
      </c>
      <c r="Y30" s="19" t="s">
        <v>318</v>
      </c>
      <c r="Z30" s="63"/>
      <c r="AA30" s="63">
        <v>4</v>
      </c>
      <c r="AB30" s="63">
        <v>2022</v>
      </c>
      <c r="AC30" s="68">
        <v>44440</v>
      </c>
      <c r="AD30" s="79">
        <f ca="1">TODAY()-TABLA3[[#This Row],[Fecha radicación informe]]</f>
        <v>1048</v>
      </c>
      <c r="AE30" s="22" t="s">
        <v>58</v>
      </c>
      <c r="AF30" s="29" t="s">
        <v>1620</v>
      </c>
    </row>
    <row r="31" spans="1:32" ht="204.75" x14ac:dyDescent="0.25">
      <c r="A31" s="44">
        <v>3905</v>
      </c>
      <c r="B31" s="45">
        <v>33</v>
      </c>
      <c r="C31" s="45">
        <v>2021</v>
      </c>
      <c r="D31" s="60" t="s">
        <v>1621</v>
      </c>
      <c r="E31" s="10" t="s">
        <v>719</v>
      </c>
      <c r="F31" s="45"/>
      <c r="G31" s="45"/>
      <c r="H31" s="45" t="s">
        <v>85</v>
      </c>
      <c r="I31" s="61" t="s">
        <v>170</v>
      </c>
      <c r="J31" s="12" t="s">
        <v>133</v>
      </c>
      <c r="K31" s="45" t="s">
        <v>481</v>
      </c>
      <c r="L31" s="45" t="s">
        <v>63</v>
      </c>
      <c r="M31" s="62" t="s">
        <v>1573</v>
      </c>
      <c r="N31" s="62" t="s">
        <v>971</v>
      </c>
      <c r="O31" s="63">
        <v>2021</v>
      </c>
      <c r="P31" s="63"/>
      <c r="Q31" s="63"/>
      <c r="R31" s="64" t="s">
        <v>42</v>
      </c>
      <c r="S31" s="65" t="s">
        <v>1622</v>
      </c>
      <c r="T31" s="75" t="s">
        <v>1327</v>
      </c>
      <c r="U31" s="75" t="s">
        <v>1449</v>
      </c>
      <c r="V31" s="63"/>
      <c r="W31" s="45" t="s">
        <v>1623</v>
      </c>
      <c r="X31" s="66">
        <v>1</v>
      </c>
      <c r="Y31" s="69" t="s">
        <v>318</v>
      </c>
      <c r="Z31" s="63"/>
      <c r="AA31" s="63">
        <v>9</v>
      </c>
      <c r="AB31" s="63">
        <v>2022</v>
      </c>
      <c r="AC31" s="68">
        <v>44440</v>
      </c>
      <c r="AD31" s="79">
        <f ca="1">TODAY()-TABLA3[[#This Row],[Fecha radicación informe]]</f>
        <v>1048</v>
      </c>
      <c r="AE31" s="84" t="s">
        <v>58</v>
      </c>
      <c r="AF31" s="85" t="s">
        <v>1624</v>
      </c>
    </row>
    <row r="32" spans="1:32" ht="267.75" x14ac:dyDescent="0.25">
      <c r="A32" s="44">
        <v>3908</v>
      </c>
      <c r="B32" s="45">
        <v>36</v>
      </c>
      <c r="C32" s="45">
        <v>2021</v>
      </c>
      <c r="D32" s="60" t="s">
        <v>1634</v>
      </c>
      <c r="E32" s="10" t="s">
        <v>333</v>
      </c>
      <c r="F32" s="45"/>
      <c r="G32" s="45"/>
      <c r="H32" s="45" t="s">
        <v>48</v>
      </c>
      <c r="I32" s="61" t="s">
        <v>308</v>
      </c>
      <c r="J32" s="12" t="s">
        <v>133</v>
      </c>
      <c r="K32" s="45" t="s">
        <v>927</v>
      </c>
      <c r="L32" s="45" t="s">
        <v>279</v>
      </c>
      <c r="M32" s="62" t="s">
        <v>1630</v>
      </c>
      <c r="N32" s="62" t="s">
        <v>1046</v>
      </c>
      <c r="O32" s="63">
        <v>2021</v>
      </c>
      <c r="P32" s="63"/>
      <c r="Q32" s="63"/>
      <c r="R32" s="64" t="s">
        <v>436</v>
      </c>
      <c r="S32" s="65" t="s">
        <v>1635</v>
      </c>
      <c r="T32" s="75" t="s">
        <v>1636</v>
      </c>
      <c r="U32" s="75" t="s">
        <v>1567</v>
      </c>
      <c r="V32" s="63"/>
      <c r="W32" s="45" t="s">
        <v>1637</v>
      </c>
      <c r="X32" s="66">
        <v>1</v>
      </c>
      <c r="Y32" s="69" t="s">
        <v>318</v>
      </c>
      <c r="Z32" s="63"/>
      <c r="AA32" s="63">
        <v>5</v>
      </c>
      <c r="AB32" s="63">
        <v>2022</v>
      </c>
      <c r="AC32" s="68" t="s">
        <v>1638</v>
      </c>
      <c r="AD32" s="79">
        <f ca="1">TODAY()-TABLA3[[#This Row],[Fecha radicación informe]]</f>
        <v>990</v>
      </c>
      <c r="AE32" s="22" t="s">
        <v>58</v>
      </c>
      <c r="AF32" s="34" t="s">
        <v>1639</v>
      </c>
    </row>
    <row r="33" spans="1:32" ht="409.5" x14ac:dyDescent="0.25">
      <c r="A33" s="44">
        <v>3909</v>
      </c>
      <c r="B33" s="45">
        <v>37</v>
      </c>
      <c r="C33" s="45">
        <v>2021</v>
      </c>
      <c r="D33" s="60" t="s">
        <v>1640</v>
      </c>
      <c r="E33" s="10" t="s">
        <v>333</v>
      </c>
      <c r="F33" s="45"/>
      <c r="G33" s="45"/>
      <c r="H33" s="45" t="s">
        <v>48</v>
      </c>
      <c r="I33" s="61" t="s">
        <v>308</v>
      </c>
      <c r="J33" s="12" t="s">
        <v>133</v>
      </c>
      <c r="K33" s="45" t="s">
        <v>927</v>
      </c>
      <c r="L33" s="45" t="s">
        <v>279</v>
      </c>
      <c r="M33" s="62" t="s">
        <v>1630</v>
      </c>
      <c r="N33" s="62" t="s">
        <v>1046</v>
      </c>
      <c r="O33" s="63">
        <v>2021</v>
      </c>
      <c r="P33" s="63"/>
      <c r="Q33" s="63"/>
      <c r="R33" s="64" t="s">
        <v>436</v>
      </c>
      <c r="S33" s="65" t="s">
        <v>1641</v>
      </c>
      <c r="T33" s="75" t="s">
        <v>1636</v>
      </c>
      <c r="U33" s="75" t="s">
        <v>444</v>
      </c>
      <c r="V33" s="63"/>
      <c r="W33" s="45" t="s">
        <v>1642</v>
      </c>
      <c r="X33" s="66">
        <v>1</v>
      </c>
      <c r="Y33" s="69" t="s">
        <v>318</v>
      </c>
      <c r="Z33" s="63"/>
      <c r="AA33" s="63">
        <v>12</v>
      </c>
      <c r="AB33" s="63">
        <v>2023</v>
      </c>
      <c r="AC33" s="68" t="s">
        <v>1638</v>
      </c>
      <c r="AD33" s="79">
        <f ca="1">TODAY()-TABLA3[[#This Row],[Fecha radicación informe]]</f>
        <v>990</v>
      </c>
      <c r="AE33" s="22" t="s">
        <v>58</v>
      </c>
      <c r="AF33" s="34" t="s">
        <v>1643</v>
      </c>
    </row>
    <row r="34" spans="1:32" ht="409.5" x14ac:dyDescent="0.25">
      <c r="A34" s="44">
        <v>3910</v>
      </c>
      <c r="B34" s="45">
        <v>38</v>
      </c>
      <c r="C34" s="45">
        <v>2021</v>
      </c>
      <c r="D34" s="60" t="s">
        <v>1644</v>
      </c>
      <c r="E34" s="10" t="s">
        <v>315</v>
      </c>
      <c r="F34" s="45"/>
      <c r="G34" s="45"/>
      <c r="H34" s="45" t="s">
        <v>301</v>
      </c>
      <c r="I34" s="61" t="s">
        <v>308</v>
      </c>
      <c r="J34" s="12" t="s">
        <v>133</v>
      </c>
      <c r="K34" s="45" t="s">
        <v>927</v>
      </c>
      <c r="L34" s="45" t="s">
        <v>279</v>
      </c>
      <c r="M34" s="62" t="s">
        <v>1630</v>
      </c>
      <c r="N34" s="62" t="s">
        <v>1046</v>
      </c>
      <c r="O34" s="63">
        <v>2021</v>
      </c>
      <c r="P34" s="63"/>
      <c r="Q34" s="63"/>
      <c r="R34" s="64" t="s">
        <v>358</v>
      </c>
      <c r="S34" s="65" t="s">
        <v>1645</v>
      </c>
      <c r="T34" s="75" t="s">
        <v>1636</v>
      </c>
      <c r="U34" s="75" t="s">
        <v>1503</v>
      </c>
      <c r="V34" s="63"/>
      <c r="W34" s="45" t="s">
        <v>1646</v>
      </c>
      <c r="X34" s="66">
        <v>1</v>
      </c>
      <c r="Y34" s="69" t="s">
        <v>318</v>
      </c>
      <c r="Z34" s="63"/>
      <c r="AA34" s="63">
        <v>3</v>
      </c>
      <c r="AB34" s="63">
        <v>2023</v>
      </c>
      <c r="AC34" s="68" t="s">
        <v>1638</v>
      </c>
      <c r="AD34" s="79">
        <f ca="1">TODAY()-TABLA3[[#This Row],[Fecha radicación informe]]</f>
        <v>990</v>
      </c>
      <c r="AE34" s="22" t="s">
        <v>58</v>
      </c>
      <c r="AF34" s="34" t="s">
        <v>1647</v>
      </c>
    </row>
    <row r="35" spans="1:32" ht="252" x14ac:dyDescent="0.25">
      <c r="A35" s="44">
        <v>3916</v>
      </c>
      <c r="B35" s="45">
        <v>44</v>
      </c>
      <c r="C35" s="45">
        <v>2021</v>
      </c>
      <c r="D35" s="60" t="s">
        <v>1679</v>
      </c>
      <c r="E35" s="10" t="s">
        <v>333</v>
      </c>
      <c r="F35" s="45"/>
      <c r="G35" s="45"/>
      <c r="H35" s="45" t="s">
        <v>48</v>
      </c>
      <c r="I35" s="61" t="s">
        <v>76</v>
      </c>
      <c r="J35" s="70" t="s">
        <v>98</v>
      </c>
      <c r="K35" s="45" t="s">
        <v>1680</v>
      </c>
      <c r="L35" s="45" t="s">
        <v>63</v>
      </c>
      <c r="M35" s="62" t="s">
        <v>1630</v>
      </c>
      <c r="N35" s="62" t="s">
        <v>1046</v>
      </c>
      <c r="O35" s="63">
        <v>2021</v>
      </c>
      <c r="P35" s="63"/>
      <c r="Q35" s="63"/>
      <c r="R35" s="64" t="s">
        <v>42</v>
      </c>
      <c r="S35" s="65" t="s">
        <v>1681</v>
      </c>
      <c r="T35" s="75" t="s">
        <v>1610</v>
      </c>
      <c r="U35" s="75" t="s">
        <v>1682</v>
      </c>
      <c r="V35" s="63"/>
      <c r="W35" s="45" t="s">
        <v>1683</v>
      </c>
      <c r="X35" s="66">
        <v>1</v>
      </c>
      <c r="Y35" s="19" t="s">
        <v>318</v>
      </c>
      <c r="Z35" s="63"/>
      <c r="AA35" s="63">
        <v>2</v>
      </c>
      <c r="AB35" s="63">
        <v>2022</v>
      </c>
      <c r="AC35" s="68">
        <v>44498</v>
      </c>
      <c r="AD35" s="79">
        <f ca="1">TODAY()-TABLA3[[#This Row],[Fecha radicación informe]]</f>
        <v>990</v>
      </c>
      <c r="AE35" s="22" t="s">
        <v>58</v>
      </c>
      <c r="AF35" s="29" t="s">
        <v>1684</v>
      </c>
    </row>
    <row r="36" spans="1:32" ht="409.5" x14ac:dyDescent="0.25">
      <c r="A36" s="44">
        <v>3919</v>
      </c>
      <c r="B36" s="45">
        <v>47</v>
      </c>
      <c r="C36" s="45">
        <v>2021</v>
      </c>
      <c r="D36" s="60" t="s">
        <v>1697</v>
      </c>
      <c r="E36" s="10" t="s">
        <v>719</v>
      </c>
      <c r="F36" s="45"/>
      <c r="G36" s="45"/>
      <c r="H36" s="45" t="s">
        <v>48</v>
      </c>
      <c r="I36" s="61" t="s">
        <v>140</v>
      </c>
      <c r="J36" s="70" t="s">
        <v>77</v>
      </c>
      <c r="K36" s="45" t="s">
        <v>251</v>
      </c>
      <c r="L36" s="45" t="s">
        <v>210</v>
      </c>
      <c r="M36" s="62" t="s">
        <v>1698</v>
      </c>
      <c r="N36" s="62" t="s">
        <v>1151</v>
      </c>
      <c r="O36" s="63">
        <v>2021</v>
      </c>
      <c r="P36" s="63"/>
      <c r="Q36" s="63"/>
      <c r="R36" s="64" t="s">
        <v>358</v>
      </c>
      <c r="S36" s="65" t="s">
        <v>1699</v>
      </c>
      <c r="T36" s="75">
        <v>44630</v>
      </c>
      <c r="U36" s="75" t="s">
        <v>444</v>
      </c>
      <c r="V36" s="63"/>
      <c r="W36" s="45" t="s">
        <v>1700</v>
      </c>
      <c r="X36" s="66">
        <v>1</v>
      </c>
      <c r="Y36" s="69" t="s">
        <v>318</v>
      </c>
      <c r="Z36" s="63"/>
      <c r="AA36" s="63">
        <v>4</v>
      </c>
      <c r="AB36" s="63">
        <v>2023</v>
      </c>
      <c r="AC36" s="68" t="s">
        <v>1701</v>
      </c>
      <c r="AD36" s="79">
        <f ca="1">TODAY()-TABLA3[[#This Row],[Fecha radicación informe]]</f>
        <v>942</v>
      </c>
      <c r="AE36" s="22" t="s">
        <v>758</v>
      </c>
      <c r="AF36" s="34" t="s">
        <v>1702</v>
      </c>
    </row>
    <row r="37" spans="1:32" ht="409.5" x14ac:dyDescent="0.25">
      <c r="A37" s="44">
        <v>3920</v>
      </c>
      <c r="B37" s="45">
        <v>48</v>
      </c>
      <c r="C37" s="45">
        <v>2021</v>
      </c>
      <c r="D37" s="60" t="s">
        <v>1703</v>
      </c>
      <c r="E37" s="10" t="s">
        <v>315</v>
      </c>
      <c r="F37" s="45"/>
      <c r="G37" s="45"/>
      <c r="H37" s="45" t="s">
        <v>48</v>
      </c>
      <c r="I37" s="61" t="s">
        <v>140</v>
      </c>
      <c r="J37" s="70" t="s">
        <v>77</v>
      </c>
      <c r="K37" s="45" t="s">
        <v>251</v>
      </c>
      <c r="L37" s="45" t="s">
        <v>210</v>
      </c>
      <c r="M37" s="62" t="s">
        <v>1698</v>
      </c>
      <c r="N37" s="62" t="s">
        <v>1151</v>
      </c>
      <c r="O37" s="63">
        <v>2021</v>
      </c>
      <c r="P37" s="63"/>
      <c r="Q37" s="63"/>
      <c r="R37" s="64" t="s">
        <v>358</v>
      </c>
      <c r="S37" s="65" t="s">
        <v>1704</v>
      </c>
      <c r="T37" s="75">
        <v>44630</v>
      </c>
      <c r="U37" s="75" t="s">
        <v>444</v>
      </c>
      <c r="V37" s="63"/>
      <c r="W37" s="45" t="s">
        <v>1705</v>
      </c>
      <c r="X37" s="66">
        <v>1</v>
      </c>
      <c r="Y37" s="69" t="s">
        <v>318</v>
      </c>
      <c r="Z37" s="63"/>
      <c r="AA37" s="63">
        <v>10</v>
      </c>
      <c r="AB37" s="63">
        <v>2023</v>
      </c>
      <c r="AC37" s="68" t="s">
        <v>1701</v>
      </c>
      <c r="AD37" s="79">
        <f ca="1">TODAY()-TABLA3[[#This Row],[Fecha radicación informe]]</f>
        <v>942</v>
      </c>
      <c r="AE37" s="22" t="s">
        <v>758</v>
      </c>
      <c r="AF37" s="34" t="s">
        <v>1706</v>
      </c>
    </row>
    <row r="38" spans="1:32" ht="409.5" x14ac:dyDescent="0.25">
      <c r="A38" s="44">
        <v>3921</v>
      </c>
      <c r="B38" s="45">
        <v>49</v>
      </c>
      <c r="C38" s="45">
        <v>2021</v>
      </c>
      <c r="D38" s="60" t="s">
        <v>1707</v>
      </c>
      <c r="E38" s="10" t="s">
        <v>333</v>
      </c>
      <c r="F38" s="45"/>
      <c r="G38" s="45"/>
      <c r="H38" s="45" t="s">
        <v>120</v>
      </c>
      <c r="I38" s="61" t="s">
        <v>140</v>
      </c>
      <c r="J38" s="12" t="s">
        <v>188</v>
      </c>
      <c r="K38" s="45" t="s">
        <v>1708</v>
      </c>
      <c r="L38" s="45" t="s">
        <v>210</v>
      </c>
      <c r="M38" s="62" t="s">
        <v>1698</v>
      </c>
      <c r="N38" s="62" t="s">
        <v>1151</v>
      </c>
      <c r="O38" s="63">
        <v>2021</v>
      </c>
      <c r="P38" s="63"/>
      <c r="Q38" s="63"/>
      <c r="R38" s="64" t="s">
        <v>358</v>
      </c>
      <c r="S38" s="65" t="s">
        <v>1709</v>
      </c>
      <c r="T38" s="75">
        <v>44630</v>
      </c>
      <c r="U38" s="75" t="s">
        <v>444</v>
      </c>
      <c r="V38" s="63"/>
      <c r="W38" s="45" t="s">
        <v>1710</v>
      </c>
      <c r="X38" s="66">
        <v>1</v>
      </c>
      <c r="Y38" s="69" t="s">
        <v>318</v>
      </c>
      <c r="Z38" s="63"/>
      <c r="AA38" s="63">
        <v>8</v>
      </c>
      <c r="AB38" s="63">
        <v>2023</v>
      </c>
      <c r="AC38" s="68" t="s">
        <v>1701</v>
      </c>
      <c r="AD38" s="79">
        <f ca="1">TODAY()-TABLA3[[#This Row],[Fecha radicación informe]]</f>
        <v>942</v>
      </c>
      <c r="AE38" s="22" t="s">
        <v>758</v>
      </c>
      <c r="AF38" s="34" t="s">
        <v>1711</v>
      </c>
    </row>
    <row r="39" spans="1:32" ht="409.5" x14ac:dyDescent="0.25">
      <c r="A39" s="44">
        <v>3922</v>
      </c>
      <c r="B39" s="45">
        <v>50</v>
      </c>
      <c r="C39" s="45">
        <v>2021</v>
      </c>
      <c r="D39" s="60" t="s">
        <v>1712</v>
      </c>
      <c r="E39" s="10" t="s">
        <v>333</v>
      </c>
      <c r="F39" s="45"/>
      <c r="G39" s="45"/>
      <c r="H39" s="45" t="s">
        <v>48</v>
      </c>
      <c r="I39" s="61" t="s">
        <v>140</v>
      </c>
      <c r="J39" s="70" t="s">
        <v>77</v>
      </c>
      <c r="K39" s="45" t="s">
        <v>251</v>
      </c>
      <c r="L39" s="45" t="s">
        <v>210</v>
      </c>
      <c r="M39" s="62" t="s">
        <v>1698</v>
      </c>
      <c r="N39" s="62" t="s">
        <v>1151</v>
      </c>
      <c r="O39" s="63">
        <v>2021</v>
      </c>
      <c r="P39" s="63"/>
      <c r="Q39" s="63"/>
      <c r="R39" s="64" t="s">
        <v>358</v>
      </c>
      <c r="S39" s="65" t="s">
        <v>1713</v>
      </c>
      <c r="T39" s="75">
        <v>44630</v>
      </c>
      <c r="U39" s="75" t="s">
        <v>444</v>
      </c>
      <c r="V39" s="63"/>
      <c r="W39" s="45" t="s">
        <v>1714</v>
      </c>
      <c r="X39" s="66">
        <v>1</v>
      </c>
      <c r="Y39" s="69" t="s">
        <v>318</v>
      </c>
      <c r="Z39" s="63"/>
      <c r="AA39" s="63">
        <v>4</v>
      </c>
      <c r="AB39" s="63">
        <v>2023</v>
      </c>
      <c r="AC39" s="68" t="s">
        <v>1701</v>
      </c>
      <c r="AD39" s="79">
        <f ca="1">TODAY()-TABLA3[[#This Row],[Fecha radicación informe]]</f>
        <v>942</v>
      </c>
      <c r="AE39" s="22" t="s">
        <v>758</v>
      </c>
      <c r="AF39" s="34" t="s">
        <v>1715</v>
      </c>
    </row>
    <row r="40" spans="1:32" ht="409.5" x14ac:dyDescent="0.25">
      <c r="A40" s="44">
        <v>3923</v>
      </c>
      <c r="B40" s="45">
        <v>51</v>
      </c>
      <c r="C40" s="45">
        <v>2021</v>
      </c>
      <c r="D40" s="60" t="s">
        <v>1716</v>
      </c>
      <c r="E40" s="10" t="s">
        <v>315</v>
      </c>
      <c r="F40" s="45"/>
      <c r="G40" s="45"/>
      <c r="H40" s="45" t="s">
        <v>48</v>
      </c>
      <c r="I40" s="61" t="s">
        <v>140</v>
      </c>
      <c r="J40" s="70" t="s">
        <v>77</v>
      </c>
      <c r="K40" s="45" t="s">
        <v>251</v>
      </c>
      <c r="L40" s="45" t="s">
        <v>210</v>
      </c>
      <c r="M40" s="62" t="s">
        <v>1698</v>
      </c>
      <c r="N40" s="62" t="s">
        <v>1151</v>
      </c>
      <c r="O40" s="63">
        <v>2021</v>
      </c>
      <c r="P40" s="63"/>
      <c r="Q40" s="63"/>
      <c r="R40" s="64" t="s">
        <v>358</v>
      </c>
      <c r="S40" s="65" t="s">
        <v>1717</v>
      </c>
      <c r="T40" s="75">
        <v>44630</v>
      </c>
      <c r="U40" s="75" t="s">
        <v>444</v>
      </c>
      <c r="V40" s="63"/>
      <c r="W40" s="45" t="s">
        <v>1718</v>
      </c>
      <c r="X40" s="66">
        <v>1</v>
      </c>
      <c r="Y40" s="69" t="s">
        <v>318</v>
      </c>
      <c r="Z40" s="63"/>
      <c r="AA40" s="63">
        <v>10</v>
      </c>
      <c r="AB40" s="63">
        <v>2023</v>
      </c>
      <c r="AC40" s="68" t="s">
        <v>1701</v>
      </c>
      <c r="AD40" s="79">
        <f ca="1">TODAY()-TABLA3[[#This Row],[Fecha radicación informe]]</f>
        <v>942</v>
      </c>
      <c r="AE40" s="82" t="s">
        <v>758</v>
      </c>
      <c r="AF40" s="83" t="s">
        <v>1719</v>
      </c>
    </row>
    <row r="41" spans="1:32" ht="409.5" x14ac:dyDescent="0.25">
      <c r="A41" s="44">
        <v>3925</v>
      </c>
      <c r="B41" s="45">
        <v>2</v>
      </c>
      <c r="C41" s="45">
        <v>2022</v>
      </c>
      <c r="D41" s="60" t="s">
        <v>1728</v>
      </c>
      <c r="E41" s="10" t="s">
        <v>719</v>
      </c>
      <c r="F41" s="45"/>
      <c r="G41" s="45" t="s">
        <v>1729</v>
      </c>
      <c r="H41" s="45" t="s">
        <v>48</v>
      </c>
      <c r="I41" s="61" t="s">
        <v>140</v>
      </c>
      <c r="J41" s="70" t="s">
        <v>77</v>
      </c>
      <c r="K41" s="45" t="s">
        <v>251</v>
      </c>
      <c r="L41" s="45" t="s">
        <v>210</v>
      </c>
      <c r="M41" s="62" t="s">
        <v>1730</v>
      </c>
      <c r="N41" s="62" t="s">
        <v>802</v>
      </c>
      <c r="O41" s="63">
        <v>2022</v>
      </c>
      <c r="P41" s="63"/>
      <c r="Q41" s="63"/>
      <c r="R41" s="64" t="s">
        <v>358</v>
      </c>
      <c r="S41" s="65" t="s">
        <v>1731</v>
      </c>
      <c r="T41" s="75">
        <v>44815</v>
      </c>
      <c r="U41" s="75" t="s">
        <v>444</v>
      </c>
      <c r="V41" s="63"/>
      <c r="W41" s="45" t="s">
        <v>1732</v>
      </c>
      <c r="X41" s="66">
        <v>1</v>
      </c>
      <c r="Y41" s="69" t="s">
        <v>318</v>
      </c>
      <c r="Z41" s="63"/>
      <c r="AA41" s="63">
        <v>4</v>
      </c>
      <c r="AB41" s="63">
        <v>2023</v>
      </c>
      <c r="AC41" s="68">
        <v>44719</v>
      </c>
      <c r="AD41" s="79">
        <f ca="1">TODAY()-TABLA3[[#This Row],[Fecha radicación informe]]</f>
        <v>769</v>
      </c>
      <c r="AE41" s="22" t="s">
        <v>758</v>
      </c>
      <c r="AF41" s="29" t="s">
        <v>1733</v>
      </c>
    </row>
    <row r="42" spans="1:32" ht="409.5" x14ac:dyDescent="0.25">
      <c r="A42" s="44">
        <v>3926</v>
      </c>
      <c r="B42" s="45">
        <v>3</v>
      </c>
      <c r="C42" s="45">
        <v>2022</v>
      </c>
      <c r="D42" s="60" t="s">
        <v>1734</v>
      </c>
      <c r="E42" s="10" t="s">
        <v>719</v>
      </c>
      <c r="F42" s="45"/>
      <c r="G42" s="45" t="s">
        <v>1735</v>
      </c>
      <c r="H42" s="45" t="s">
        <v>85</v>
      </c>
      <c r="I42" s="61" t="s">
        <v>36</v>
      </c>
      <c r="J42" s="70" t="s">
        <v>77</v>
      </c>
      <c r="K42" s="45" t="s">
        <v>1736</v>
      </c>
      <c r="L42" s="45" t="s">
        <v>765</v>
      </c>
      <c r="M42" s="62" t="s">
        <v>1737</v>
      </c>
      <c r="N42" s="62" t="s">
        <v>971</v>
      </c>
      <c r="O42" s="63">
        <v>2022</v>
      </c>
      <c r="P42" s="63"/>
      <c r="Q42" s="63"/>
      <c r="R42" s="64" t="s">
        <v>358</v>
      </c>
      <c r="S42" s="65" t="s">
        <v>1738</v>
      </c>
      <c r="T42" s="75">
        <v>44813</v>
      </c>
      <c r="U42" s="75">
        <v>45107</v>
      </c>
      <c r="V42" s="63"/>
      <c r="W42" s="45" t="s">
        <v>1739</v>
      </c>
      <c r="X42" s="66">
        <v>1</v>
      </c>
      <c r="Y42" s="69" t="s">
        <v>318</v>
      </c>
      <c r="Z42" s="63"/>
      <c r="AA42" s="63">
        <v>10</v>
      </c>
      <c r="AB42" s="63">
        <v>2023</v>
      </c>
      <c r="AC42" s="68">
        <v>44778</v>
      </c>
      <c r="AD42" s="79">
        <f ca="1">TODAY()-TABLA3[[#This Row],[Fecha radicación informe]]</f>
        <v>710</v>
      </c>
      <c r="AE42" s="22" t="s">
        <v>58</v>
      </c>
      <c r="AF42" s="29" t="s">
        <v>1740</v>
      </c>
    </row>
    <row r="43" spans="1:32" ht="283.5" x14ac:dyDescent="0.25">
      <c r="A43" s="44">
        <v>3927</v>
      </c>
      <c r="B43" s="45">
        <v>4</v>
      </c>
      <c r="C43" s="45">
        <v>2022</v>
      </c>
      <c r="D43" s="60" t="s">
        <v>1741</v>
      </c>
      <c r="E43" s="10" t="s">
        <v>719</v>
      </c>
      <c r="F43" s="45"/>
      <c r="G43" s="45" t="s">
        <v>1742</v>
      </c>
      <c r="H43" s="45" t="s">
        <v>85</v>
      </c>
      <c r="I43" s="61" t="s">
        <v>170</v>
      </c>
      <c r="J43" s="70" t="s">
        <v>50</v>
      </c>
      <c r="K43" s="45" t="s">
        <v>1411</v>
      </c>
      <c r="L43" s="45" t="s">
        <v>210</v>
      </c>
      <c r="M43" s="62" t="s">
        <v>1743</v>
      </c>
      <c r="N43" s="62" t="s">
        <v>1031</v>
      </c>
      <c r="O43" s="63">
        <v>2022</v>
      </c>
      <c r="P43" s="63"/>
      <c r="Q43" s="63"/>
      <c r="R43" s="64" t="s">
        <v>42</v>
      </c>
      <c r="S43" s="65" t="s">
        <v>1744</v>
      </c>
      <c r="T43" s="75" t="s">
        <v>1745</v>
      </c>
      <c r="U43" s="75" t="s">
        <v>444</v>
      </c>
      <c r="V43" s="63"/>
      <c r="W43" s="45" t="s">
        <v>1746</v>
      </c>
      <c r="X43" s="66">
        <v>1</v>
      </c>
      <c r="Y43" s="69" t="s">
        <v>318</v>
      </c>
      <c r="Z43" s="63"/>
      <c r="AA43" s="63">
        <v>5</v>
      </c>
      <c r="AB43" s="63">
        <v>2023</v>
      </c>
      <c r="AC43" s="68" t="s">
        <v>1747</v>
      </c>
      <c r="AD43" s="79">
        <f ca="1">TODAY()-TABLA3[[#This Row],[Fecha radicación informe]]</f>
        <v>668</v>
      </c>
      <c r="AE43" s="87" t="s">
        <v>758</v>
      </c>
      <c r="AF43" s="88" t="s">
        <v>1748</v>
      </c>
    </row>
    <row r="44" spans="1:32" ht="409.5" x14ac:dyDescent="0.25">
      <c r="A44" s="44">
        <v>3930</v>
      </c>
      <c r="B44" s="45">
        <v>7</v>
      </c>
      <c r="C44" s="45">
        <v>2022</v>
      </c>
      <c r="D44" s="60" t="s">
        <v>1764</v>
      </c>
      <c r="E44" s="45" t="s">
        <v>333</v>
      </c>
      <c r="F44" s="45" t="s">
        <v>1765</v>
      </c>
      <c r="G44" s="45" t="s">
        <v>1766</v>
      </c>
      <c r="H44" s="45" t="s">
        <v>48</v>
      </c>
      <c r="I44" s="61" t="s">
        <v>308</v>
      </c>
      <c r="J44" s="70" t="s">
        <v>133</v>
      </c>
      <c r="K44" s="45" t="s">
        <v>927</v>
      </c>
      <c r="L44" s="45" t="s">
        <v>279</v>
      </c>
      <c r="M44" s="62" t="s">
        <v>1754</v>
      </c>
      <c r="N44" s="62" t="s">
        <v>1109</v>
      </c>
      <c r="O44" s="63">
        <v>2022</v>
      </c>
      <c r="P44" s="63"/>
      <c r="Q44" s="63"/>
      <c r="R44" s="64" t="s">
        <v>436</v>
      </c>
      <c r="S44" s="65" t="s">
        <v>1767</v>
      </c>
      <c r="T44" s="75">
        <v>44988</v>
      </c>
      <c r="U44" s="75" t="s">
        <v>1768</v>
      </c>
      <c r="V44" s="63"/>
      <c r="W44" s="45" t="s">
        <v>1769</v>
      </c>
      <c r="X44" s="66">
        <v>1</v>
      </c>
      <c r="Y44" s="69" t="s">
        <v>318</v>
      </c>
      <c r="Z44" s="63"/>
      <c r="AA44" s="63">
        <v>6</v>
      </c>
      <c r="AB44" s="63">
        <v>2024</v>
      </c>
      <c r="AC44" s="68">
        <v>44896</v>
      </c>
      <c r="AD44" s="79">
        <f ca="1">TODAY()-TABLA3[[#This Row],[Fecha radicación informe]]</f>
        <v>592</v>
      </c>
      <c r="AE44" s="87" t="s">
        <v>58</v>
      </c>
      <c r="AF44" s="88" t="s">
        <v>1770</v>
      </c>
    </row>
    <row r="45" spans="1:32" ht="409.5" x14ac:dyDescent="0.25">
      <c r="A45" s="44">
        <v>3933</v>
      </c>
      <c r="B45" s="45">
        <v>10</v>
      </c>
      <c r="C45" s="45">
        <v>2022</v>
      </c>
      <c r="D45" s="60" t="s">
        <v>1782</v>
      </c>
      <c r="E45" s="45" t="s">
        <v>333</v>
      </c>
      <c r="F45" s="45" t="s">
        <v>1783</v>
      </c>
      <c r="G45" s="45" t="s">
        <v>1784</v>
      </c>
      <c r="H45" s="45" t="s">
        <v>48</v>
      </c>
      <c r="I45" s="61" t="s">
        <v>308</v>
      </c>
      <c r="J45" s="70" t="s">
        <v>133</v>
      </c>
      <c r="K45" s="45" t="s">
        <v>927</v>
      </c>
      <c r="L45" s="45" t="s">
        <v>210</v>
      </c>
      <c r="M45" s="62" t="s">
        <v>1754</v>
      </c>
      <c r="N45" s="62" t="s">
        <v>1109</v>
      </c>
      <c r="O45" s="63">
        <v>2022</v>
      </c>
      <c r="P45" s="63"/>
      <c r="Q45" s="63"/>
      <c r="R45" s="64" t="s">
        <v>358</v>
      </c>
      <c r="S45" s="65" t="s">
        <v>1785</v>
      </c>
      <c r="T45" s="75" t="s">
        <v>1786</v>
      </c>
      <c r="U45" s="75" t="s">
        <v>1787</v>
      </c>
      <c r="V45" s="63"/>
      <c r="W45" s="45" t="s">
        <v>1788</v>
      </c>
      <c r="X45" s="66">
        <v>1</v>
      </c>
      <c r="Y45" s="69" t="s">
        <v>318</v>
      </c>
      <c r="Z45" s="63"/>
      <c r="AA45" s="63">
        <v>11</v>
      </c>
      <c r="AB45" s="63">
        <v>2023</v>
      </c>
      <c r="AC45" s="68">
        <v>44902</v>
      </c>
      <c r="AD45" s="79">
        <f ca="1">TODAY()-TABLA3[[#This Row],[Fecha radicación informe]]</f>
        <v>586</v>
      </c>
      <c r="AE45" s="87" t="s">
        <v>58</v>
      </c>
      <c r="AF45" s="88" t="s">
        <v>1789</v>
      </c>
    </row>
    <row r="46" spans="1:32" ht="409.5" x14ac:dyDescent="0.25">
      <c r="A46" s="44">
        <v>3937</v>
      </c>
      <c r="B46" s="45">
        <v>14</v>
      </c>
      <c r="C46" s="45">
        <v>2022</v>
      </c>
      <c r="D46" s="60" t="s">
        <v>1813</v>
      </c>
      <c r="E46" s="45" t="s">
        <v>333</v>
      </c>
      <c r="F46" s="45" t="s">
        <v>1814</v>
      </c>
      <c r="G46" s="45" t="s">
        <v>1815</v>
      </c>
      <c r="H46" s="45" t="s">
        <v>48</v>
      </c>
      <c r="I46" s="61" t="s">
        <v>140</v>
      </c>
      <c r="J46" s="70" t="s">
        <v>77</v>
      </c>
      <c r="K46" s="45" t="s">
        <v>1816</v>
      </c>
      <c r="L46" s="45" t="s">
        <v>210</v>
      </c>
      <c r="M46" s="62" t="s">
        <v>1754</v>
      </c>
      <c r="N46" s="62" t="s">
        <v>1109</v>
      </c>
      <c r="O46" s="63">
        <v>2022</v>
      </c>
      <c r="P46" s="63"/>
      <c r="Q46" s="63"/>
      <c r="R46" s="64" t="s">
        <v>358</v>
      </c>
      <c r="S46" s="65" t="s">
        <v>1817</v>
      </c>
      <c r="T46" s="75" t="s">
        <v>1786</v>
      </c>
      <c r="U46" s="75" t="s">
        <v>992</v>
      </c>
      <c r="V46" s="63"/>
      <c r="W46" s="45" t="s">
        <v>1818</v>
      </c>
      <c r="X46" s="66">
        <v>1</v>
      </c>
      <c r="Y46" s="69" t="s">
        <v>318</v>
      </c>
      <c r="Z46" s="63"/>
      <c r="AA46" s="63">
        <v>10</v>
      </c>
      <c r="AB46" s="63">
        <v>2023</v>
      </c>
      <c r="AC46" s="68" t="s">
        <v>1819</v>
      </c>
      <c r="AD46" s="79">
        <f ca="1">TODAY()-TABLA3[[#This Row],[Fecha radicación informe]]</f>
        <v>578</v>
      </c>
      <c r="AE46" s="87" t="s">
        <v>758</v>
      </c>
      <c r="AF46" s="88" t="s">
        <v>1820</v>
      </c>
    </row>
    <row r="47" spans="1:32" ht="409.5" x14ac:dyDescent="0.25">
      <c r="A47" s="44">
        <v>3938</v>
      </c>
      <c r="B47" s="45">
        <v>15</v>
      </c>
      <c r="C47" s="45">
        <v>2022</v>
      </c>
      <c r="D47" s="60" t="s">
        <v>1821</v>
      </c>
      <c r="E47" s="45" t="s">
        <v>333</v>
      </c>
      <c r="F47" s="45" t="s">
        <v>1814</v>
      </c>
      <c r="G47" s="45" t="s">
        <v>1815</v>
      </c>
      <c r="H47" s="45" t="s">
        <v>48</v>
      </c>
      <c r="I47" s="61" t="s">
        <v>140</v>
      </c>
      <c r="J47" s="70" t="s">
        <v>77</v>
      </c>
      <c r="K47" s="45" t="s">
        <v>251</v>
      </c>
      <c r="L47" s="45" t="s">
        <v>210</v>
      </c>
      <c r="M47" s="62" t="s">
        <v>1754</v>
      </c>
      <c r="N47" s="62" t="s">
        <v>1109</v>
      </c>
      <c r="O47" s="63">
        <v>2022</v>
      </c>
      <c r="P47" s="63"/>
      <c r="Q47" s="63"/>
      <c r="R47" s="64" t="s">
        <v>358</v>
      </c>
      <c r="S47" s="65" t="s">
        <v>1822</v>
      </c>
      <c r="T47" s="75" t="s">
        <v>1722</v>
      </c>
      <c r="U47" s="75" t="s">
        <v>1823</v>
      </c>
      <c r="V47" s="63"/>
      <c r="W47" s="45" t="s">
        <v>1824</v>
      </c>
      <c r="X47" s="66">
        <v>1</v>
      </c>
      <c r="Y47" s="69" t="s">
        <v>318</v>
      </c>
      <c r="Z47" s="63"/>
      <c r="AA47" s="63">
        <v>10</v>
      </c>
      <c r="AB47" s="63">
        <v>2023</v>
      </c>
      <c r="AC47" s="68" t="s">
        <v>1775</v>
      </c>
      <c r="AD47" s="79">
        <f ca="1">TODAY()-TABLA3[[#This Row],[Fecha radicación informe]]</f>
        <v>577</v>
      </c>
      <c r="AE47" s="87" t="s">
        <v>758</v>
      </c>
      <c r="AF47" s="88" t="s">
        <v>1825</v>
      </c>
    </row>
    <row r="48" spans="1:32" ht="409.5" x14ac:dyDescent="0.25">
      <c r="A48" s="44">
        <v>3939</v>
      </c>
      <c r="B48" s="45">
        <v>16</v>
      </c>
      <c r="C48" s="45">
        <v>2022</v>
      </c>
      <c r="D48" s="60" t="s">
        <v>1826</v>
      </c>
      <c r="E48" s="45" t="s">
        <v>333</v>
      </c>
      <c r="F48" s="45" t="s">
        <v>1827</v>
      </c>
      <c r="G48" s="45" t="s">
        <v>1815</v>
      </c>
      <c r="H48" s="45" t="s">
        <v>48</v>
      </c>
      <c r="I48" s="61" t="s">
        <v>140</v>
      </c>
      <c r="J48" s="70" t="s">
        <v>77</v>
      </c>
      <c r="K48" s="45" t="s">
        <v>251</v>
      </c>
      <c r="L48" s="45" t="s">
        <v>210</v>
      </c>
      <c r="M48" s="62" t="s">
        <v>1754</v>
      </c>
      <c r="N48" s="62" t="s">
        <v>1109</v>
      </c>
      <c r="O48" s="63">
        <v>2022</v>
      </c>
      <c r="P48" s="63"/>
      <c r="Q48" s="63"/>
      <c r="R48" s="64" t="s">
        <v>358</v>
      </c>
      <c r="S48" s="65" t="s">
        <v>1828</v>
      </c>
      <c r="T48" s="75" t="s">
        <v>1722</v>
      </c>
      <c r="U48" s="75" t="s">
        <v>1823</v>
      </c>
      <c r="V48" s="63"/>
      <c r="W48" s="45" t="s">
        <v>1829</v>
      </c>
      <c r="X48" s="66">
        <v>1</v>
      </c>
      <c r="Y48" s="69" t="s">
        <v>318</v>
      </c>
      <c r="Z48" s="63"/>
      <c r="AA48" s="63">
        <v>10</v>
      </c>
      <c r="AB48" s="63">
        <v>2023</v>
      </c>
      <c r="AC48" s="68" t="s">
        <v>1775</v>
      </c>
      <c r="AD48" s="79">
        <f ca="1">TODAY()-TABLA3[[#This Row],[Fecha radicación informe]]</f>
        <v>577</v>
      </c>
      <c r="AE48" s="87" t="s">
        <v>758</v>
      </c>
      <c r="AF48" s="88" t="s">
        <v>1830</v>
      </c>
    </row>
    <row r="49" spans="1:32" ht="409.5" x14ac:dyDescent="0.25">
      <c r="A49" s="44">
        <v>3940</v>
      </c>
      <c r="B49" s="45">
        <v>17</v>
      </c>
      <c r="C49" s="45">
        <v>2022</v>
      </c>
      <c r="D49" s="60" t="s">
        <v>1831</v>
      </c>
      <c r="E49" s="45" t="s">
        <v>1271</v>
      </c>
      <c r="F49" s="45" t="s">
        <v>1832</v>
      </c>
      <c r="G49" s="45" t="s">
        <v>1833</v>
      </c>
      <c r="H49" s="45" t="s">
        <v>48</v>
      </c>
      <c r="I49" s="61" t="s">
        <v>36</v>
      </c>
      <c r="J49" s="70" t="s">
        <v>37</v>
      </c>
      <c r="K49" s="45" t="s">
        <v>496</v>
      </c>
      <c r="L49" s="45" t="s">
        <v>39</v>
      </c>
      <c r="M49" s="62" t="s">
        <v>1754</v>
      </c>
      <c r="N49" s="62" t="s">
        <v>1109</v>
      </c>
      <c r="O49" s="63">
        <v>2022</v>
      </c>
      <c r="P49" s="63"/>
      <c r="Q49" s="63"/>
      <c r="R49" s="64" t="s">
        <v>358</v>
      </c>
      <c r="S49" s="65" t="s">
        <v>1834</v>
      </c>
      <c r="T49" s="75" t="s">
        <v>1835</v>
      </c>
      <c r="U49" s="75" t="s">
        <v>1263</v>
      </c>
      <c r="V49" s="63"/>
      <c r="W49" s="45" t="s">
        <v>1836</v>
      </c>
      <c r="X49" s="66">
        <v>1</v>
      </c>
      <c r="Y49" s="69" t="s">
        <v>318</v>
      </c>
      <c r="Z49" s="63"/>
      <c r="AA49" s="63">
        <v>5</v>
      </c>
      <c r="AB49" s="63">
        <v>2024</v>
      </c>
      <c r="AC49" s="68">
        <v>44902</v>
      </c>
      <c r="AD49" s="79">
        <f ca="1">TODAY()-TABLA3[[#This Row],[Fecha radicación informe]]</f>
        <v>586</v>
      </c>
      <c r="AE49" s="87" t="s">
        <v>46</v>
      </c>
      <c r="AF49" s="88" t="s">
        <v>1837</v>
      </c>
    </row>
    <row r="50" spans="1:32" ht="409.5" x14ac:dyDescent="0.25">
      <c r="A50" s="44">
        <v>3941</v>
      </c>
      <c r="B50" s="45">
        <v>18</v>
      </c>
      <c r="C50" s="45">
        <v>2022</v>
      </c>
      <c r="D50" s="60" t="s">
        <v>1838</v>
      </c>
      <c r="E50" s="45" t="s">
        <v>1271</v>
      </c>
      <c r="F50" s="45" t="s">
        <v>1832</v>
      </c>
      <c r="G50" s="45" t="s">
        <v>1839</v>
      </c>
      <c r="H50" s="45" t="s">
        <v>48</v>
      </c>
      <c r="I50" s="61" t="s">
        <v>36</v>
      </c>
      <c r="J50" s="70" t="s">
        <v>37</v>
      </c>
      <c r="K50" s="45" t="s">
        <v>496</v>
      </c>
      <c r="L50" s="45" t="s">
        <v>39</v>
      </c>
      <c r="M50" s="62" t="s">
        <v>1754</v>
      </c>
      <c r="N50" s="62" t="s">
        <v>1109</v>
      </c>
      <c r="O50" s="63">
        <v>2022</v>
      </c>
      <c r="P50" s="63"/>
      <c r="Q50" s="63"/>
      <c r="R50" s="64" t="s">
        <v>42</v>
      </c>
      <c r="S50" s="65" t="s">
        <v>1840</v>
      </c>
      <c r="T50" s="75" t="s">
        <v>1841</v>
      </c>
      <c r="U50" s="75" t="s">
        <v>1823</v>
      </c>
      <c r="V50" s="63"/>
      <c r="W50" s="45" t="s">
        <v>1842</v>
      </c>
      <c r="X50" s="66">
        <v>1</v>
      </c>
      <c r="Y50" s="69" t="s">
        <v>318</v>
      </c>
      <c r="Z50" s="63"/>
      <c r="AA50" s="63">
        <v>5</v>
      </c>
      <c r="AB50" s="63">
        <v>2024</v>
      </c>
      <c r="AC50" s="68">
        <v>44902</v>
      </c>
      <c r="AD50" s="79">
        <f ca="1">TODAY()-TABLA3[[#This Row],[Fecha radicación informe]]</f>
        <v>586</v>
      </c>
      <c r="AE50" s="87" t="s">
        <v>46</v>
      </c>
      <c r="AF50" s="88" t="s">
        <v>1843</v>
      </c>
    </row>
    <row r="51" spans="1:32" ht="409.5" x14ac:dyDescent="0.25">
      <c r="A51" s="44">
        <v>3942</v>
      </c>
      <c r="B51" s="45">
        <v>19</v>
      </c>
      <c r="C51" s="45">
        <v>2022</v>
      </c>
      <c r="D51" s="60" t="s">
        <v>1844</v>
      </c>
      <c r="E51" s="45" t="s">
        <v>1845</v>
      </c>
      <c r="F51" s="45" t="s">
        <v>1846</v>
      </c>
      <c r="G51" s="45" t="s">
        <v>1847</v>
      </c>
      <c r="H51" s="45" t="s">
        <v>301</v>
      </c>
      <c r="I51" s="61" t="s">
        <v>60</v>
      </c>
      <c r="J51" s="70" t="s">
        <v>61</v>
      </c>
      <c r="K51" s="45" t="s">
        <v>952</v>
      </c>
      <c r="L51" s="45" t="s">
        <v>527</v>
      </c>
      <c r="M51" s="62" t="s">
        <v>1793</v>
      </c>
      <c r="N51" s="62" t="s">
        <v>1151</v>
      </c>
      <c r="O51" s="63">
        <v>2022</v>
      </c>
      <c r="P51" s="63"/>
      <c r="Q51" s="63"/>
      <c r="R51" s="64" t="s">
        <v>436</v>
      </c>
      <c r="S51" s="65" t="s">
        <v>1848</v>
      </c>
      <c r="T51" s="75">
        <v>44988</v>
      </c>
      <c r="U51" s="75" t="s">
        <v>1768</v>
      </c>
      <c r="V51" s="63"/>
      <c r="W51" s="45" t="s">
        <v>1849</v>
      </c>
      <c r="X51" s="66">
        <v>1</v>
      </c>
      <c r="Y51" s="69" t="s">
        <v>318</v>
      </c>
      <c r="Z51" s="63"/>
      <c r="AA51" s="63">
        <v>6</v>
      </c>
      <c r="AB51" s="63">
        <v>2024</v>
      </c>
      <c r="AC51" s="68">
        <v>44909</v>
      </c>
      <c r="AD51" s="79">
        <f ca="1">TODAY()-TABLA3[[#This Row],[Fecha radicación informe]]</f>
        <v>579</v>
      </c>
      <c r="AE51" s="87" t="s">
        <v>46</v>
      </c>
      <c r="AF51" s="88" t="s">
        <v>1850</v>
      </c>
    </row>
    <row r="52" spans="1:32" ht="409.5" x14ac:dyDescent="0.25">
      <c r="A52" s="44">
        <v>3945</v>
      </c>
      <c r="B52" s="45">
        <v>22</v>
      </c>
      <c r="C52" s="45">
        <v>2022</v>
      </c>
      <c r="D52" s="60" t="s">
        <v>1861</v>
      </c>
      <c r="E52" s="45" t="s">
        <v>1750</v>
      </c>
      <c r="F52" s="45" t="s">
        <v>1862</v>
      </c>
      <c r="G52" s="45" t="s">
        <v>1863</v>
      </c>
      <c r="H52" s="45" t="s">
        <v>48</v>
      </c>
      <c r="I52" s="61" t="s">
        <v>36</v>
      </c>
      <c r="J52" s="70" t="s">
        <v>98</v>
      </c>
      <c r="K52" s="45" t="s">
        <v>1178</v>
      </c>
      <c r="L52" s="45" t="s">
        <v>39</v>
      </c>
      <c r="M52" s="62" t="s">
        <v>1793</v>
      </c>
      <c r="N52" s="62" t="s">
        <v>1151</v>
      </c>
      <c r="O52" s="63">
        <v>2022</v>
      </c>
      <c r="P52" s="63"/>
      <c r="Q52" s="63"/>
      <c r="R52" s="64" t="s">
        <v>42</v>
      </c>
      <c r="S52" s="65" t="s">
        <v>1864</v>
      </c>
      <c r="T52" s="75">
        <v>44965</v>
      </c>
      <c r="U52" s="75">
        <v>45171</v>
      </c>
      <c r="V52" s="63"/>
      <c r="W52" s="45" t="s">
        <v>1865</v>
      </c>
      <c r="X52" s="66">
        <v>1</v>
      </c>
      <c r="Y52" s="69" t="s">
        <v>318</v>
      </c>
      <c r="Z52" s="63"/>
      <c r="AA52" s="63">
        <v>2</v>
      </c>
      <c r="AB52" s="63">
        <v>2023</v>
      </c>
      <c r="AC52" s="68" t="s">
        <v>1819</v>
      </c>
      <c r="AD52" s="79">
        <f ca="1">TODAY()-TABLA3[[#This Row],[Fecha radicación informe]]</f>
        <v>578</v>
      </c>
      <c r="AE52" s="87" t="s">
        <v>46</v>
      </c>
      <c r="AF52" s="88" t="s">
        <v>1866</v>
      </c>
    </row>
    <row r="53" spans="1:32" ht="409.5" x14ac:dyDescent="0.25">
      <c r="A53" s="44">
        <v>3946</v>
      </c>
      <c r="B53" s="45">
        <v>1</v>
      </c>
      <c r="C53" s="45">
        <v>2023</v>
      </c>
      <c r="D53" s="60" t="s">
        <v>1867</v>
      </c>
      <c r="E53" s="45" t="s">
        <v>1852</v>
      </c>
      <c r="F53" s="45" t="s">
        <v>1868</v>
      </c>
      <c r="G53" s="45" t="s">
        <v>1869</v>
      </c>
      <c r="H53" s="45" t="s">
        <v>48</v>
      </c>
      <c r="I53" s="61" t="s">
        <v>132</v>
      </c>
      <c r="J53" s="70" t="s">
        <v>133</v>
      </c>
      <c r="K53" s="45" t="s">
        <v>865</v>
      </c>
      <c r="L53" s="45" t="s">
        <v>279</v>
      </c>
      <c r="M53" s="62" t="s">
        <v>1870</v>
      </c>
      <c r="N53" s="62" t="s">
        <v>1454</v>
      </c>
      <c r="O53" s="63">
        <v>2023</v>
      </c>
      <c r="P53" s="63"/>
      <c r="Q53" s="63"/>
      <c r="R53" s="64" t="s">
        <v>358</v>
      </c>
      <c r="S53" s="65" t="s">
        <v>1871</v>
      </c>
      <c r="T53" s="75" t="s">
        <v>1872</v>
      </c>
      <c r="U53" s="75" t="s">
        <v>1873</v>
      </c>
      <c r="V53" s="63"/>
      <c r="W53" s="45" t="s">
        <v>1874</v>
      </c>
      <c r="X53" s="66">
        <v>1</v>
      </c>
      <c r="Y53" s="69" t="s">
        <v>318</v>
      </c>
      <c r="Z53" s="63"/>
      <c r="AA53" s="63">
        <v>3</v>
      </c>
      <c r="AB53" s="63">
        <v>2024</v>
      </c>
      <c r="AC53" s="68">
        <v>45021</v>
      </c>
      <c r="AD53" s="79">
        <f ca="1">TODAY()-TABLA3[[#This Row],[Fecha radicación informe]]</f>
        <v>467</v>
      </c>
      <c r="AE53" s="87" t="s">
        <v>758</v>
      </c>
      <c r="AF53" s="88" t="s">
        <v>1875</v>
      </c>
    </row>
    <row r="54" spans="1:32" ht="409.5" x14ac:dyDescent="0.25">
      <c r="A54" s="44">
        <v>3947</v>
      </c>
      <c r="B54" s="45">
        <v>2</v>
      </c>
      <c r="C54" s="45">
        <v>2023</v>
      </c>
      <c r="D54" s="60" t="s">
        <v>1876</v>
      </c>
      <c r="E54" s="45" t="s">
        <v>1877</v>
      </c>
      <c r="F54" s="45" t="s">
        <v>1853</v>
      </c>
      <c r="G54" s="45" t="s">
        <v>1878</v>
      </c>
      <c r="H54" s="45" t="s">
        <v>48</v>
      </c>
      <c r="I54" s="61" t="s">
        <v>36</v>
      </c>
      <c r="J54" s="70" t="s">
        <v>37</v>
      </c>
      <c r="K54" s="45" t="s">
        <v>578</v>
      </c>
      <c r="L54" s="45" t="s">
        <v>100</v>
      </c>
      <c r="M54" s="62" t="s">
        <v>1879</v>
      </c>
      <c r="N54" s="62" t="s">
        <v>802</v>
      </c>
      <c r="O54" s="63">
        <v>2023</v>
      </c>
      <c r="P54" s="63"/>
      <c r="Q54" s="63"/>
      <c r="R54" s="64" t="s">
        <v>358</v>
      </c>
      <c r="S54" s="65" t="s">
        <v>1880</v>
      </c>
      <c r="T54" s="75">
        <v>45104</v>
      </c>
      <c r="U54" s="75">
        <v>45291</v>
      </c>
      <c r="V54" s="63"/>
      <c r="W54" s="45" t="s">
        <v>1881</v>
      </c>
      <c r="X54" s="66">
        <v>1</v>
      </c>
      <c r="Y54" s="69" t="s">
        <v>318</v>
      </c>
      <c r="Z54" s="63"/>
      <c r="AA54" s="63">
        <v>12</v>
      </c>
      <c r="AB54" s="63">
        <v>2023</v>
      </c>
      <c r="AC54" s="68" t="s">
        <v>1882</v>
      </c>
      <c r="AD54" s="79">
        <f ca="1">TODAY()-TABLA3[[#This Row],[Fecha radicación informe]]</f>
        <v>425</v>
      </c>
      <c r="AE54" s="87" t="s">
        <v>46</v>
      </c>
      <c r="AF54" s="88" t="s">
        <v>1883</v>
      </c>
    </row>
    <row r="55" spans="1:32" ht="217.5" customHeight="1" x14ac:dyDescent="0.25">
      <c r="A55" s="44">
        <v>3949</v>
      </c>
      <c r="B55" s="45">
        <v>4</v>
      </c>
      <c r="C55" s="45">
        <v>2023</v>
      </c>
      <c r="D55" s="60" t="s">
        <v>1894</v>
      </c>
      <c r="E55" s="45" t="s">
        <v>315</v>
      </c>
      <c r="F55" s="45" t="s">
        <v>1885</v>
      </c>
      <c r="G55" s="45" t="s">
        <v>1895</v>
      </c>
      <c r="H55" s="45" t="s">
        <v>120</v>
      </c>
      <c r="I55" s="61" t="s">
        <v>1887</v>
      </c>
      <c r="J55" s="70" t="s">
        <v>188</v>
      </c>
      <c r="K55" s="45" t="s">
        <v>1888</v>
      </c>
      <c r="L55" s="45" t="s">
        <v>123</v>
      </c>
      <c r="M55" s="62" t="s">
        <v>1879</v>
      </c>
      <c r="N55" s="62" t="s">
        <v>802</v>
      </c>
      <c r="O55" s="63">
        <v>2023</v>
      </c>
      <c r="P55" s="63"/>
      <c r="Q55" s="63"/>
      <c r="R55" s="64" t="s">
        <v>358</v>
      </c>
      <c r="S55" s="65" t="s">
        <v>1896</v>
      </c>
      <c r="T55" s="75">
        <v>45106</v>
      </c>
      <c r="U55" s="75">
        <v>45199</v>
      </c>
      <c r="V55" s="63"/>
      <c r="W55" s="45" t="s">
        <v>1897</v>
      </c>
      <c r="X55" s="66">
        <v>1</v>
      </c>
      <c r="Y55" s="69" t="s">
        <v>318</v>
      </c>
      <c r="Z55" s="63"/>
      <c r="AA55" s="63">
        <v>9</v>
      </c>
      <c r="AB55" s="63">
        <v>2023</v>
      </c>
      <c r="AC55" s="68" t="s">
        <v>1892</v>
      </c>
      <c r="AD55" s="79">
        <f ca="1">TODAY()-TABLA3[[#This Row],[Fecha radicación informe]]</f>
        <v>411</v>
      </c>
      <c r="AE55" s="87" t="s">
        <v>758</v>
      </c>
      <c r="AF55" s="88" t="s">
        <v>1898</v>
      </c>
    </row>
    <row r="56" spans="1:32" ht="409.5" x14ac:dyDescent="0.25">
      <c r="A56" s="44">
        <v>3950</v>
      </c>
      <c r="B56" s="45">
        <v>5</v>
      </c>
      <c r="C56" s="45">
        <v>2023</v>
      </c>
      <c r="D56" s="60" t="s">
        <v>1899</v>
      </c>
      <c r="E56" s="45" t="s">
        <v>333</v>
      </c>
      <c r="F56" s="45"/>
      <c r="G56" s="45" t="s">
        <v>1900</v>
      </c>
      <c r="H56" s="45" t="s">
        <v>48</v>
      </c>
      <c r="I56" s="61" t="s">
        <v>36</v>
      </c>
      <c r="J56" s="70" t="s">
        <v>98</v>
      </c>
      <c r="K56" s="45" t="s">
        <v>1252</v>
      </c>
      <c r="L56" s="45" t="s">
        <v>1107</v>
      </c>
      <c r="M56" s="62" t="s">
        <v>1901</v>
      </c>
      <c r="N56" s="62" t="s">
        <v>852</v>
      </c>
      <c r="O56" s="63">
        <v>2023</v>
      </c>
      <c r="P56" s="63"/>
      <c r="Q56" s="63"/>
      <c r="R56" s="64" t="s">
        <v>358</v>
      </c>
      <c r="S56" s="65" t="s">
        <v>1902</v>
      </c>
      <c r="T56" s="75">
        <v>45149</v>
      </c>
      <c r="U56" s="75" t="s">
        <v>1903</v>
      </c>
      <c r="V56" s="63"/>
      <c r="W56" s="45" t="s">
        <v>1904</v>
      </c>
      <c r="X56" s="66">
        <v>1</v>
      </c>
      <c r="Y56" s="69" t="s">
        <v>318</v>
      </c>
      <c r="Z56" s="63"/>
      <c r="AA56" s="63">
        <v>5</v>
      </c>
      <c r="AB56" s="63">
        <v>2024</v>
      </c>
      <c r="AC56" s="68" t="s">
        <v>1905</v>
      </c>
      <c r="AD56" s="79">
        <f ca="1">TODAY()-TABLA3[[#This Row],[Fecha radicación informe]]</f>
        <v>385</v>
      </c>
      <c r="AE56" s="87" t="s">
        <v>46</v>
      </c>
      <c r="AF56" s="88" t="s">
        <v>1906</v>
      </c>
    </row>
    <row r="57" spans="1:32" ht="409.5" x14ac:dyDescent="0.25">
      <c r="A57" s="44">
        <v>3951</v>
      </c>
      <c r="B57" s="45">
        <v>6</v>
      </c>
      <c r="C57" s="45">
        <v>2023</v>
      </c>
      <c r="D57" s="60" t="s">
        <v>1907</v>
      </c>
      <c r="E57" s="45" t="s">
        <v>333</v>
      </c>
      <c r="F57" s="45"/>
      <c r="G57" s="45" t="s">
        <v>1900</v>
      </c>
      <c r="H57" s="45" t="s">
        <v>48</v>
      </c>
      <c r="I57" s="61" t="s">
        <v>36</v>
      </c>
      <c r="J57" s="70" t="s">
        <v>98</v>
      </c>
      <c r="K57" s="45" t="s">
        <v>1252</v>
      </c>
      <c r="L57" s="45" t="s">
        <v>1107</v>
      </c>
      <c r="M57" s="62" t="s">
        <v>1901</v>
      </c>
      <c r="N57" s="62" t="s">
        <v>852</v>
      </c>
      <c r="O57" s="63">
        <v>2023</v>
      </c>
      <c r="P57" s="63"/>
      <c r="Q57" s="63"/>
      <c r="R57" s="64" t="s">
        <v>358</v>
      </c>
      <c r="S57" s="65" t="s">
        <v>1908</v>
      </c>
      <c r="T57" s="75">
        <v>45149</v>
      </c>
      <c r="U57" s="75" t="s">
        <v>992</v>
      </c>
      <c r="V57" s="63"/>
      <c r="W57" s="45" t="s">
        <v>1909</v>
      </c>
      <c r="X57" s="66">
        <v>1</v>
      </c>
      <c r="Y57" s="69" t="s">
        <v>318</v>
      </c>
      <c r="Z57" s="63"/>
      <c r="AA57" s="63">
        <v>5</v>
      </c>
      <c r="AB57" s="63">
        <v>2024</v>
      </c>
      <c r="AC57" s="68" t="s">
        <v>1905</v>
      </c>
      <c r="AD57" s="79">
        <f ca="1">TODAY()-TABLA3[[#This Row],[Fecha radicación informe]]</f>
        <v>385</v>
      </c>
      <c r="AE57" s="87" t="s">
        <v>46</v>
      </c>
      <c r="AF57" s="88" t="s">
        <v>1910</v>
      </c>
    </row>
    <row r="58" spans="1:32" ht="409.5" x14ac:dyDescent="0.25">
      <c r="A58" s="44">
        <v>3952</v>
      </c>
      <c r="B58" s="45">
        <v>7</v>
      </c>
      <c r="C58" s="45">
        <v>2023</v>
      </c>
      <c r="D58" s="60" t="s">
        <v>1911</v>
      </c>
      <c r="E58" s="45" t="s">
        <v>1912</v>
      </c>
      <c r="F58" s="45"/>
      <c r="G58" s="45" t="s">
        <v>1900</v>
      </c>
      <c r="H58" s="45" t="s">
        <v>35</v>
      </c>
      <c r="I58" s="61" t="s">
        <v>36</v>
      </c>
      <c r="J58" s="70" t="s">
        <v>98</v>
      </c>
      <c r="K58" s="45" t="s">
        <v>1252</v>
      </c>
      <c r="L58" s="45" t="s">
        <v>1107</v>
      </c>
      <c r="M58" s="62" t="s">
        <v>1901</v>
      </c>
      <c r="N58" s="62" t="s">
        <v>852</v>
      </c>
      <c r="O58" s="63">
        <v>2023</v>
      </c>
      <c r="P58" s="63"/>
      <c r="Q58" s="63"/>
      <c r="R58" s="64" t="s">
        <v>358</v>
      </c>
      <c r="S58" s="65" t="s">
        <v>1913</v>
      </c>
      <c r="T58" s="75">
        <v>45149</v>
      </c>
      <c r="U58" s="75" t="s">
        <v>992</v>
      </c>
      <c r="V58" s="63"/>
      <c r="W58" s="45" t="s">
        <v>1914</v>
      </c>
      <c r="X58" s="66">
        <v>1</v>
      </c>
      <c r="Y58" s="69" t="s">
        <v>318</v>
      </c>
      <c r="Z58" s="63"/>
      <c r="AA58" s="63">
        <v>5</v>
      </c>
      <c r="AB58" s="63">
        <v>2024</v>
      </c>
      <c r="AC58" s="68" t="s">
        <v>1905</v>
      </c>
      <c r="AD58" s="79">
        <f ca="1">TODAY()-TABLA3[[#This Row],[Fecha radicación informe]]</f>
        <v>385</v>
      </c>
      <c r="AE58" s="87" t="s">
        <v>46</v>
      </c>
      <c r="AF58" s="88" t="s">
        <v>1915</v>
      </c>
    </row>
    <row r="59" spans="1:32" ht="409.5" x14ac:dyDescent="0.25">
      <c r="A59" s="44">
        <v>3957</v>
      </c>
      <c r="B59" s="45">
        <v>12</v>
      </c>
      <c r="C59" s="45">
        <v>2023</v>
      </c>
      <c r="D59" s="60" t="s">
        <v>1937</v>
      </c>
      <c r="E59" s="45" t="s">
        <v>333</v>
      </c>
      <c r="F59" s="45"/>
      <c r="G59" s="45" t="s">
        <v>1930</v>
      </c>
      <c r="H59" s="45" t="s">
        <v>48</v>
      </c>
      <c r="I59" s="61" t="s">
        <v>140</v>
      </c>
      <c r="J59" s="70" t="s">
        <v>77</v>
      </c>
      <c r="K59" s="45" t="s">
        <v>251</v>
      </c>
      <c r="L59" s="45" t="s">
        <v>210</v>
      </c>
      <c r="M59" s="62" t="s">
        <v>1938</v>
      </c>
      <c r="N59" s="62" t="s">
        <v>1939</v>
      </c>
      <c r="O59" s="63">
        <v>2023</v>
      </c>
      <c r="P59" s="63"/>
      <c r="Q59" s="63"/>
      <c r="R59" s="64" t="s">
        <v>436</v>
      </c>
      <c r="S59" s="65" t="s">
        <v>1940</v>
      </c>
      <c r="T59" s="75">
        <v>45148</v>
      </c>
      <c r="U59" s="75" t="s">
        <v>1823</v>
      </c>
      <c r="V59" s="63"/>
      <c r="W59" s="45" t="s">
        <v>1941</v>
      </c>
      <c r="X59" s="66">
        <v>1</v>
      </c>
      <c r="Y59" s="69" t="s">
        <v>318</v>
      </c>
      <c r="Z59" s="63"/>
      <c r="AA59" s="63"/>
      <c r="AB59" s="63"/>
      <c r="AC59" s="68">
        <v>45114</v>
      </c>
      <c r="AD59" s="79">
        <f ca="1">TODAY()-TABLA3[[#This Row],[Fecha radicación informe]]</f>
        <v>374</v>
      </c>
      <c r="AE59" s="87" t="s">
        <v>758</v>
      </c>
      <c r="AF59" s="88" t="s">
        <v>1942</v>
      </c>
    </row>
    <row r="60" spans="1:32" ht="204.75" x14ac:dyDescent="0.25">
      <c r="A60" s="44">
        <v>3960</v>
      </c>
      <c r="B60" s="45">
        <v>15</v>
      </c>
      <c r="C60" s="45">
        <v>2023</v>
      </c>
      <c r="D60" s="60" t="s">
        <v>1955</v>
      </c>
      <c r="E60" s="45" t="s">
        <v>333</v>
      </c>
      <c r="F60" s="45"/>
      <c r="G60" s="45" t="s">
        <v>1930</v>
      </c>
      <c r="H60" s="45" t="s">
        <v>48</v>
      </c>
      <c r="I60" s="61" t="s">
        <v>140</v>
      </c>
      <c r="J60" s="70" t="s">
        <v>133</v>
      </c>
      <c r="K60" s="45" t="s">
        <v>481</v>
      </c>
      <c r="L60" s="45" t="s">
        <v>210</v>
      </c>
      <c r="M60" s="62" t="s">
        <v>1945</v>
      </c>
      <c r="N60" s="62" t="s">
        <v>1946</v>
      </c>
      <c r="O60" s="63">
        <v>2023</v>
      </c>
      <c r="P60" s="63"/>
      <c r="Q60" s="63"/>
      <c r="R60" s="64" t="s">
        <v>436</v>
      </c>
      <c r="S60" s="65" t="s">
        <v>1956</v>
      </c>
      <c r="T60" s="75" t="s">
        <v>1957</v>
      </c>
      <c r="U60" s="75" t="s">
        <v>1873</v>
      </c>
      <c r="V60" s="63"/>
      <c r="W60" s="45" t="s">
        <v>1958</v>
      </c>
      <c r="X60" s="66">
        <v>1</v>
      </c>
      <c r="Y60" s="69" t="s">
        <v>318</v>
      </c>
      <c r="Z60" s="63"/>
      <c r="AA60" s="63"/>
      <c r="AB60" s="63"/>
      <c r="AC60" s="68">
        <v>45114</v>
      </c>
      <c r="AD60" s="79">
        <f ca="1">TODAY()-TABLA3[[#This Row],[Fecha radicación informe]]</f>
        <v>374</v>
      </c>
      <c r="AE60" s="87" t="s">
        <v>758</v>
      </c>
      <c r="AF60" s="88" t="s">
        <v>1959</v>
      </c>
    </row>
    <row r="61" spans="1:32" ht="409.5" x14ac:dyDescent="0.25">
      <c r="A61" s="44">
        <v>3961</v>
      </c>
      <c r="B61" s="45">
        <v>16</v>
      </c>
      <c r="C61" s="45">
        <v>2023</v>
      </c>
      <c r="D61" s="60" t="s">
        <v>1960</v>
      </c>
      <c r="E61" s="45" t="s">
        <v>315</v>
      </c>
      <c r="F61" s="45"/>
      <c r="G61" s="45" t="s">
        <v>1930</v>
      </c>
      <c r="H61" s="45" t="s">
        <v>120</v>
      </c>
      <c r="I61" s="61" t="s">
        <v>140</v>
      </c>
      <c r="J61" s="70" t="s">
        <v>188</v>
      </c>
      <c r="K61" s="45" t="s">
        <v>1961</v>
      </c>
      <c r="L61" s="45" t="s">
        <v>210</v>
      </c>
      <c r="M61" s="62" t="s">
        <v>1945</v>
      </c>
      <c r="N61" s="62" t="s">
        <v>1946</v>
      </c>
      <c r="O61" s="63">
        <v>2023</v>
      </c>
      <c r="P61" s="63"/>
      <c r="Q61" s="63"/>
      <c r="R61" s="64" t="s">
        <v>436</v>
      </c>
      <c r="S61" s="65" t="s">
        <v>1934</v>
      </c>
      <c r="T61" s="75">
        <v>45148</v>
      </c>
      <c r="U61" s="75" t="s">
        <v>1823</v>
      </c>
      <c r="V61" s="63"/>
      <c r="W61" s="45" t="s">
        <v>1962</v>
      </c>
      <c r="X61" s="66">
        <v>1</v>
      </c>
      <c r="Y61" s="69" t="s">
        <v>318</v>
      </c>
      <c r="Z61" s="63"/>
      <c r="AA61" s="63">
        <v>9</v>
      </c>
      <c r="AB61" s="63">
        <v>2023</v>
      </c>
      <c r="AC61" s="68">
        <v>45114</v>
      </c>
      <c r="AD61" s="79">
        <f ca="1">TODAY()-TABLA3[[#This Row],[Fecha radicación informe]]</f>
        <v>374</v>
      </c>
      <c r="AE61" s="87" t="s">
        <v>758</v>
      </c>
      <c r="AF61" s="88" t="s">
        <v>1963</v>
      </c>
    </row>
    <row r="62" spans="1:32" ht="409.5" x14ac:dyDescent="0.25">
      <c r="A62" s="44">
        <v>3962</v>
      </c>
      <c r="B62" s="45">
        <v>17</v>
      </c>
      <c r="C62" s="45">
        <v>2023</v>
      </c>
      <c r="D62" s="60" t="s">
        <v>1964</v>
      </c>
      <c r="E62" s="45" t="s">
        <v>719</v>
      </c>
      <c r="F62" s="45"/>
      <c r="G62" s="45" t="s">
        <v>1965</v>
      </c>
      <c r="H62" s="45" t="s">
        <v>85</v>
      </c>
      <c r="I62" s="61" t="s">
        <v>49</v>
      </c>
      <c r="J62" s="70" t="s">
        <v>50</v>
      </c>
      <c r="K62" s="45" t="s">
        <v>1091</v>
      </c>
      <c r="L62" s="45" t="s">
        <v>770</v>
      </c>
      <c r="M62" s="62" t="s">
        <v>1966</v>
      </c>
      <c r="N62" s="62" t="s">
        <v>914</v>
      </c>
      <c r="O62" s="63">
        <v>2023</v>
      </c>
      <c r="P62" s="63"/>
      <c r="Q62" s="63"/>
      <c r="R62" s="64" t="s">
        <v>358</v>
      </c>
      <c r="S62" s="65" t="s">
        <v>1967</v>
      </c>
      <c r="T62" s="75">
        <v>45086</v>
      </c>
      <c r="U62" s="75" t="s">
        <v>1873</v>
      </c>
      <c r="V62" s="63"/>
      <c r="W62" s="45" t="s">
        <v>1968</v>
      </c>
      <c r="X62" s="66">
        <v>1</v>
      </c>
      <c r="Y62" s="69" t="s">
        <v>318</v>
      </c>
      <c r="Z62" s="63"/>
      <c r="AA62" s="63">
        <v>7</v>
      </c>
      <c r="AB62" s="63">
        <v>2024</v>
      </c>
      <c r="AC62" s="68" t="s">
        <v>1969</v>
      </c>
      <c r="AD62" s="79">
        <f ca="1">TODAY()-TABLA3[[#This Row],[Fecha radicación informe]]</f>
        <v>353</v>
      </c>
      <c r="AE62" s="87" t="s">
        <v>758</v>
      </c>
      <c r="AF62" s="88" t="s">
        <v>1970</v>
      </c>
    </row>
    <row r="63" spans="1:32" ht="409.5" x14ac:dyDescent="0.25">
      <c r="A63" s="44">
        <v>3963</v>
      </c>
      <c r="B63" s="45">
        <v>18</v>
      </c>
      <c r="C63" s="45">
        <v>2023</v>
      </c>
      <c r="D63" s="60" t="s">
        <v>1971</v>
      </c>
      <c r="E63" s="45" t="s">
        <v>719</v>
      </c>
      <c r="F63" s="45"/>
      <c r="G63" s="45" t="s">
        <v>1965</v>
      </c>
      <c r="H63" s="45" t="s">
        <v>85</v>
      </c>
      <c r="I63" s="61" t="s">
        <v>49</v>
      </c>
      <c r="J63" s="70" t="s">
        <v>50</v>
      </c>
      <c r="K63" s="45" t="s">
        <v>1029</v>
      </c>
      <c r="L63" s="45" t="s">
        <v>770</v>
      </c>
      <c r="M63" s="62" t="s">
        <v>1966</v>
      </c>
      <c r="N63" s="62" t="s">
        <v>914</v>
      </c>
      <c r="O63" s="63">
        <v>2023</v>
      </c>
      <c r="P63" s="63"/>
      <c r="Q63" s="63"/>
      <c r="R63" s="64" t="s">
        <v>358</v>
      </c>
      <c r="S63" s="65" t="s">
        <v>1972</v>
      </c>
      <c r="T63" s="75">
        <v>45086</v>
      </c>
      <c r="U63" s="75" t="s">
        <v>1873</v>
      </c>
      <c r="V63" s="63"/>
      <c r="W63" s="45" t="s">
        <v>1973</v>
      </c>
      <c r="X63" s="66">
        <v>1</v>
      </c>
      <c r="Y63" s="69" t="s">
        <v>318</v>
      </c>
      <c r="Z63" s="63"/>
      <c r="AA63" s="63">
        <v>7</v>
      </c>
      <c r="AB63" s="63">
        <v>2024</v>
      </c>
      <c r="AC63" s="68" t="s">
        <v>1969</v>
      </c>
      <c r="AD63" s="79">
        <f ca="1">TODAY()-TABLA3[[#This Row],[Fecha radicación informe]]</f>
        <v>353</v>
      </c>
      <c r="AE63" s="87" t="s">
        <v>758</v>
      </c>
      <c r="AF63" s="88" t="s">
        <v>1974</v>
      </c>
    </row>
    <row r="64" spans="1:32" ht="267.75" x14ac:dyDescent="0.25">
      <c r="A64" s="44">
        <v>3970</v>
      </c>
      <c r="B64" s="45">
        <v>25</v>
      </c>
      <c r="C64" s="45">
        <v>2023</v>
      </c>
      <c r="D64" s="60" t="s">
        <v>2008</v>
      </c>
      <c r="E64" s="45" t="s">
        <v>719</v>
      </c>
      <c r="F64" s="45"/>
      <c r="G64" s="45" t="s">
        <v>2009</v>
      </c>
      <c r="H64" s="45" t="s">
        <v>48</v>
      </c>
      <c r="I64" s="61" t="s">
        <v>308</v>
      </c>
      <c r="J64" s="70" t="s">
        <v>133</v>
      </c>
      <c r="K64" s="45" t="s">
        <v>927</v>
      </c>
      <c r="L64" s="45" t="s">
        <v>279</v>
      </c>
      <c r="M64" s="62" t="s">
        <v>2010</v>
      </c>
      <c r="N64" s="62" t="s">
        <v>1031</v>
      </c>
      <c r="O64" s="63">
        <v>2023</v>
      </c>
      <c r="P64" s="63"/>
      <c r="Q64" s="63"/>
      <c r="R64" s="64" t="s">
        <v>358</v>
      </c>
      <c r="S64" s="65" t="s">
        <v>2011</v>
      </c>
      <c r="T64" s="75" t="s">
        <v>2012</v>
      </c>
      <c r="U64" s="75" t="s">
        <v>2013</v>
      </c>
      <c r="V64" s="63"/>
      <c r="W64" s="45" t="s">
        <v>2014</v>
      </c>
      <c r="X64" s="66">
        <v>1</v>
      </c>
      <c r="Y64" s="69" t="s">
        <v>318</v>
      </c>
      <c r="Z64" s="63"/>
      <c r="AA64" s="63">
        <v>3</v>
      </c>
      <c r="AB64" s="63">
        <v>2024</v>
      </c>
      <c r="AC64" s="68" t="s">
        <v>2015</v>
      </c>
      <c r="AD64" s="79">
        <f ca="1">TODAY()-TABLA3[[#This Row],[Fecha radicación informe]]</f>
        <v>290</v>
      </c>
      <c r="AE64" s="87" t="s">
        <v>58</v>
      </c>
      <c r="AF64" s="88" t="s">
        <v>2016</v>
      </c>
    </row>
    <row r="65" spans="1:32" ht="409.5" x14ac:dyDescent="0.25">
      <c r="A65" s="44">
        <v>3972</v>
      </c>
      <c r="B65" s="45">
        <v>27</v>
      </c>
      <c r="C65" s="45">
        <v>2023</v>
      </c>
      <c r="D65" s="60" t="s">
        <v>2022</v>
      </c>
      <c r="E65" s="45" t="s">
        <v>333</v>
      </c>
      <c r="F65" s="45"/>
      <c r="G65" s="45" t="s">
        <v>2023</v>
      </c>
      <c r="H65" s="45" t="s">
        <v>48</v>
      </c>
      <c r="I65" s="61" t="s">
        <v>36</v>
      </c>
      <c r="J65" s="70" t="s">
        <v>98</v>
      </c>
      <c r="K65" s="45" t="s">
        <v>2024</v>
      </c>
      <c r="L65" s="45" t="s">
        <v>39</v>
      </c>
      <c r="M65" s="62" t="s">
        <v>2010</v>
      </c>
      <c r="N65" s="62" t="s">
        <v>1031</v>
      </c>
      <c r="O65" s="63">
        <v>2023</v>
      </c>
      <c r="P65" s="63"/>
      <c r="Q65" s="63"/>
      <c r="R65" s="64" t="s">
        <v>42</v>
      </c>
      <c r="S65" s="65" t="s">
        <v>2025</v>
      </c>
      <c r="T65" s="75">
        <v>45149</v>
      </c>
      <c r="U65" s="75" t="s">
        <v>2026</v>
      </c>
      <c r="V65" s="63"/>
      <c r="W65" s="45" t="s">
        <v>2027</v>
      </c>
      <c r="X65" s="66">
        <v>1</v>
      </c>
      <c r="Y65" s="69" t="s">
        <v>318</v>
      </c>
      <c r="Z65" s="63"/>
      <c r="AA65" s="63">
        <v>5</v>
      </c>
      <c r="AB65" s="63">
        <v>2024</v>
      </c>
      <c r="AC65" s="68">
        <v>45203</v>
      </c>
      <c r="AD65" s="79">
        <f ca="1">TODAY()-TABLA3[[#This Row],[Fecha radicación informe]]</f>
        <v>285</v>
      </c>
      <c r="AE65" s="87" t="s">
        <v>46</v>
      </c>
      <c r="AF65" s="88" t="s">
        <v>2028</v>
      </c>
    </row>
    <row r="66" spans="1:32" ht="409.5" x14ac:dyDescent="0.25">
      <c r="A66" s="44">
        <v>3973</v>
      </c>
      <c r="B66" s="45">
        <v>28</v>
      </c>
      <c r="C66" s="45">
        <v>2023</v>
      </c>
      <c r="D66" s="60" t="s">
        <v>2029</v>
      </c>
      <c r="E66" s="45" t="s">
        <v>333</v>
      </c>
      <c r="F66" s="45"/>
      <c r="G66" s="45" t="s">
        <v>2023</v>
      </c>
      <c r="H66" s="45" t="s">
        <v>35</v>
      </c>
      <c r="I66" s="61" t="s">
        <v>36</v>
      </c>
      <c r="J66" s="70" t="s">
        <v>98</v>
      </c>
      <c r="K66" s="45" t="s">
        <v>2024</v>
      </c>
      <c r="L66" s="45" t="s">
        <v>39</v>
      </c>
      <c r="M66" s="62" t="s">
        <v>2010</v>
      </c>
      <c r="N66" s="62" t="s">
        <v>1031</v>
      </c>
      <c r="O66" s="63">
        <v>2023</v>
      </c>
      <c r="P66" s="63"/>
      <c r="Q66" s="63"/>
      <c r="R66" s="64" t="s">
        <v>436</v>
      </c>
      <c r="S66" s="65" t="s">
        <v>2030</v>
      </c>
      <c r="T66" s="75">
        <v>45149</v>
      </c>
      <c r="U66" s="75" t="s">
        <v>2026</v>
      </c>
      <c r="V66" s="63"/>
      <c r="W66" s="45" t="s">
        <v>2031</v>
      </c>
      <c r="X66" s="66">
        <v>1</v>
      </c>
      <c r="Y66" s="69" t="s">
        <v>318</v>
      </c>
      <c r="Z66" s="63"/>
      <c r="AA66" s="63">
        <v>5</v>
      </c>
      <c r="AB66" s="63">
        <v>2024</v>
      </c>
      <c r="AC66" s="68">
        <v>45203</v>
      </c>
      <c r="AD66" s="79">
        <f ca="1">TODAY()-TABLA3[[#This Row],[Fecha radicación informe]]</f>
        <v>285</v>
      </c>
      <c r="AE66" s="87" t="s">
        <v>46</v>
      </c>
      <c r="AF66" s="88" t="s">
        <v>2032</v>
      </c>
    </row>
    <row r="67" spans="1:32" ht="409.5" x14ac:dyDescent="0.25">
      <c r="A67" s="44">
        <v>3974</v>
      </c>
      <c r="B67" s="45">
        <v>29</v>
      </c>
      <c r="C67" s="45">
        <v>2023</v>
      </c>
      <c r="D67" s="60" t="s">
        <v>2033</v>
      </c>
      <c r="E67" s="45" t="s">
        <v>333</v>
      </c>
      <c r="F67" s="45"/>
      <c r="G67" s="45" t="s">
        <v>2023</v>
      </c>
      <c r="H67" s="45" t="s">
        <v>48</v>
      </c>
      <c r="I67" s="61" t="s">
        <v>36</v>
      </c>
      <c r="J67" s="70" t="s">
        <v>98</v>
      </c>
      <c r="K67" s="45" t="s">
        <v>2024</v>
      </c>
      <c r="L67" s="45" t="s">
        <v>39</v>
      </c>
      <c r="M67" s="62" t="s">
        <v>2010</v>
      </c>
      <c r="N67" s="62" t="s">
        <v>1031</v>
      </c>
      <c r="O67" s="63">
        <v>2023</v>
      </c>
      <c r="P67" s="63"/>
      <c r="Q67" s="63"/>
      <c r="R67" s="64" t="s">
        <v>42</v>
      </c>
      <c r="S67" s="65" t="s">
        <v>2034</v>
      </c>
      <c r="T67" s="75">
        <v>45149</v>
      </c>
      <c r="U67" s="75" t="s">
        <v>1001</v>
      </c>
      <c r="V67" s="63"/>
      <c r="W67" s="45" t="s">
        <v>2035</v>
      </c>
      <c r="X67" s="66">
        <v>1</v>
      </c>
      <c r="Y67" s="69" t="s">
        <v>318</v>
      </c>
      <c r="Z67" s="63"/>
      <c r="AA67" s="63">
        <v>5</v>
      </c>
      <c r="AB67" s="63">
        <v>2024</v>
      </c>
      <c r="AC67" s="68">
        <v>45203</v>
      </c>
      <c r="AD67" s="79">
        <f ca="1">TODAY()-TABLA3[[#This Row],[Fecha radicación informe]]</f>
        <v>285</v>
      </c>
      <c r="AE67" s="87" t="s">
        <v>46</v>
      </c>
      <c r="AF67" s="88" t="s">
        <v>2036</v>
      </c>
    </row>
    <row r="68" spans="1:32" ht="409.5" x14ac:dyDescent="0.25">
      <c r="A68" s="44">
        <v>3979</v>
      </c>
      <c r="B68" s="45">
        <v>34</v>
      </c>
      <c r="C68" s="45">
        <v>2023</v>
      </c>
      <c r="D68" s="60" t="s">
        <v>2055</v>
      </c>
      <c r="E68" s="45" t="s">
        <v>719</v>
      </c>
      <c r="F68" s="45"/>
      <c r="G68" s="45" t="s">
        <v>2046</v>
      </c>
      <c r="H68" s="45" t="s">
        <v>48</v>
      </c>
      <c r="I68" s="61" t="s">
        <v>121</v>
      </c>
      <c r="J68" s="70" t="s">
        <v>133</v>
      </c>
      <c r="K68" s="45" t="s">
        <v>2056</v>
      </c>
      <c r="L68" s="45" t="s">
        <v>79</v>
      </c>
      <c r="M68" s="62" t="s">
        <v>2010</v>
      </c>
      <c r="N68" s="62" t="s">
        <v>1031</v>
      </c>
      <c r="O68" s="63">
        <v>2023</v>
      </c>
      <c r="P68" s="63"/>
      <c r="Q68" s="63"/>
      <c r="R68" s="64" t="s">
        <v>482</v>
      </c>
      <c r="S68" s="65" t="s">
        <v>2057</v>
      </c>
      <c r="T68" s="75">
        <v>45180</v>
      </c>
      <c r="U68" s="75" t="s">
        <v>992</v>
      </c>
      <c r="V68" s="63"/>
      <c r="W68" s="45" t="s">
        <v>2058</v>
      </c>
      <c r="X68" s="66">
        <v>1</v>
      </c>
      <c r="Y68" s="69" t="s">
        <v>318</v>
      </c>
      <c r="Z68" s="63"/>
      <c r="AA68" s="63">
        <v>12</v>
      </c>
      <c r="AB68" s="63">
        <v>2023</v>
      </c>
      <c r="AC68" s="68" t="s">
        <v>2050</v>
      </c>
      <c r="AD68" s="79">
        <f ca="1">TODAY()-TABLA3[[#This Row],[Fecha radicación informe]]</f>
        <v>292</v>
      </c>
      <c r="AE68" s="87" t="s">
        <v>58</v>
      </c>
      <c r="AF68" s="88" t="s">
        <v>2059</v>
      </c>
    </row>
    <row r="69" spans="1:32" ht="409.5" x14ac:dyDescent="0.25">
      <c r="A69" s="44">
        <v>3984</v>
      </c>
      <c r="B69" s="45">
        <v>39</v>
      </c>
      <c r="C69" s="45">
        <v>2023</v>
      </c>
      <c r="D69" s="60" t="s">
        <v>2082</v>
      </c>
      <c r="E69" s="45" t="s">
        <v>333</v>
      </c>
      <c r="F69" s="45"/>
      <c r="G69" s="45" t="s">
        <v>2076</v>
      </c>
      <c r="H69" s="45" t="s">
        <v>48</v>
      </c>
      <c r="I69" s="61" t="s">
        <v>140</v>
      </c>
      <c r="J69" s="70" t="s">
        <v>77</v>
      </c>
      <c r="K69" s="45" t="s">
        <v>2083</v>
      </c>
      <c r="L69" s="45" t="s">
        <v>210</v>
      </c>
      <c r="M69" s="62" t="s">
        <v>2079</v>
      </c>
      <c r="N69" s="62" t="s">
        <v>1046</v>
      </c>
      <c r="O69" s="63">
        <v>2023</v>
      </c>
      <c r="P69" s="63"/>
      <c r="Q69" s="63"/>
      <c r="R69" s="64" t="s">
        <v>358</v>
      </c>
      <c r="S69" s="65" t="s">
        <v>2084</v>
      </c>
      <c r="T69" s="75" t="s">
        <v>2085</v>
      </c>
      <c r="U69" s="75">
        <v>45289</v>
      </c>
      <c r="V69" s="63"/>
      <c r="W69" s="45" t="s">
        <v>2086</v>
      </c>
      <c r="X69" s="66">
        <v>1</v>
      </c>
      <c r="Y69" s="69" t="s">
        <v>318</v>
      </c>
      <c r="Z69" s="63"/>
      <c r="AA69" s="63"/>
      <c r="AB69" s="63"/>
      <c r="AC69" s="68">
        <v>45232</v>
      </c>
      <c r="AD69" s="79">
        <f ca="1">TODAY()-TABLA3[[#This Row],[Fecha radicación informe]]</f>
        <v>256</v>
      </c>
      <c r="AE69" s="87" t="s">
        <v>758</v>
      </c>
      <c r="AF69" s="88" t="s">
        <v>2087</v>
      </c>
    </row>
    <row r="70" spans="1:32" ht="346.5" x14ac:dyDescent="0.25">
      <c r="A70" s="44">
        <v>3988</v>
      </c>
      <c r="B70" s="45">
        <v>43</v>
      </c>
      <c r="C70" s="45">
        <v>2023</v>
      </c>
      <c r="D70" s="60" t="s">
        <v>2102</v>
      </c>
      <c r="E70" s="45" t="s">
        <v>1271</v>
      </c>
      <c r="F70" s="45"/>
      <c r="G70" s="45" t="s">
        <v>2103</v>
      </c>
      <c r="H70" s="45" t="s">
        <v>48</v>
      </c>
      <c r="I70" s="61" t="s">
        <v>36</v>
      </c>
      <c r="J70" s="70" t="s">
        <v>37</v>
      </c>
      <c r="K70" s="45" t="s">
        <v>2104</v>
      </c>
      <c r="L70" s="45" t="s">
        <v>39</v>
      </c>
      <c r="M70" s="62" t="s">
        <v>2105</v>
      </c>
      <c r="N70" s="62" t="s">
        <v>1151</v>
      </c>
      <c r="O70" s="63">
        <v>2023</v>
      </c>
      <c r="P70" s="63"/>
      <c r="Q70" s="63"/>
      <c r="R70" s="64" t="s">
        <v>42</v>
      </c>
      <c r="S70" s="65" t="s">
        <v>2106</v>
      </c>
      <c r="T70" s="75" t="s">
        <v>2107</v>
      </c>
      <c r="U70" s="75" t="s">
        <v>2108</v>
      </c>
      <c r="V70" s="63"/>
      <c r="W70" s="45" t="s">
        <v>2109</v>
      </c>
      <c r="X70" s="66">
        <v>1</v>
      </c>
      <c r="Y70" s="69" t="s">
        <v>318</v>
      </c>
      <c r="Z70" s="63"/>
      <c r="AA70" s="63">
        <v>6</v>
      </c>
      <c r="AB70" s="63">
        <v>2024</v>
      </c>
      <c r="AC70" s="68">
        <v>45272</v>
      </c>
      <c r="AD70" s="79">
        <f ca="1">TODAY()-TABLA3[[#This Row],[Fecha radicación informe]]</f>
        <v>216</v>
      </c>
      <c r="AE70" s="87" t="s">
        <v>46</v>
      </c>
      <c r="AF70" s="88" t="s">
        <v>2110</v>
      </c>
    </row>
    <row r="71" spans="1:32" ht="299.25" x14ac:dyDescent="0.25">
      <c r="A71" s="44">
        <v>3992</v>
      </c>
      <c r="B71" s="45">
        <v>47</v>
      </c>
      <c r="C71" s="45">
        <v>2023</v>
      </c>
      <c r="D71" s="60" t="s">
        <v>2123</v>
      </c>
      <c r="E71" s="45" t="s">
        <v>719</v>
      </c>
      <c r="F71" s="45"/>
      <c r="G71" s="45" t="s">
        <v>2124</v>
      </c>
      <c r="H71" s="45" t="s">
        <v>48</v>
      </c>
      <c r="I71" s="61" t="s">
        <v>132</v>
      </c>
      <c r="J71" s="70" t="s">
        <v>133</v>
      </c>
      <c r="K71" s="45" t="s">
        <v>865</v>
      </c>
      <c r="L71" s="45" t="s">
        <v>770</v>
      </c>
      <c r="M71" s="62" t="s">
        <v>2105</v>
      </c>
      <c r="N71" s="62" t="s">
        <v>1151</v>
      </c>
      <c r="O71" s="63">
        <v>2023</v>
      </c>
      <c r="P71" s="63"/>
      <c r="Q71" s="63"/>
      <c r="R71" s="64" t="s">
        <v>482</v>
      </c>
      <c r="S71" s="65" t="s">
        <v>2125</v>
      </c>
      <c r="T71" s="75">
        <v>45506</v>
      </c>
      <c r="U71" s="75" t="s">
        <v>381</v>
      </c>
      <c r="V71" s="63"/>
      <c r="W71" s="45" t="s">
        <v>2126</v>
      </c>
      <c r="X71" s="66">
        <v>1</v>
      </c>
      <c r="Y71" s="69" t="s">
        <v>318</v>
      </c>
      <c r="Z71" s="63"/>
      <c r="AA71" s="63">
        <v>3</v>
      </c>
      <c r="AB71" s="63">
        <v>2024</v>
      </c>
      <c r="AC71" s="68" t="s">
        <v>1801</v>
      </c>
      <c r="AD71" s="79">
        <f ca="1">TODAY()-TABLA3[[#This Row],[Fecha radicación informe]]</f>
        <v>200</v>
      </c>
      <c r="AE71" s="87" t="s">
        <v>758</v>
      </c>
      <c r="AF71" s="88" t="s">
        <v>2127</v>
      </c>
    </row>
    <row r="72" spans="1:32" ht="315" x14ac:dyDescent="0.25">
      <c r="A72" s="9">
        <v>4000</v>
      </c>
      <c r="B72" s="10">
        <v>55</v>
      </c>
      <c r="C72" s="45">
        <v>2023</v>
      </c>
      <c r="D72" s="59" t="s">
        <v>2155</v>
      </c>
      <c r="E72" s="10" t="s">
        <v>333</v>
      </c>
      <c r="F72" s="10"/>
      <c r="G72" s="10" t="s">
        <v>2156</v>
      </c>
      <c r="H72" s="10" t="s">
        <v>48</v>
      </c>
      <c r="I72" s="11" t="s">
        <v>36</v>
      </c>
      <c r="J72" s="12" t="s">
        <v>98</v>
      </c>
      <c r="K72" s="10" t="s">
        <v>2150</v>
      </c>
      <c r="L72" s="10" t="s">
        <v>1107</v>
      </c>
      <c r="M72" s="62" t="s">
        <v>2105</v>
      </c>
      <c r="N72" s="62" t="s">
        <v>1151</v>
      </c>
      <c r="O72" s="63">
        <v>2023</v>
      </c>
      <c r="P72" s="14"/>
      <c r="Q72" s="14"/>
      <c r="R72" s="15" t="s">
        <v>358</v>
      </c>
      <c r="S72" s="25" t="s">
        <v>2157</v>
      </c>
      <c r="T72" s="16" t="s">
        <v>2152</v>
      </c>
      <c r="U72" s="16" t="s">
        <v>1903</v>
      </c>
      <c r="V72" s="14"/>
      <c r="W72" s="10" t="s">
        <v>2158</v>
      </c>
      <c r="X72" s="18">
        <v>1</v>
      </c>
      <c r="Y72" s="19" t="s">
        <v>318</v>
      </c>
      <c r="Z72" s="14"/>
      <c r="AA72" s="14">
        <v>5</v>
      </c>
      <c r="AB72" s="14">
        <v>2024</v>
      </c>
      <c r="AC72" s="68" t="s">
        <v>2107</v>
      </c>
      <c r="AD72" s="79">
        <f ca="1">TODAY()-TABLA3[[#This Row],[Fecha radicación informe]]</f>
        <v>208</v>
      </c>
      <c r="AE72" s="89" t="s">
        <v>46</v>
      </c>
      <c r="AF72" s="88" t="s">
        <v>2159</v>
      </c>
    </row>
  </sheetData>
  <protectedRanges>
    <protectedRange password="CACD" sqref="V1:W1" name="Rango5_62_1"/>
  </protectedRanges>
  <dataConsolidate/>
  <conditionalFormatting sqref="X2:X72">
    <cfRule type="cellIs" dxfId="1616" priority="1" operator="between">
      <formula>0.96</formula>
      <formula>1</formula>
    </cfRule>
    <cfRule type="cellIs" dxfId="1615" priority="2" operator="between">
      <formula>0.61</formula>
      <formula>0.95</formula>
    </cfRule>
    <cfRule type="cellIs" dxfId="1614" priority="3" operator="between">
      <formula>0</formula>
      <formula>0.6</formula>
    </cfRule>
    <cfRule type="cellIs" dxfId="1613" priority="4" stopIfTrue="1" operator="between">
      <formula>99</formula>
      <formula>100</formula>
    </cfRule>
    <cfRule type="cellIs" dxfId="1612" priority="5" stopIfTrue="1" operator="between">
      <formula>81</formula>
      <formula>98</formula>
    </cfRule>
    <cfRule type="cellIs" dxfId="1611" priority="6" stopIfTrue="1" operator="between">
      <formula>0</formula>
      <formula>80</formula>
    </cfRule>
  </conditionalFormatting>
  <conditionalFormatting sqref="Y2:Y3 Y7:Y71">
    <cfRule type="cellIs" dxfId="1610" priority="820" stopIfTrue="1" operator="equal">
      <formula>"Abierta sin plan"</formula>
    </cfRule>
    <cfRule type="cellIs" dxfId="1609" priority="819" stopIfTrue="1" operator="equal">
      <formula>"Cerrada"</formula>
    </cfRule>
    <cfRule type="cellIs" dxfId="1608" priority="818" stopIfTrue="1" operator="equal">
      <formula>"Abierta con plan"</formula>
    </cfRule>
  </conditionalFormatting>
  <conditionalFormatting sqref="Y2:Y3">
    <cfRule type="cellIs" dxfId="1607" priority="802" stopIfTrue="1" operator="equal">
      <formula>"Abierta con plan"</formula>
    </cfRule>
    <cfRule type="cellIs" dxfId="1606" priority="817" stopIfTrue="1" operator="equal">
      <formula>"Abierta sin plan"</formula>
    </cfRule>
    <cfRule type="cellIs" dxfId="1605" priority="803" stopIfTrue="1" operator="equal">
      <formula>"Cerrada"</formula>
    </cfRule>
  </conditionalFormatting>
  <conditionalFormatting sqref="Y2:Y71">
    <cfRule type="cellIs" dxfId="1604" priority="780" stopIfTrue="1" operator="equal">
      <formula>"Abierta sin plan"</formula>
    </cfRule>
  </conditionalFormatting>
  <conditionalFormatting sqref="Y4">
    <cfRule type="cellIs" dxfId="1603" priority="572" stopIfTrue="1" operator="equal">
      <formula>"Abierta sin plan"</formula>
    </cfRule>
    <cfRule type="cellIs" dxfId="1602" priority="571" stopIfTrue="1" operator="equal">
      <formula>"Abierta con plan"</formula>
    </cfRule>
    <cfRule type="cellIs" dxfId="1601" priority="574" stopIfTrue="1" operator="equal">
      <formula>"Cerrada"</formula>
    </cfRule>
    <cfRule type="cellIs" dxfId="1600" priority="63" stopIfTrue="1" operator="equal">
      <formula>"Abierta con plan"</formula>
    </cfRule>
    <cfRule type="cellIs" dxfId="1599" priority="573" stopIfTrue="1" operator="equal">
      <formula>"Abierta con plan"</formula>
    </cfRule>
    <cfRule type="cellIs" dxfId="1598" priority="60" stopIfTrue="1" operator="equal">
      <formula>"Abierta sin plan"</formula>
    </cfRule>
    <cfRule type="cellIs" dxfId="1597" priority="61" stopIfTrue="1" operator="equal">
      <formula>"Abierta con plan"</formula>
    </cfRule>
    <cfRule type="cellIs" dxfId="1596" priority="62" stopIfTrue="1" operator="equal">
      <formula>"Cerrada"</formula>
    </cfRule>
    <cfRule type="cellIs" dxfId="1595" priority="64" stopIfTrue="1" operator="equal">
      <formula>"Abierta sin plan"</formula>
    </cfRule>
    <cfRule type="cellIs" dxfId="1594" priority="65" stopIfTrue="1" operator="equal">
      <formula>"Abierta con plan"</formula>
    </cfRule>
    <cfRule type="cellIs" dxfId="1593" priority="66" stopIfTrue="1" operator="equal">
      <formula>"Cerrada"</formula>
    </cfRule>
    <cfRule type="cellIs" dxfId="1592" priority="67" stopIfTrue="1" operator="equal">
      <formula>"Abierta sin plan"</formula>
    </cfRule>
  </conditionalFormatting>
  <conditionalFormatting sqref="Y4:Y5">
    <cfRule type="cellIs" dxfId="1591" priority="453" stopIfTrue="1" operator="equal">
      <formula>"Cerrada"</formula>
    </cfRule>
    <cfRule type="cellIs" dxfId="1590" priority="452" stopIfTrue="1" operator="equal">
      <formula>"Abierta con plan"</formula>
    </cfRule>
  </conditionalFormatting>
  <conditionalFormatting sqref="Y5">
    <cfRule type="cellIs" dxfId="1589" priority="451" stopIfTrue="1" operator="equal">
      <formula>"Abierta sin plan"</formula>
    </cfRule>
    <cfRule type="cellIs" dxfId="1588" priority="450" stopIfTrue="1" operator="equal">
      <formula>"Abierta con plan"</formula>
    </cfRule>
    <cfRule type="cellIs" dxfId="1587" priority="289" stopIfTrue="1" operator="equal">
      <formula>"Abierta sin plan"</formula>
    </cfRule>
    <cfRule type="cellIs" dxfId="1586" priority="449" stopIfTrue="1" operator="equal">
      <formula>"Cerrada"</formula>
    </cfRule>
    <cfRule type="cellIs" dxfId="1585" priority="448" stopIfTrue="1" operator="equal">
      <formula>"Abierta con plan"</formula>
    </cfRule>
    <cfRule type="cellIs" dxfId="1584" priority="454" stopIfTrue="1" operator="equal">
      <formula>"Abierta sin plan"</formula>
    </cfRule>
    <cfRule type="cellIs" dxfId="1583" priority="292" stopIfTrue="1" operator="equal">
      <formula>"Abierta con plan"</formula>
    </cfRule>
    <cfRule type="cellIs" dxfId="1582" priority="291" stopIfTrue="1" operator="equal">
      <formula>"Cerrada"</formula>
    </cfRule>
    <cfRule type="cellIs" dxfId="1581" priority="290" stopIfTrue="1" operator="equal">
      <formula>"Abierta con plan"</formula>
    </cfRule>
    <cfRule type="cellIs" dxfId="1580" priority="294" stopIfTrue="1" operator="equal">
      <formula>"Abierta con plan"</formula>
    </cfRule>
    <cfRule type="cellIs" dxfId="1579" priority="288" stopIfTrue="1" operator="equal">
      <formula>"Cerrada"</formula>
    </cfRule>
    <cfRule type="cellIs" dxfId="1578" priority="287" stopIfTrue="1" operator="equal">
      <formula>"Abierta con plan"</formula>
    </cfRule>
    <cfRule type="cellIs" dxfId="1577" priority="285" stopIfTrue="1" operator="equal">
      <formula>"Abierta con plan"</formula>
    </cfRule>
    <cfRule type="cellIs" dxfId="1576" priority="284" stopIfTrue="1" operator="equal">
      <formula>"Cerrada"</formula>
    </cfRule>
    <cfRule type="cellIs" dxfId="1575" priority="286" stopIfTrue="1" operator="equal">
      <formula>"Abierta sin plan"</formula>
    </cfRule>
    <cfRule type="cellIs" dxfId="1574" priority="295" stopIfTrue="1" operator="equal">
      <formula>"Cerrada"</formula>
    </cfRule>
    <cfRule type="cellIs" dxfId="1573" priority="293" stopIfTrue="1" operator="equal">
      <formula>"Abierta sin plan"</formula>
    </cfRule>
    <cfRule type="cellIs" dxfId="1572" priority="283" stopIfTrue="1" operator="equal">
      <formula>"Abierta con plan"</formula>
    </cfRule>
  </conditionalFormatting>
  <conditionalFormatting sqref="Y5:Y6">
    <cfRule type="cellIs" dxfId="1571" priority="447" stopIfTrue="1" operator="equal">
      <formula>"Abierta sin plan"</formula>
    </cfRule>
    <cfRule type="cellIs" dxfId="1570" priority="302" stopIfTrue="1" operator="equal">
      <formula>"Cerrada"</formula>
    </cfRule>
    <cfRule type="cellIs" dxfId="1569" priority="301" stopIfTrue="1" operator="equal">
      <formula>"Abierta con plan"</formula>
    </cfRule>
    <cfRule type="cellIs" dxfId="1568" priority="300" stopIfTrue="1" operator="equal">
      <formula>"Abierta sin plan"</formula>
    </cfRule>
    <cfRule type="cellIs" dxfId="1567" priority="282" stopIfTrue="1" operator="equal">
      <formula>"Abierta sin plan"</formula>
    </cfRule>
    <cfRule type="cellIs" dxfId="1566" priority="299" stopIfTrue="1" operator="equal">
      <formula>"Abierta con plan"</formula>
    </cfRule>
    <cfRule type="cellIs" dxfId="1565" priority="296" stopIfTrue="1" operator="equal">
      <formula>"Abierta sin plan"</formula>
    </cfRule>
    <cfRule type="cellIs" dxfId="1564" priority="297" stopIfTrue="1" operator="equal">
      <formula>"Abierta con plan"</formula>
    </cfRule>
    <cfRule type="cellIs" dxfId="1563" priority="298" stopIfTrue="1" operator="equal">
      <formula>"Cerrada"</formula>
    </cfRule>
  </conditionalFormatting>
  <conditionalFormatting sqref="Y6">
    <cfRule type="cellIs" dxfId="1562" priority="441" stopIfTrue="1" operator="equal">
      <formula>"Abierta con plan"</formula>
    </cfRule>
    <cfRule type="cellIs" dxfId="1561" priority="277" stopIfTrue="1" operator="equal">
      <formula>"Cerrada"</formula>
    </cfRule>
    <cfRule type="cellIs" dxfId="1560" priority="278" stopIfTrue="1" operator="equal">
      <formula>"Abierta con plan"</formula>
    </cfRule>
    <cfRule type="cellIs" dxfId="1559" priority="279" stopIfTrue="1" operator="equal">
      <formula>"Abierta sin plan"</formula>
    </cfRule>
    <cfRule type="cellIs" dxfId="1558" priority="280" stopIfTrue="1" operator="equal">
      <formula>"Abierta con plan"</formula>
    </cfRule>
    <cfRule type="cellIs" dxfId="1557" priority="281" stopIfTrue="1" operator="equal">
      <formula>"Cerrada"</formula>
    </cfRule>
    <cfRule type="cellIs" dxfId="1556" priority="276" stopIfTrue="1" operator="equal">
      <formula>"Abierta con plan"</formula>
    </cfRule>
    <cfRule type="cellIs" dxfId="1555" priority="440" stopIfTrue="1" operator="equal">
      <formula>"Abierta sin plan"</formula>
    </cfRule>
    <cfRule type="cellIs" dxfId="1554" priority="442" stopIfTrue="1" operator="equal">
      <formula>"Cerrada"</formula>
    </cfRule>
    <cfRule type="cellIs" dxfId="1553" priority="443" stopIfTrue="1" operator="equal">
      <formula>"Abierta con plan"</formula>
    </cfRule>
    <cfRule type="cellIs" dxfId="1552" priority="444" stopIfTrue="1" operator="equal">
      <formula>"Abierta sin plan"</formula>
    </cfRule>
    <cfRule type="cellIs" dxfId="1551" priority="268" stopIfTrue="1" operator="equal">
      <formula>"Abierta sin plan"</formula>
    </cfRule>
    <cfRule type="cellIs" dxfId="1550" priority="269" stopIfTrue="1" operator="equal">
      <formula>"Abierta con plan"</formula>
    </cfRule>
    <cfRule type="cellIs" dxfId="1549" priority="270" stopIfTrue="1" operator="equal">
      <formula>"Cerrada"</formula>
    </cfRule>
    <cfRule type="cellIs" dxfId="1548" priority="271" stopIfTrue="1" operator="equal">
      <formula>"Abierta con plan"</formula>
    </cfRule>
    <cfRule type="cellIs" dxfId="1547" priority="272" stopIfTrue="1" operator="equal">
      <formula>"Abierta sin plan"</formula>
    </cfRule>
    <cfRule type="cellIs" dxfId="1546" priority="273" stopIfTrue="1" operator="equal">
      <formula>"Abierta con plan"</formula>
    </cfRule>
    <cfRule type="cellIs" dxfId="1545" priority="274" stopIfTrue="1" operator="equal">
      <formula>"Cerrada"</formula>
    </cfRule>
    <cfRule type="cellIs" dxfId="1544" priority="275" stopIfTrue="1" operator="equal">
      <formula>"Abierta sin plan"</formula>
    </cfRule>
  </conditionalFormatting>
  <conditionalFormatting sqref="Y6:Y71">
    <cfRule type="cellIs" dxfId="1543" priority="445" stopIfTrue="1" operator="equal">
      <formula>"Abierta con plan"</formula>
    </cfRule>
    <cfRule type="cellIs" dxfId="1542" priority="446" stopIfTrue="1" operator="equal">
      <formula>"Cerrada"</formula>
    </cfRule>
  </conditionalFormatting>
  <conditionalFormatting sqref="Y7:Y71">
    <cfRule type="cellIs" dxfId="1541" priority="822" stopIfTrue="1" operator="equal">
      <formula>"Cerrada"</formula>
    </cfRule>
    <cfRule type="cellIs" dxfId="1540" priority="821" stopIfTrue="1" operator="equal">
      <formula>"Abierta con plan"</formula>
    </cfRule>
  </conditionalFormatting>
  <conditionalFormatting sqref="Y10">
    <cfRule type="cellIs" dxfId="1539" priority="55" stopIfTrue="1" operator="equal">
      <formula>"Abierta con plan"</formula>
    </cfRule>
    <cfRule type="cellIs" dxfId="1538" priority="56" stopIfTrue="1" operator="equal">
      <formula>"Cerrada"</formula>
    </cfRule>
    <cfRule type="cellIs" dxfId="1537" priority="54" stopIfTrue="1" operator="equal">
      <formula>"Abierta sin plan"</formula>
    </cfRule>
  </conditionalFormatting>
  <conditionalFormatting sqref="Y13">
    <cfRule type="cellIs" dxfId="1536" priority="51" stopIfTrue="1" operator="equal">
      <formula>"Abierta sin plan"</formula>
    </cfRule>
    <cfRule type="cellIs" dxfId="1535" priority="53" stopIfTrue="1" operator="equal">
      <formula>"Cerrada"</formula>
    </cfRule>
    <cfRule type="cellIs" dxfId="1534" priority="52" stopIfTrue="1" operator="equal">
      <formula>"Abierta con plan"</formula>
    </cfRule>
  </conditionalFormatting>
  <conditionalFormatting sqref="Y16:Y19">
    <cfRule type="cellIs" dxfId="1533" priority="45" stopIfTrue="1" operator="equal">
      <formula>"Abierta sin plan"</formula>
    </cfRule>
    <cfRule type="cellIs" dxfId="1532" priority="46" stopIfTrue="1" operator="equal">
      <formula>"Abierta con plan"</formula>
    </cfRule>
    <cfRule type="cellIs" dxfId="1531" priority="47" stopIfTrue="1" operator="equal">
      <formula>"Cerrada"</formula>
    </cfRule>
  </conditionalFormatting>
  <conditionalFormatting sqref="Y21">
    <cfRule type="cellIs" dxfId="1530" priority="39" stopIfTrue="1" operator="equal">
      <formula>"Abierta sin plan"</formula>
    </cfRule>
    <cfRule type="cellIs" dxfId="1529" priority="40" stopIfTrue="1" operator="equal">
      <formula>"Abierta con plan"</formula>
    </cfRule>
    <cfRule type="cellIs" dxfId="1528" priority="41" stopIfTrue="1" operator="equal">
      <formula>"Cerrada"</formula>
    </cfRule>
  </conditionalFormatting>
  <conditionalFormatting sqref="Y23">
    <cfRule type="cellIs" dxfId="1527" priority="34" stopIfTrue="1" operator="equal">
      <formula>"Abierta con plan"</formula>
    </cfRule>
    <cfRule type="cellIs" dxfId="1526" priority="33" stopIfTrue="1" operator="equal">
      <formula>"Abierta sin plan"</formula>
    </cfRule>
    <cfRule type="cellIs" dxfId="1525" priority="35" stopIfTrue="1" operator="equal">
      <formula>"Cerrada"</formula>
    </cfRule>
  </conditionalFormatting>
  <conditionalFormatting sqref="Y26:Y27">
    <cfRule type="cellIs" dxfId="1524" priority="27" stopIfTrue="1" operator="equal">
      <formula>"Abierta sin plan"</formula>
    </cfRule>
    <cfRule type="cellIs" dxfId="1523" priority="28" stopIfTrue="1" operator="equal">
      <formula>"Abierta con plan"</formula>
    </cfRule>
    <cfRule type="cellIs" dxfId="1522" priority="29" stopIfTrue="1" operator="equal">
      <formula>"Cerrada"</formula>
    </cfRule>
  </conditionalFormatting>
  <conditionalFormatting sqref="Y30">
    <cfRule type="cellIs" dxfId="1521" priority="24" stopIfTrue="1" operator="equal">
      <formula>"Abierta sin plan"</formula>
    </cfRule>
    <cfRule type="cellIs" dxfId="1520" priority="25" stopIfTrue="1" operator="equal">
      <formula>"Abierta con plan"</formula>
    </cfRule>
    <cfRule type="cellIs" dxfId="1519" priority="26" stopIfTrue="1" operator="equal">
      <formula>"Cerrada"</formula>
    </cfRule>
  </conditionalFormatting>
  <conditionalFormatting sqref="Y35">
    <cfRule type="cellIs" dxfId="1518" priority="18" stopIfTrue="1" operator="equal">
      <formula>"Abierta sin plan"</formula>
    </cfRule>
    <cfRule type="cellIs" dxfId="1517" priority="19" stopIfTrue="1" operator="equal">
      <formula>"Abierta con plan"</formula>
    </cfRule>
    <cfRule type="cellIs" dxfId="1516" priority="20" stopIfTrue="1" operator="equal">
      <formula>"Cerrada"</formula>
    </cfRule>
  </conditionalFormatting>
  <conditionalFormatting sqref="Y72">
    <cfRule type="cellIs" dxfId="1515" priority="12" stopIfTrue="1" operator="equal">
      <formula>"Abierta sin plan"</formula>
    </cfRule>
    <cfRule type="cellIs" dxfId="1514" priority="11" stopIfTrue="1" operator="equal">
      <formula>"Cerrada"</formula>
    </cfRule>
    <cfRule type="cellIs" dxfId="1513" priority="10" stopIfTrue="1" operator="equal">
      <formula>"Abierta con plan"</formula>
    </cfRule>
    <cfRule type="cellIs" dxfId="1512" priority="9" stopIfTrue="1" operator="equal">
      <formula>"Abierta sin plan"</formula>
    </cfRule>
    <cfRule type="cellIs" dxfId="1511" priority="8" stopIfTrue="1" operator="equal">
      <formula>"Abierta con plan"</formula>
    </cfRule>
    <cfRule type="cellIs" dxfId="1510" priority="7" stopIfTrue="1" operator="equal">
      <formula>"Cerrada"</formula>
    </cfRule>
    <cfRule type="cellIs" dxfId="1509" priority="14" stopIfTrue="1" operator="equal">
      <formula>"Cerrada"</formula>
    </cfRule>
    <cfRule type="cellIs" dxfId="1508" priority="13" stopIfTrue="1" operator="equal">
      <formula>"Abierta con plan"</formula>
    </cfRule>
  </conditionalFormatting>
  <dataValidations count="5">
    <dataValidation type="list" allowBlank="1" showInputMessage="1" showErrorMessage="1" sqref="L9 L12 L2:L7" xr:uid="{394A4A95-4656-4B70-8675-87393A56F407}">
      <formula1>AUDITOR</formula1>
    </dataValidation>
    <dataValidation type="list" allowBlank="1" showInputMessage="1" showErrorMessage="1" sqref="J9 J24 J26 J17 J28:J34 J38 J22 J20 J15 J11:J13 J2:J7" xr:uid="{40FDA141-5616-4970-B1E3-7E21FFA00BE3}">
      <formula1>vicepresidencias</formula1>
    </dataValidation>
    <dataValidation type="list" allowBlank="1" showInputMessage="1" showErrorMessage="1" sqref="H2:H7" xr:uid="{270FDACB-BDD2-44AD-B93F-24E4FF5C33C8}">
      <formula1>AREA</formula1>
    </dataValidation>
    <dataValidation type="list" allowBlank="1" showInputMessage="1" showErrorMessage="1" sqref="R2:R7" xr:uid="{3C00809B-F8E9-41C6-A001-B1790203E2E5}">
      <formula1>accion2</formula1>
    </dataValidation>
    <dataValidation type="list" allowBlank="1" showInputMessage="1" showErrorMessage="1" sqref="I2:I7" xr:uid="{994663F8-A399-4409-A553-54F8431667BC}">
      <formula1>PROCESO</formula1>
    </dataValidation>
  </dataValidations>
  <hyperlinks>
    <hyperlink ref="AF15" r:id="rId1" xr:uid="{DF5F4B64-770A-4D9A-9F66-182EC6A96F31}"/>
    <hyperlink ref="AF24" r:id="rId2" xr:uid="{51FB062B-D8D1-4329-B0E0-226F2CA33A8D}"/>
    <hyperlink ref="AF32" r:id="rId3" xr:uid="{7C1FF5EC-8A8E-4A58-840B-02DD602399F1}"/>
    <hyperlink ref="AF33" r:id="rId4" xr:uid="{263F7E20-2D5D-4406-9A96-5E715471713A}"/>
    <hyperlink ref="AF34" r:id="rId5" xr:uid="{4DAE4A3C-20ED-4B1E-9625-DFA46BFCFA53}"/>
    <hyperlink ref="AF2" r:id="rId6" xr:uid="{7FD0E1C1-D347-4263-B85F-C351ACF57456}"/>
    <hyperlink ref="AF4" r:id="rId7" xr:uid="{D01BDA92-ECD4-456D-A9D0-DCA754745176}"/>
    <hyperlink ref="AF5" r:id="rId8" xr:uid="{3FC62254-AF95-416B-9B26-4F8AF4777B67}"/>
    <hyperlink ref="AF6" r:id="rId9" xr:uid="{38BAF2AE-4931-4FEB-AE74-14F42F955D99}"/>
    <hyperlink ref="AF7" r:id="rId10" xr:uid="{F84981F9-8E74-4C45-8A22-AF7748506F73}"/>
    <hyperlink ref="AF8" r:id="rId11" xr:uid="{8FC4DC01-3E96-4F87-AB16-ED3E43DC19DA}"/>
    <hyperlink ref="AF11" r:id="rId12" xr:uid="{EA7133E7-0D93-46ED-916A-A7D1448D328E}"/>
    <hyperlink ref="AF25" r:id="rId13" xr:uid="{DDC8DDFC-4A1D-4FBB-9D59-42E4394DBD5C}"/>
    <hyperlink ref="AF14" r:id="rId14" xr:uid="{33D11886-B2A6-492F-9D87-2D27C0F4673E}"/>
    <hyperlink ref="AF20" r:id="rId15" xr:uid="{49D6E871-D512-41B0-BCEF-3B3FED67F51A}"/>
    <hyperlink ref="AF12" r:id="rId16" xr:uid="{96ABDFAD-A0C8-4E25-81D0-54264AEAAAEA}"/>
    <hyperlink ref="AF9" r:id="rId17" xr:uid="{B5753B0B-04C3-4802-BE9F-3B050CF3EE8E}"/>
    <hyperlink ref="AF22" r:id="rId18" xr:uid="{C70151BD-95DB-4531-AE8E-749FC56B0083}"/>
    <hyperlink ref="AF3" r:id="rId19" xr:uid="{F4119240-6F23-46D9-86A9-C61AF0E682E4}"/>
    <hyperlink ref="AF28" r:id="rId20" xr:uid="{5E73AF19-216A-460F-9C2F-4B60E20D0F50}"/>
    <hyperlink ref="AF29" r:id="rId21" xr:uid="{95F4E57B-BFC1-4926-BF09-FAC8BC1FE880}"/>
    <hyperlink ref="AF36" r:id="rId22" xr:uid="{C998BB22-3899-4FEF-B620-7A8C2BF7FFF2}"/>
    <hyperlink ref="AF37" r:id="rId23" xr:uid="{69879132-5A90-4934-80A8-075CEB25A245}"/>
    <hyperlink ref="AF38" r:id="rId24" xr:uid="{7813E7AE-711D-4317-9BFE-376F9EAF9C6A}"/>
    <hyperlink ref="AF39" r:id="rId25" xr:uid="{16659F0D-B9E2-4DC5-9FC2-D48829698CC4}"/>
    <hyperlink ref="AF40" r:id="rId26" xr:uid="{DBCDF56B-56D5-414C-A1CD-FE583BEA67A3}"/>
    <hyperlink ref="AF31" r:id="rId27" xr:uid="{BAF65FF1-9670-4F6D-A8FB-B40A6F64F18F}"/>
    <hyperlink ref="AF10" r:id="rId28" xr:uid="{AD57A6B9-D1C0-4BDA-BC09-7ED25E415296}"/>
    <hyperlink ref="AF13" r:id="rId29" xr:uid="{51406436-368F-4407-AAF6-F72BB4465DAD}"/>
    <hyperlink ref="AF26" r:id="rId30" xr:uid="{94992BAC-FDD0-4933-9F87-C2A69FAC62A9}"/>
    <hyperlink ref="AF30" r:id="rId31" xr:uid="{FCE7D0DE-0F9C-4D18-B597-A4B65EE157D4}"/>
    <hyperlink ref="AF16" r:id="rId32" xr:uid="{0E27E68B-C043-41E9-B2A3-6BE5BD2F482C}"/>
    <hyperlink ref="AF18" r:id="rId33" xr:uid="{4038461C-51FE-43EB-BA4A-9E6FD60923F8}"/>
    <hyperlink ref="AF19" r:id="rId34" xr:uid="{CAD9A75B-6E20-41DC-9B35-D92F9B1FE579}"/>
    <hyperlink ref="AF21" r:id="rId35" xr:uid="{39FB3984-84C7-4B41-B2FB-B6D3D2FC966C}"/>
    <hyperlink ref="AF27" r:id="rId36" xr:uid="{8ED8B9FF-1FBB-4A0F-BE6C-EAD6BDCBCA75}"/>
    <hyperlink ref="AF35" r:id="rId37" xr:uid="{80D707CB-BF63-46C7-9578-A8339A5FE5C6}"/>
    <hyperlink ref="AF41" r:id="rId38" xr:uid="{F693307D-03D9-4D6C-92C6-AC79C3112A7A}"/>
    <hyperlink ref="AF42" r:id="rId39" xr:uid="{E380E128-FB52-477C-8289-63FE4AD222F2}"/>
    <hyperlink ref="AF17" r:id="rId40" xr:uid="{65794C92-D17B-4BF9-9715-761AB38A6330}"/>
    <hyperlink ref="AF23" r:id="rId41" xr:uid="{E3404DD3-16B1-4448-920D-D7E015AAD022}"/>
    <hyperlink ref="AF52" r:id="rId42" xr:uid="{B720D54F-1D35-48D3-9F5F-220BD1443699}"/>
    <hyperlink ref="AF51" r:id="rId43" xr:uid="{3D43288F-0C15-461D-AF4E-115BADE5DAD1}"/>
    <hyperlink ref="AF49" r:id="rId44" xr:uid="{204619CA-9CB0-4732-B14C-EE5168FA5E16}"/>
    <hyperlink ref="AF50" r:id="rId45" xr:uid="{B843D256-A846-4139-AFED-B2B06F18E679}"/>
    <hyperlink ref="AF54" r:id="rId46" xr:uid="{A2D96E9A-EB1A-4871-96F2-878E9538FB38}"/>
    <hyperlink ref="AF44" r:id="rId47" xr:uid="{2C30DCB3-17D0-43A4-B78E-4A4E9289421A}"/>
    <hyperlink ref="AF45" r:id="rId48" xr:uid="{515A3A48-247A-4BC4-9CA6-7CDF4C20AE78}"/>
    <hyperlink ref="AF53" r:id="rId49" xr:uid="{4F6B2B41-7B3C-4960-B0E5-B6DFFF72E3EF}"/>
    <hyperlink ref="AF55" r:id="rId50" xr:uid="{E6D0A306-F9CF-441D-AC7C-7A538673EB77}"/>
    <hyperlink ref="AF43" r:id="rId51" xr:uid="{25767398-D3D5-4722-B04B-3F6866889E3B}"/>
    <hyperlink ref="AF46" r:id="rId52" xr:uid="{0BF9B6D1-520D-434E-9FE7-8EF63F134512}"/>
    <hyperlink ref="AF47" r:id="rId53" xr:uid="{281A4AA8-3FB1-41BC-ABAF-CD10D8F4A4AA}"/>
    <hyperlink ref="AF48" r:id="rId54" xr:uid="{9E5B8F50-2793-40CE-AC7D-8868093E43A5}"/>
    <hyperlink ref="AF56" r:id="rId55" xr:uid="{CDCE3B5F-844A-4D00-8EF6-3EB372B9FDC0}"/>
    <hyperlink ref="AF57" r:id="rId56" xr:uid="{1D6A1CA4-5166-4B78-95FC-8350D52F370F}"/>
    <hyperlink ref="AF58" r:id="rId57" xr:uid="{B2E790D9-68B0-4705-8101-FD706AF241EC}"/>
    <hyperlink ref="AF59" r:id="rId58" xr:uid="{25B573F9-60EA-4469-A937-1370E57BAAC0}"/>
    <hyperlink ref="AF60" r:id="rId59" xr:uid="{20474DE6-05B0-4FCA-B222-DED3AC039865}"/>
    <hyperlink ref="AF61" r:id="rId60" xr:uid="{1ED5E462-E794-4167-88EA-029BBA8B6488}"/>
    <hyperlink ref="AF62" r:id="rId61" xr:uid="{74ADC5F3-C364-48CD-A3FA-F808BC5003E3}"/>
    <hyperlink ref="AF63" r:id="rId62" xr:uid="{7C076994-5E99-4473-8A33-57FDF019635B}"/>
    <hyperlink ref="AF65" r:id="rId63" xr:uid="{0D7085EC-2FA1-4EE1-ADEE-B4D48516BB2D}"/>
    <hyperlink ref="AF66" r:id="rId64" xr:uid="{B49BF95A-5EE1-4C35-9E96-DC04758F274B}"/>
    <hyperlink ref="AF67" r:id="rId65" xr:uid="{708202FE-2468-4E3B-9B26-84F47368DEE6}"/>
    <hyperlink ref="AF72" r:id="rId66" xr:uid="{34460A57-DE23-4121-922B-1E48562300DE}"/>
    <hyperlink ref="AF70" r:id="rId67" xr:uid="{F22DB231-D401-4ED6-8E5B-FA609973F4C5}"/>
    <hyperlink ref="AF64" r:id="rId68" xr:uid="{D4C69D34-DF07-4BA3-BE4E-2015650CFE78}"/>
    <hyperlink ref="AF68" r:id="rId69" xr:uid="{873A6F6B-D564-4450-BB4C-0ED20721581F}"/>
    <hyperlink ref="AF71" r:id="rId70" xr:uid="{2999758A-575B-44FB-AD36-68CAAD901FB3}"/>
    <hyperlink ref="AF69" r:id="rId71" xr:uid="{422B8E14-9DF5-49C5-A8D4-2B82860B82C8}"/>
  </hyperlinks>
  <printOptions horizontalCentered="1" verticalCentered="1"/>
  <pageMargins left="0.51181102362204722" right="0.19685039370078741" top="1.7716535433070868" bottom="0.39370078740157483" header="0" footer="0"/>
  <pageSetup scale="28" orientation="landscape" r:id="rId72"/>
  <headerFooter alignWithMargins="0">
    <oddHeader>&amp;F</oddHeader>
    <oddFooter>Página &amp;P de &amp;N</oddFooter>
  </headerFooter>
  <legacyDrawing r:id="rId73"/>
  <tableParts count="1">
    <tablePart r:id="rId7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CAB47-5AC3-4FB6-A08B-5D38201CB162}">
  <sheetPr>
    <pageSetUpPr fitToPage="1"/>
  </sheetPr>
  <dimension ref="A1:AF348"/>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A2" sqref="A2"/>
    </sheetView>
  </sheetViews>
  <sheetFormatPr baseColWidth="10" defaultColWidth="11.42578125" defaultRowHeight="15.75" x14ac:dyDescent="0.25"/>
  <cols>
    <col min="1" max="1" width="13"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5">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5">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5">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5">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5">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5">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5">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5">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5">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5">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5">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5">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5">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5">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5">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5">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5">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5">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5">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5">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5">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5">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5">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5">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5">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5">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5">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5">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5">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5">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5">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5">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5">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5">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5">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5">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5">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5">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5">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5">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5">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5">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5">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5">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5">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5">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5">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5">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5">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1.5" customHeight="1" x14ac:dyDescent="0.25">
      <c r="A51" s="9">
        <v>3444</v>
      </c>
      <c r="B51" s="14">
        <v>163</v>
      </c>
      <c r="C51" s="14">
        <v>2017</v>
      </c>
      <c r="D51" s="10" t="s">
        <v>307</v>
      </c>
      <c r="E51" s="10" t="s">
        <v>34</v>
      </c>
      <c r="F51" s="10"/>
      <c r="G51" s="10"/>
      <c r="H51" s="10" t="s">
        <v>48</v>
      </c>
      <c r="I51" s="11" t="s">
        <v>308</v>
      </c>
      <c r="J51" s="12" t="s">
        <v>133</v>
      </c>
      <c r="K51" s="10" t="s">
        <v>309</v>
      </c>
      <c r="L51" s="10" t="s">
        <v>279</v>
      </c>
      <c r="M51" s="13" t="s">
        <v>310</v>
      </c>
      <c r="N51" s="13" t="s">
        <v>195</v>
      </c>
      <c r="O51" s="14">
        <v>2017</v>
      </c>
      <c r="P51" s="14"/>
      <c r="Q51" s="14"/>
      <c r="R51" s="15" t="s">
        <v>42</v>
      </c>
      <c r="S51" s="13" t="s">
        <v>311</v>
      </c>
      <c r="T51" s="16">
        <v>42917</v>
      </c>
      <c r="U51" s="16">
        <v>43281</v>
      </c>
      <c r="V51" s="10" t="s">
        <v>312</v>
      </c>
      <c r="W51" s="13" t="s">
        <v>313</v>
      </c>
      <c r="X51" s="18">
        <v>1</v>
      </c>
      <c r="Y51" s="19" t="s">
        <v>45</v>
      </c>
      <c r="Z51" s="10"/>
      <c r="AA51" s="22">
        <v>9</v>
      </c>
      <c r="AB51" s="14">
        <v>2019</v>
      </c>
      <c r="AC51" s="20"/>
      <c r="AD51" s="21"/>
      <c r="AE51" s="22" t="s">
        <v>58</v>
      </c>
      <c r="AF51" s="14"/>
    </row>
    <row r="52" spans="1:32" ht="140.25" customHeight="1" x14ac:dyDescent="0.25">
      <c r="A52" s="9">
        <v>3450</v>
      </c>
      <c r="B52" s="14">
        <v>169</v>
      </c>
      <c r="C52" s="14">
        <v>2017</v>
      </c>
      <c r="D52" s="10" t="s">
        <v>320</v>
      </c>
      <c r="E52" s="10" t="s">
        <v>34</v>
      </c>
      <c r="F52" s="10"/>
      <c r="G52" s="10"/>
      <c r="H52" s="10" t="s">
        <v>85</v>
      </c>
      <c r="I52" s="11" t="s">
        <v>49</v>
      </c>
      <c r="J52" s="12" t="s">
        <v>50</v>
      </c>
      <c r="K52" s="10" t="s">
        <v>180</v>
      </c>
      <c r="L52" s="10" t="s">
        <v>63</v>
      </c>
      <c r="M52" s="13" t="s">
        <v>310</v>
      </c>
      <c r="N52" s="13" t="s">
        <v>195</v>
      </c>
      <c r="O52" s="14">
        <v>2017</v>
      </c>
      <c r="P52" s="14"/>
      <c r="Q52" s="14"/>
      <c r="R52" s="15" t="s">
        <v>42</v>
      </c>
      <c r="S52" s="13" t="s">
        <v>321</v>
      </c>
      <c r="T52" s="16">
        <v>42979</v>
      </c>
      <c r="U52" s="16">
        <v>44408</v>
      </c>
      <c r="V52" s="10"/>
      <c r="W52" s="13" t="s">
        <v>322</v>
      </c>
      <c r="X52" s="18">
        <v>1</v>
      </c>
      <c r="Y52" s="19" t="s">
        <v>45</v>
      </c>
      <c r="Z52" s="10"/>
      <c r="AA52" s="22">
        <v>7</v>
      </c>
      <c r="AB52" s="14">
        <v>2021</v>
      </c>
      <c r="AC52" s="20"/>
      <c r="AD52" s="21"/>
      <c r="AE52" s="22" t="s">
        <v>58</v>
      </c>
      <c r="AF52" s="14"/>
    </row>
    <row r="53" spans="1:32" ht="409.5" x14ac:dyDescent="0.25">
      <c r="A53" s="9">
        <v>3455</v>
      </c>
      <c r="B53" s="10">
        <v>174</v>
      </c>
      <c r="C53" s="14">
        <v>2017</v>
      </c>
      <c r="D53" s="10" t="s">
        <v>323</v>
      </c>
      <c r="E53" s="10" t="s">
        <v>34</v>
      </c>
      <c r="F53" s="10"/>
      <c r="G53" s="10"/>
      <c r="H53" s="10" t="s">
        <v>35</v>
      </c>
      <c r="I53" s="11" t="s">
        <v>36</v>
      </c>
      <c r="J53" s="12" t="s">
        <v>37</v>
      </c>
      <c r="K53" s="10" t="s">
        <v>324</v>
      </c>
      <c r="L53" s="10" t="s">
        <v>100</v>
      </c>
      <c r="M53" s="13" t="s">
        <v>325</v>
      </c>
      <c r="N53" s="13" t="s">
        <v>212</v>
      </c>
      <c r="O53" s="14">
        <v>2017</v>
      </c>
      <c r="P53" s="14"/>
      <c r="Q53" s="14"/>
      <c r="R53" s="15" t="s">
        <v>42</v>
      </c>
      <c r="S53" s="13" t="s">
        <v>326</v>
      </c>
      <c r="T53" s="16">
        <v>42976</v>
      </c>
      <c r="U53" s="16">
        <v>44196</v>
      </c>
      <c r="V53" s="10"/>
      <c r="W53" s="17" t="s">
        <v>327</v>
      </c>
      <c r="X53" s="18">
        <v>1</v>
      </c>
      <c r="Y53" s="19" t="s">
        <v>45</v>
      </c>
      <c r="Z53" s="40"/>
      <c r="AA53" s="22">
        <v>1</v>
      </c>
      <c r="AB53" s="14">
        <v>2021</v>
      </c>
      <c r="AC53" s="20"/>
      <c r="AD53" s="21"/>
      <c r="AE53" s="22" t="s">
        <v>46</v>
      </c>
      <c r="AF53" s="14"/>
    </row>
    <row r="54" spans="1:32" ht="152.25" customHeight="1" x14ac:dyDescent="0.25">
      <c r="A54" s="9">
        <v>3471</v>
      </c>
      <c r="B54" s="14">
        <v>190</v>
      </c>
      <c r="C54" s="14">
        <v>2017</v>
      </c>
      <c r="D54" s="10" t="s">
        <v>328</v>
      </c>
      <c r="E54" s="10" t="s">
        <v>34</v>
      </c>
      <c r="F54" s="10"/>
      <c r="G54" s="10"/>
      <c r="H54" s="10" t="s">
        <v>48</v>
      </c>
      <c r="I54" s="11" t="s">
        <v>308</v>
      </c>
      <c r="J54" s="12" t="s">
        <v>133</v>
      </c>
      <c r="K54" s="10" t="s">
        <v>309</v>
      </c>
      <c r="L54" s="41" t="s">
        <v>279</v>
      </c>
      <c r="M54" s="13" t="s">
        <v>325</v>
      </c>
      <c r="N54" s="13" t="s">
        <v>212</v>
      </c>
      <c r="O54" s="14">
        <v>2017</v>
      </c>
      <c r="P54" s="14"/>
      <c r="Q54" s="14"/>
      <c r="R54" s="15" t="s">
        <v>42</v>
      </c>
      <c r="S54" s="13" t="s">
        <v>329</v>
      </c>
      <c r="T54" s="16">
        <v>42948</v>
      </c>
      <c r="U54" s="16">
        <v>43281</v>
      </c>
      <c r="V54" s="10" t="s">
        <v>330</v>
      </c>
      <c r="W54" s="10" t="s">
        <v>331</v>
      </c>
      <c r="X54" s="18">
        <v>1</v>
      </c>
      <c r="Y54" s="19" t="s">
        <v>45</v>
      </c>
      <c r="Z54" s="10"/>
      <c r="AA54" s="22" t="s">
        <v>266</v>
      </c>
      <c r="AB54" s="14">
        <v>2019</v>
      </c>
      <c r="AC54" s="20"/>
      <c r="AD54" s="21"/>
      <c r="AE54" s="22" t="s">
        <v>58</v>
      </c>
      <c r="AF54" s="14"/>
    </row>
    <row r="55" spans="1:32" ht="180" customHeight="1" x14ac:dyDescent="0.25">
      <c r="A55" s="9">
        <v>3475</v>
      </c>
      <c r="B55" s="10">
        <v>194</v>
      </c>
      <c r="C55" s="14">
        <v>2017</v>
      </c>
      <c r="D55" s="10" t="s">
        <v>332</v>
      </c>
      <c r="E55" s="10" t="s">
        <v>333</v>
      </c>
      <c r="F55" s="10"/>
      <c r="G55" s="10"/>
      <c r="H55" s="10" t="s">
        <v>48</v>
      </c>
      <c r="I55" s="11" t="s">
        <v>121</v>
      </c>
      <c r="J55" s="12" t="s">
        <v>77</v>
      </c>
      <c r="K55" s="10" t="s">
        <v>334</v>
      </c>
      <c r="L55" s="10" t="s">
        <v>279</v>
      </c>
      <c r="M55" s="13" t="s">
        <v>325</v>
      </c>
      <c r="N55" s="13" t="s">
        <v>212</v>
      </c>
      <c r="O55" s="14">
        <v>2017</v>
      </c>
      <c r="P55" s="14"/>
      <c r="Q55" s="14"/>
      <c r="R55" s="15"/>
      <c r="S55" s="33" t="s">
        <v>335</v>
      </c>
      <c r="T55" s="16"/>
      <c r="U55" s="16">
        <v>44834</v>
      </c>
      <c r="V55" s="42"/>
      <c r="W55" s="13" t="s">
        <v>336</v>
      </c>
      <c r="X55" s="18">
        <v>1</v>
      </c>
      <c r="Y55" s="19" t="s">
        <v>45</v>
      </c>
      <c r="Z55" s="14"/>
      <c r="AA55" s="22">
        <v>9</v>
      </c>
      <c r="AB55" s="14">
        <v>2022</v>
      </c>
      <c r="AC55" s="20"/>
      <c r="AD55" s="21"/>
      <c r="AE55" s="22" t="s">
        <v>58</v>
      </c>
      <c r="AF55" s="34" t="s">
        <v>337</v>
      </c>
    </row>
    <row r="56" spans="1:32" ht="216.75" customHeight="1" x14ac:dyDescent="0.25">
      <c r="A56" s="9">
        <v>3476</v>
      </c>
      <c r="B56" s="10">
        <v>195</v>
      </c>
      <c r="C56" s="14">
        <v>2017</v>
      </c>
      <c r="D56" s="10" t="s">
        <v>338</v>
      </c>
      <c r="E56" s="10" t="s">
        <v>34</v>
      </c>
      <c r="F56" s="10"/>
      <c r="G56" s="10"/>
      <c r="H56" s="10" t="s">
        <v>48</v>
      </c>
      <c r="I56" s="11" t="s">
        <v>121</v>
      </c>
      <c r="J56" s="12" t="s">
        <v>77</v>
      </c>
      <c r="K56" s="10" t="s">
        <v>339</v>
      </c>
      <c r="L56" s="10" t="s">
        <v>210</v>
      </c>
      <c r="M56" s="13" t="s">
        <v>325</v>
      </c>
      <c r="N56" s="13" t="s">
        <v>212</v>
      </c>
      <c r="O56" s="14">
        <v>2017</v>
      </c>
      <c r="P56" s="14"/>
      <c r="Q56" s="14"/>
      <c r="R56" s="15" t="s">
        <v>42</v>
      </c>
      <c r="S56" s="25" t="s">
        <v>340</v>
      </c>
      <c r="T56" s="16">
        <v>42948</v>
      </c>
      <c r="U56" s="16">
        <v>43100</v>
      </c>
      <c r="V56" s="25" t="s">
        <v>341</v>
      </c>
      <c r="W56" s="13" t="s">
        <v>342</v>
      </c>
      <c r="X56" s="18">
        <v>1</v>
      </c>
      <c r="Y56" s="19" t="s">
        <v>45</v>
      </c>
      <c r="Z56" s="10"/>
      <c r="AA56" s="22">
        <v>6</v>
      </c>
      <c r="AB56" s="14">
        <v>2021</v>
      </c>
      <c r="AC56" s="20"/>
      <c r="AD56" s="21"/>
      <c r="AE56" s="22" t="s">
        <v>58</v>
      </c>
      <c r="AF56" s="14"/>
    </row>
    <row r="57" spans="1:32" ht="106.5" customHeight="1" x14ac:dyDescent="0.25">
      <c r="A57" s="9">
        <v>3477</v>
      </c>
      <c r="B57" s="14">
        <v>196</v>
      </c>
      <c r="C57" s="14">
        <v>2017</v>
      </c>
      <c r="D57" s="10" t="s">
        <v>343</v>
      </c>
      <c r="E57" s="10" t="s">
        <v>34</v>
      </c>
      <c r="F57" s="10"/>
      <c r="G57" s="10"/>
      <c r="H57" s="10" t="s">
        <v>48</v>
      </c>
      <c r="I57" s="11" t="s">
        <v>121</v>
      </c>
      <c r="J57" s="12" t="s">
        <v>77</v>
      </c>
      <c r="K57" s="10" t="s">
        <v>339</v>
      </c>
      <c r="L57" s="10" t="s">
        <v>210</v>
      </c>
      <c r="M57" s="13" t="s">
        <v>325</v>
      </c>
      <c r="N57" s="13" t="s">
        <v>212</v>
      </c>
      <c r="O57" s="14">
        <v>2017</v>
      </c>
      <c r="P57" s="14"/>
      <c r="Q57" s="14"/>
      <c r="R57" s="15"/>
      <c r="S57" s="25" t="s">
        <v>219</v>
      </c>
      <c r="T57" s="16">
        <v>43556</v>
      </c>
      <c r="U57" s="16">
        <v>43830</v>
      </c>
      <c r="V57" s="10" t="s">
        <v>344</v>
      </c>
      <c r="W57" s="43" t="s">
        <v>345</v>
      </c>
      <c r="X57" s="18">
        <v>1</v>
      </c>
      <c r="Y57" s="19" t="s">
        <v>45</v>
      </c>
      <c r="Z57" s="14"/>
      <c r="AA57" s="22">
        <v>8</v>
      </c>
      <c r="AB57" s="14">
        <v>2020</v>
      </c>
      <c r="AC57" s="20"/>
      <c r="AD57" s="21"/>
      <c r="AE57" s="22" t="s">
        <v>58</v>
      </c>
      <c r="AF57" s="14"/>
    </row>
    <row r="58" spans="1:32" ht="134.25" customHeight="1" x14ac:dyDescent="0.25">
      <c r="A58" s="9">
        <v>3481</v>
      </c>
      <c r="B58" s="10">
        <v>200</v>
      </c>
      <c r="C58" s="14">
        <v>2017</v>
      </c>
      <c r="D58" s="10" t="s">
        <v>346</v>
      </c>
      <c r="E58" s="10" t="s">
        <v>34</v>
      </c>
      <c r="F58" s="10"/>
      <c r="G58" s="10"/>
      <c r="H58" s="10" t="s">
        <v>48</v>
      </c>
      <c r="I58" s="11" t="s">
        <v>308</v>
      </c>
      <c r="J58" s="12" t="s">
        <v>133</v>
      </c>
      <c r="K58" s="10" t="s">
        <v>309</v>
      </c>
      <c r="L58" s="41" t="s">
        <v>210</v>
      </c>
      <c r="M58" s="13" t="s">
        <v>325</v>
      </c>
      <c r="N58" s="13" t="s">
        <v>212</v>
      </c>
      <c r="O58" s="14">
        <v>2017</v>
      </c>
      <c r="P58" s="14"/>
      <c r="Q58" s="14"/>
      <c r="R58" s="15"/>
      <c r="S58" s="33"/>
      <c r="T58" s="16">
        <v>42967</v>
      </c>
      <c r="U58" s="16">
        <v>43524</v>
      </c>
      <c r="V58" s="10"/>
      <c r="W58" s="13" t="s">
        <v>347</v>
      </c>
      <c r="X58" s="18">
        <v>1</v>
      </c>
      <c r="Y58" s="19" t="s">
        <v>45</v>
      </c>
      <c r="Z58" s="14"/>
      <c r="AA58" s="22" t="s">
        <v>216</v>
      </c>
      <c r="AB58" s="14">
        <v>2019</v>
      </c>
      <c r="AC58" s="20"/>
      <c r="AD58" s="21"/>
      <c r="AE58" s="22" t="s">
        <v>58</v>
      </c>
      <c r="AF58" s="14"/>
    </row>
    <row r="59" spans="1:32" ht="105.75" customHeight="1" x14ac:dyDescent="0.25">
      <c r="A59" s="9">
        <v>3482</v>
      </c>
      <c r="B59" s="10">
        <v>201</v>
      </c>
      <c r="C59" s="14">
        <v>2017</v>
      </c>
      <c r="D59" s="10" t="s">
        <v>348</v>
      </c>
      <c r="E59" s="10" t="s">
        <v>34</v>
      </c>
      <c r="F59" s="10"/>
      <c r="G59" s="10"/>
      <c r="H59" s="10" t="s">
        <v>48</v>
      </c>
      <c r="I59" s="11" t="s">
        <v>187</v>
      </c>
      <c r="J59" s="12" t="s">
        <v>188</v>
      </c>
      <c r="K59" s="10" t="s">
        <v>262</v>
      </c>
      <c r="L59" s="10" t="s">
        <v>210</v>
      </c>
      <c r="M59" s="13" t="s">
        <v>325</v>
      </c>
      <c r="N59" s="13" t="s">
        <v>212</v>
      </c>
      <c r="O59" s="14">
        <v>2017</v>
      </c>
      <c r="P59" s="14"/>
      <c r="Q59" s="14"/>
      <c r="R59" s="15"/>
      <c r="S59" s="33"/>
      <c r="T59" s="16"/>
      <c r="U59" s="16">
        <v>43555</v>
      </c>
      <c r="V59" s="10"/>
      <c r="W59" s="10" t="s">
        <v>265</v>
      </c>
      <c r="X59" s="18">
        <v>1</v>
      </c>
      <c r="Y59" s="19" t="s">
        <v>45</v>
      </c>
      <c r="Z59" s="14"/>
      <c r="AA59" s="22" t="s">
        <v>266</v>
      </c>
      <c r="AB59" s="14">
        <v>2019</v>
      </c>
      <c r="AC59" s="20"/>
      <c r="AD59" s="21"/>
      <c r="AE59" s="22" t="s">
        <v>58</v>
      </c>
      <c r="AF59" s="14"/>
    </row>
    <row r="60" spans="1:32" ht="223.5" customHeight="1" x14ac:dyDescent="0.25">
      <c r="A60" s="9">
        <v>3483</v>
      </c>
      <c r="B60" s="14">
        <v>202</v>
      </c>
      <c r="C60" s="14">
        <v>2017</v>
      </c>
      <c r="D60" s="10" t="s">
        <v>349</v>
      </c>
      <c r="E60" s="10" t="s">
        <v>34</v>
      </c>
      <c r="F60" s="10"/>
      <c r="G60" s="10"/>
      <c r="H60" s="10" t="s">
        <v>48</v>
      </c>
      <c r="I60" s="11" t="s">
        <v>76</v>
      </c>
      <c r="J60" s="12" t="s">
        <v>77</v>
      </c>
      <c r="K60" s="10" t="s">
        <v>251</v>
      </c>
      <c r="L60" s="10" t="s">
        <v>210</v>
      </c>
      <c r="M60" s="13" t="s">
        <v>325</v>
      </c>
      <c r="N60" s="13" t="s">
        <v>212</v>
      </c>
      <c r="O60" s="14">
        <v>2017</v>
      </c>
      <c r="P60" s="14"/>
      <c r="Q60" s="14"/>
      <c r="R60" s="15"/>
      <c r="S60" s="25" t="s">
        <v>219</v>
      </c>
      <c r="T60" s="16">
        <v>43556</v>
      </c>
      <c r="U60" s="16">
        <v>43830</v>
      </c>
      <c r="V60" s="10" t="s">
        <v>220</v>
      </c>
      <c r="W60" s="43" t="s">
        <v>350</v>
      </c>
      <c r="X60" s="18">
        <v>1</v>
      </c>
      <c r="Y60" s="19" t="s">
        <v>45</v>
      </c>
      <c r="Z60" s="14"/>
      <c r="AA60" s="22">
        <v>8</v>
      </c>
      <c r="AB60" s="14">
        <v>2020</v>
      </c>
      <c r="AC60" s="20"/>
      <c r="AD60" s="21"/>
      <c r="AE60" s="22" t="s">
        <v>58</v>
      </c>
      <c r="AF60" s="14"/>
    </row>
    <row r="61" spans="1:32" ht="210" customHeight="1" x14ac:dyDescent="0.25">
      <c r="A61" s="9">
        <v>3497</v>
      </c>
      <c r="B61" s="10">
        <v>216</v>
      </c>
      <c r="C61" s="14">
        <v>2017</v>
      </c>
      <c r="D61" s="10" t="s">
        <v>351</v>
      </c>
      <c r="E61" s="10" t="s">
        <v>34</v>
      </c>
      <c r="F61" s="10"/>
      <c r="G61" s="10"/>
      <c r="H61" s="10" t="s">
        <v>301</v>
      </c>
      <c r="I61" s="11" t="s">
        <v>36</v>
      </c>
      <c r="J61" s="12" t="s">
        <v>37</v>
      </c>
      <c r="K61" s="10" t="s">
        <v>352</v>
      </c>
      <c r="L61" s="10" t="s">
        <v>181</v>
      </c>
      <c r="M61" s="13" t="s">
        <v>353</v>
      </c>
      <c r="N61" s="13" t="s">
        <v>88</v>
      </c>
      <c r="O61" s="14">
        <v>2017</v>
      </c>
      <c r="P61" s="14"/>
      <c r="Q61" s="14"/>
      <c r="R61" s="15" t="s">
        <v>42</v>
      </c>
      <c r="S61" s="33" t="s">
        <v>354</v>
      </c>
      <c r="T61" s="16">
        <v>43006</v>
      </c>
      <c r="U61" s="16">
        <v>43190</v>
      </c>
      <c r="V61" s="10"/>
      <c r="W61" s="13" t="s">
        <v>355</v>
      </c>
      <c r="X61" s="18">
        <v>1</v>
      </c>
      <c r="Y61" s="19" t="s">
        <v>45</v>
      </c>
      <c r="Z61" s="14"/>
      <c r="AA61" s="22">
        <v>6</v>
      </c>
      <c r="AB61" s="14">
        <v>2019</v>
      </c>
      <c r="AC61" s="20"/>
      <c r="AD61" s="21"/>
      <c r="AE61" s="22" t="s">
        <v>46</v>
      </c>
      <c r="AF61" s="14"/>
    </row>
    <row r="62" spans="1:32" ht="161.25" customHeight="1" x14ac:dyDescent="0.25">
      <c r="A62" s="44">
        <v>3501</v>
      </c>
      <c r="B62" s="14">
        <v>220</v>
      </c>
      <c r="C62" s="14">
        <v>2017</v>
      </c>
      <c r="D62" s="10" t="s">
        <v>356</v>
      </c>
      <c r="E62" s="10" t="s">
        <v>34</v>
      </c>
      <c r="F62" s="10"/>
      <c r="G62" s="10"/>
      <c r="H62" s="10" t="s">
        <v>48</v>
      </c>
      <c r="I62" s="11" t="s">
        <v>121</v>
      </c>
      <c r="J62" s="12" t="s">
        <v>77</v>
      </c>
      <c r="K62" s="10" t="s">
        <v>357</v>
      </c>
      <c r="L62" s="10" t="s">
        <v>210</v>
      </c>
      <c r="M62" s="13" t="s">
        <v>353</v>
      </c>
      <c r="N62" s="13" t="s">
        <v>88</v>
      </c>
      <c r="O62" s="14">
        <v>2017</v>
      </c>
      <c r="P62" s="14"/>
      <c r="Q62" s="14"/>
      <c r="R62" s="15" t="s">
        <v>358</v>
      </c>
      <c r="S62" s="25" t="s">
        <v>359</v>
      </c>
      <c r="T62" s="16">
        <v>43556</v>
      </c>
      <c r="U62" s="16">
        <v>43830</v>
      </c>
      <c r="V62" s="10"/>
      <c r="W62" s="13" t="s">
        <v>360</v>
      </c>
      <c r="X62" s="18">
        <v>1</v>
      </c>
      <c r="Y62" s="19" t="s">
        <v>45</v>
      </c>
      <c r="Z62" s="14"/>
      <c r="AA62" s="22">
        <v>3</v>
      </c>
      <c r="AB62" s="14">
        <v>2020</v>
      </c>
      <c r="AC62" s="20"/>
      <c r="AD62" s="21"/>
      <c r="AE62" s="22" t="s">
        <v>58</v>
      </c>
      <c r="AF62" s="14"/>
    </row>
    <row r="63" spans="1:32" ht="291.75" customHeight="1" x14ac:dyDescent="0.25">
      <c r="A63" s="9">
        <v>3502</v>
      </c>
      <c r="B63" s="10">
        <v>221</v>
      </c>
      <c r="C63" s="14">
        <v>2017</v>
      </c>
      <c r="D63" s="10" t="s">
        <v>361</v>
      </c>
      <c r="E63" s="10" t="s">
        <v>34</v>
      </c>
      <c r="F63" s="10"/>
      <c r="G63" s="10"/>
      <c r="H63" s="10" t="s">
        <v>48</v>
      </c>
      <c r="I63" s="11" t="s">
        <v>308</v>
      </c>
      <c r="J63" s="12" t="s">
        <v>133</v>
      </c>
      <c r="K63" s="10" t="s">
        <v>309</v>
      </c>
      <c r="L63" s="10" t="s">
        <v>210</v>
      </c>
      <c r="M63" s="13" t="s">
        <v>353</v>
      </c>
      <c r="N63" s="13" t="s">
        <v>88</v>
      </c>
      <c r="O63" s="14">
        <v>2017</v>
      </c>
      <c r="P63" s="14"/>
      <c r="Q63" s="14"/>
      <c r="R63" s="15"/>
      <c r="S63" s="33"/>
      <c r="T63" s="16">
        <v>42998</v>
      </c>
      <c r="U63" s="16">
        <v>43524</v>
      </c>
      <c r="V63" s="10"/>
      <c r="W63" s="13" t="s">
        <v>347</v>
      </c>
      <c r="X63" s="18">
        <v>1</v>
      </c>
      <c r="Y63" s="19" t="s">
        <v>45</v>
      </c>
      <c r="Z63" s="14"/>
      <c r="AA63" s="22" t="s">
        <v>216</v>
      </c>
      <c r="AB63" s="14">
        <v>2019</v>
      </c>
      <c r="AC63" s="20"/>
      <c r="AD63" s="21"/>
      <c r="AE63" s="22" t="s">
        <v>58</v>
      </c>
      <c r="AF63" s="14"/>
    </row>
    <row r="64" spans="1:32" ht="130.5" customHeight="1" x14ac:dyDescent="0.25">
      <c r="A64" s="9">
        <v>3507</v>
      </c>
      <c r="B64" s="14">
        <v>226</v>
      </c>
      <c r="C64" s="14">
        <v>2017</v>
      </c>
      <c r="D64" s="10" t="s">
        <v>362</v>
      </c>
      <c r="E64" s="10" t="s">
        <v>34</v>
      </c>
      <c r="F64" s="10"/>
      <c r="G64" s="10"/>
      <c r="H64" s="10" t="s">
        <v>48</v>
      </c>
      <c r="I64" s="11" t="s">
        <v>76</v>
      </c>
      <c r="J64" s="12" t="s">
        <v>77</v>
      </c>
      <c r="K64" s="10" t="s">
        <v>251</v>
      </c>
      <c r="L64" s="10" t="s">
        <v>210</v>
      </c>
      <c r="M64" s="13" t="s">
        <v>353</v>
      </c>
      <c r="N64" s="13" t="s">
        <v>88</v>
      </c>
      <c r="O64" s="14">
        <v>2017</v>
      </c>
      <c r="P64" s="14"/>
      <c r="Q64" s="14"/>
      <c r="R64" s="15" t="s">
        <v>358</v>
      </c>
      <c r="S64" s="25" t="s">
        <v>219</v>
      </c>
      <c r="T64" s="16">
        <v>43556</v>
      </c>
      <c r="U64" s="16">
        <v>43830</v>
      </c>
      <c r="V64" s="10"/>
      <c r="W64" s="43" t="s">
        <v>363</v>
      </c>
      <c r="X64" s="18">
        <v>1</v>
      </c>
      <c r="Y64" s="19" t="s">
        <v>45</v>
      </c>
      <c r="Z64" s="14"/>
      <c r="AA64" s="22">
        <v>3</v>
      </c>
      <c r="AB64" s="14">
        <v>2020</v>
      </c>
      <c r="AC64" s="20"/>
      <c r="AD64" s="21"/>
      <c r="AE64" s="22" t="s">
        <v>58</v>
      </c>
      <c r="AF64" s="14"/>
    </row>
    <row r="65" spans="1:32" ht="174" customHeight="1" x14ac:dyDescent="0.25">
      <c r="A65" s="9">
        <v>3509</v>
      </c>
      <c r="B65" s="10">
        <v>228</v>
      </c>
      <c r="C65" s="14">
        <v>2017</v>
      </c>
      <c r="D65" s="10" t="s">
        <v>364</v>
      </c>
      <c r="E65" s="10" t="s">
        <v>34</v>
      </c>
      <c r="F65" s="10"/>
      <c r="G65" s="10"/>
      <c r="H65" s="10" t="s">
        <v>35</v>
      </c>
      <c r="I65" s="11" t="s">
        <v>36</v>
      </c>
      <c r="J65" s="12" t="s">
        <v>37</v>
      </c>
      <c r="K65" s="10" t="s">
        <v>365</v>
      </c>
      <c r="L65" s="10" t="s">
        <v>112</v>
      </c>
      <c r="M65" s="13" t="s">
        <v>366</v>
      </c>
      <c r="N65" s="13" t="s">
        <v>367</v>
      </c>
      <c r="O65" s="14">
        <v>2017</v>
      </c>
      <c r="P65" s="14"/>
      <c r="Q65" s="14"/>
      <c r="R65" s="15" t="s">
        <v>42</v>
      </c>
      <c r="S65" s="13" t="s">
        <v>368</v>
      </c>
      <c r="T65" s="16">
        <v>43038</v>
      </c>
      <c r="U65" s="16">
        <v>43830</v>
      </c>
      <c r="V65" s="10"/>
      <c r="W65" s="17" t="s">
        <v>369</v>
      </c>
      <c r="X65" s="18">
        <v>1</v>
      </c>
      <c r="Y65" s="19" t="s">
        <v>45</v>
      </c>
      <c r="Z65" s="14"/>
      <c r="AA65" s="22">
        <v>9</v>
      </c>
      <c r="AB65" s="14">
        <v>2019</v>
      </c>
      <c r="AC65" s="20"/>
      <c r="AD65" s="21"/>
      <c r="AE65" s="22" t="s">
        <v>46</v>
      </c>
      <c r="AF65" s="14"/>
    </row>
    <row r="66" spans="1:32" ht="184.5" customHeight="1" x14ac:dyDescent="0.25">
      <c r="A66" s="9">
        <v>3510</v>
      </c>
      <c r="B66" s="14">
        <v>229</v>
      </c>
      <c r="C66" s="14">
        <v>2017</v>
      </c>
      <c r="D66" s="10" t="s">
        <v>370</v>
      </c>
      <c r="E66" s="10" t="s">
        <v>34</v>
      </c>
      <c r="F66" s="10"/>
      <c r="G66" s="10"/>
      <c r="H66" s="10" t="s">
        <v>35</v>
      </c>
      <c r="I66" s="11" t="s">
        <v>36</v>
      </c>
      <c r="J66" s="12" t="s">
        <v>37</v>
      </c>
      <c r="K66" s="10" t="s">
        <v>365</v>
      </c>
      <c r="L66" s="10" t="s">
        <v>112</v>
      </c>
      <c r="M66" s="13" t="s">
        <v>366</v>
      </c>
      <c r="N66" s="13" t="s">
        <v>367</v>
      </c>
      <c r="O66" s="14">
        <v>2017</v>
      </c>
      <c r="P66" s="14"/>
      <c r="Q66" s="14"/>
      <c r="R66" s="15" t="s">
        <v>42</v>
      </c>
      <c r="S66" s="13" t="s">
        <v>371</v>
      </c>
      <c r="T66" s="16">
        <v>43038</v>
      </c>
      <c r="U66" s="16">
        <v>43677</v>
      </c>
      <c r="V66" s="10"/>
      <c r="W66" s="17" t="s">
        <v>372</v>
      </c>
      <c r="X66" s="18">
        <v>1</v>
      </c>
      <c r="Y66" s="19" t="s">
        <v>45</v>
      </c>
      <c r="Z66" s="14"/>
      <c r="AA66" s="22">
        <v>10</v>
      </c>
      <c r="AB66" s="14">
        <v>2019</v>
      </c>
      <c r="AC66" s="20"/>
      <c r="AD66" s="21"/>
      <c r="AE66" s="22" t="s">
        <v>46</v>
      </c>
      <c r="AF66" s="14"/>
    </row>
    <row r="67" spans="1:32" ht="127.5" customHeight="1" x14ac:dyDescent="0.25">
      <c r="A67" s="9">
        <v>3513</v>
      </c>
      <c r="B67" s="14">
        <v>232</v>
      </c>
      <c r="C67" s="14">
        <v>2017</v>
      </c>
      <c r="D67" s="10" t="s">
        <v>373</v>
      </c>
      <c r="E67" s="10" t="s">
        <v>34</v>
      </c>
      <c r="F67" s="10"/>
      <c r="G67" s="10"/>
      <c r="H67" s="10" t="s">
        <v>35</v>
      </c>
      <c r="I67" s="11" t="s">
        <v>36</v>
      </c>
      <c r="J67" s="12" t="s">
        <v>98</v>
      </c>
      <c r="K67" s="45" t="s">
        <v>374</v>
      </c>
      <c r="L67" s="10" t="s">
        <v>112</v>
      </c>
      <c r="M67" s="13" t="s">
        <v>366</v>
      </c>
      <c r="N67" s="13" t="s">
        <v>367</v>
      </c>
      <c r="O67" s="14">
        <v>2017</v>
      </c>
      <c r="P67" s="14"/>
      <c r="Q67" s="14"/>
      <c r="R67" s="15" t="s">
        <v>42</v>
      </c>
      <c r="S67" s="13" t="s">
        <v>375</v>
      </c>
      <c r="T67" s="16">
        <v>43040</v>
      </c>
      <c r="U67" s="16">
        <v>43799</v>
      </c>
      <c r="V67" s="10"/>
      <c r="W67" s="13" t="s">
        <v>376</v>
      </c>
      <c r="X67" s="18">
        <v>1</v>
      </c>
      <c r="Y67" s="19" t="s">
        <v>45</v>
      </c>
      <c r="Z67" s="14"/>
      <c r="AA67" s="22">
        <v>11</v>
      </c>
      <c r="AB67" s="14">
        <v>2019</v>
      </c>
      <c r="AC67" s="20"/>
      <c r="AD67" s="21"/>
      <c r="AE67" s="22" t="s">
        <v>46</v>
      </c>
      <c r="AF67" s="14"/>
    </row>
    <row r="68" spans="1:32" ht="261.75" customHeight="1" x14ac:dyDescent="0.25">
      <c r="A68" s="9">
        <v>3523</v>
      </c>
      <c r="B68" s="10">
        <v>242</v>
      </c>
      <c r="C68" s="14">
        <v>2017</v>
      </c>
      <c r="D68" s="10" t="s">
        <v>384</v>
      </c>
      <c r="E68" s="10" t="s">
        <v>34</v>
      </c>
      <c r="F68" s="10"/>
      <c r="G68" s="10"/>
      <c r="H68" s="10" t="s">
        <v>35</v>
      </c>
      <c r="I68" s="11" t="s">
        <v>60</v>
      </c>
      <c r="J68" s="12" t="s">
        <v>61</v>
      </c>
      <c r="K68" s="10" t="s">
        <v>385</v>
      </c>
      <c r="L68" s="10" t="s">
        <v>39</v>
      </c>
      <c r="M68" s="13" t="s">
        <v>386</v>
      </c>
      <c r="N68" s="13" t="s">
        <v>144</v>
      </c>
      <c r="O68" s="14">
        <v>2017</v>
      </c>
      <c r="P68" s="14"/>
      <c r="Q68" s="14"/>
      <c r="R68" s="15" t="s">
        <v>42</v>
      </c>
      <c r="S68" s="13" t="s">
        <v>387</v>
      </c>
      <c r="T68" s="16">
        <v>43069</v>
      </c>
      <c r="U68" s="16">
        <v>44286</v>
      </c>
      <c r="V68" s="10"/>
      <c r="W68" s="17" t="s">
        <v>388</v>
      </c>
      <c r="X68" s="18">
        <v>1</v>
      </c>
      <c r="Y68" s="19" t="s">
        <v>45</v>
      </c>
      <c r="Z68" s="14"/>
      <c r="AA68" s="22">
        <v>3</v>
      </c>
      <c r="AB68" s="14">
        <v>2021</v>
      </c>
      <c r="AC68" s="20"/>
      <c r="AD68" s="21"/>
      <c r="AE68" s="22" t="s">
        <v>46</v>
      </c>
      <c r="AF68" s="14"/>
    </row>
    <row r="69" spans="1:32" ht="98.25" customHeight="1" x14ac:dyDescent="0.25">
      <c r="A69" s="9">
        <v>3525</v>
      </c>
      <c r="B69" s="14">
        <v>244</v>
      </c>
      <c r="C69" s="14">
        <v>2017</v>
      </c>
      <c r="D69" s="10" t="s">
        <v>389</v>
      </c>
      <c r="E69" s="10" t="s">
        <v>34</v>
      </c>
      <c r="F69" s="10"/>
      <c r="G69" s="10"/>
      <c r="H69" s="10" t="s">
        <v>35</v>
      </c>
      <c r="I69" s="11" t="s">
        <v>36</v>
      </c>
      <c r="J69" s="12" t="s">
        <v>37</v>
      </c>
      <c r="K69" s="10" t="s">
        <v>390</v>
      </c>
      <c r="L69" s="10" t="s">
        <v>285</v>
      </c>
      <c r="M69" s="13" t="s">
        <v>386</v>
      </c>
      <c r="N69" s="13" t="s">
        <v>144</v>
      </c>
      <c r="O69" s="14">
        <v>2017</v>
      </c>
      <c r="P69" s="14"/>
      <c r="Q69" s="14"/>
      <c r="R69" s="15"/>
      <c r="S69" s="13" t="s">
        <v>391</v>
      </c>
      <c r="T69" s="16">
        <v>43101</v>
      </c>
      <c r="U69" s="16">
        <v>44012</v>
      </c>
      <c r="V69" s="10"/>
      <c r="W69" s="13" t="s">
        <v>392</v>
      </c>
      <c r="X69" s="18">
        <v>1</v>
      </c>
      <c r="Y69" s="19" t="s">
        <v>45</v>
      </c>
      <c r="Z69" s="14"/>
      <c r="AA69" s="22" t="s">
        <v>393</v>
      </c>
      <c r="AB69" s="14">
        <v>2020</v>
      </c>
      <c r="AC69" s="20"/>
      <c r="AD69" s="21"/>
      <c r="AE69" s="22" t="s">
        <v>46</v>
      </c>
      <c r="AF69" s="14"/>
    </row>
    <row r="70" spans="1:32" ht="116.25" customHeight="1" x14ac:dyDescent="0.25">
      <c r="A70" s="9">
        <v>3532</v>
      </c>
      <c r="B70" s="10">
        <v>251</v>
      </c>
      <c r="C70" s="14">
        <v>2017</v>
      </c>
      <c r="D70" s="10" t="s">
        <v>394</v>
      </c>
      <c r="E70" s="10" t="s">
        <v>34</v>
      </c>
      <c r="F70" s="10"/>
      <c r="G70" s="10"/>
      <c r="H70" s="10" t="s">
        <v>35</v>
      </c>
      <c r="I70" s="11" t="s">
        <v>36</v>
      </c>
      <c r="J70" s="12" t="s">
        <v>37</v>
      </c>
      <c r="K70" s="10" t="s">
        <v>395</v>
      </c>
      <c r="L70" s="10" t="s">
        <v>396</v>
      </c>
      <c r="M70" s="13" t="s">
        <v>386</v>
      </c>
      <c r="N70" s="13" t="s">
        <v>144</v>
      </c>
      <c r="O70" s="14">
        <v>2017</v>
      </c>
      <c r="P70" s="14"/>
      <c r="Q70" s="14"/>
      <c r="R70" s="15" t="s">
        <v>42</v>
      </c>
      <c r="S70" s="13" t="s">
        <v>368</v>
      </c>
      <c r="T70" s="16">
        <v>43066</v>
      </c>
      <c r="U70" s="16">
        <v>43465</v>
      </c>
      <c r="V70" s="10" t="s">
        <v>397</v>
      </c>
      <c r="W70" s="13" t="s">
        <v>398</v>
      </c>
      <c r="X70" s="18">
        <v>1</v>
      </c>
      <c r="Y70" s="19" t="s">
        <v>45</v>
      </c>
      <c r="Z70" s="10"/>
      <c r="AA70" s="22" t="s">
        <v>266</v>
      </c>
      <c r="AB70" s="14">
        <v>2019</v>
      </c>
      <c r="AC70" s="20"/>
      <c r="AD70" s="21"/>
      <c r="AE70" s="22" t="s">
        <v>46</v>
      </c>
      <c r="AF70" s="14"/>
    </row>
    <row r="71" spans="1:32" ht="135.75" customHeight="1" x14ac:dyDescent="0.25">
      <c r="A71" s="9">
        <v>3538</v>
      </c>
      <c r="B71" s="10">
        <v>257</v>
      </c>
      <c r="C71" s="14">
        <v>2017</v>
      </c>
      <c r="D71" s="10" t="s">
        <v>399</v>
      </c>
      <c r="E71" s="10" t="s">
        <v>34</v>
      </c>
      <c r="F71" s="10"/>
      <c r="G71" s="10"/>
      <c r="H71" s="10" t="s">
        <v>48</v>
      </c>
      <c r="I71" s="11" t="s">
        <v>308</v>
      </c>
      <c r="J71" s="12" t="s">
        <v>133</v>
      </c>
      <c r="K71" s="10" t="s">
        <v>309</v>
      </c>
      <c r="L71" s="10" t="s">
        <v>79</v>
      </c>
      <c r="M71" s="13" t="s">
        <v>400</v>
      </c>
      <c r="N71" s="13" t="s">
        <v>172</v>
      </c>
      <c r="O71" s="14">
        <v>2017</v>
      </c>
      <c r="P71" s="14"/>
      <c r="Q71" s="14"/>
      <c r="R71" s="15" t="s">
        <v>42</v>
      </c>
      <c r="S71" s="13" t="s">
        <v>401</v>
      </c>
      <c r="T71" s="16">
        <v>43160</v>
      </c>
      <c r="U71" s="16">
        <v>43281</v>
      </c>
      <c r="V71" s="10" t="s">
        <v>402</v>
      </c>
      <c r="W71" s="13" t="s">
        <v>403</v>
      </c>
      <c r="X71" s="18">
        <v>1</v>
      </c>
      <c r="Y71" s="19" t="s">
        <v>45</v>
      </c>
      <c r="Z71" s="14"/>
      <c r="AA71" s="22" t="s">
        <v>138</v>
      </c>
      <c r="AB71" s="14">
        <v>2019</v>
      </c>
      <c r="AC71" s="20"/>
      <c r="AD71" s="21"/>
      <c r="AE71" s="22" t="s">
        <v>58</v>
      </c>
      <c r="AF71" s="14"/>
    </row>
    <row r="72" spans="1:32" ht="162" customHeight="1" x14ac:dyDescent="0.25">
      <c r="A72" s="9">
        <v>3539</v>
      </c>
      <c r="B72" s="10">
        <v>258</v>
      </c>
      <c r="C72" s="14">
        <v>2017</v>
      </c>
      <c r="D72" s="10" t="s">
        <v>404</v>
      </c>
      <c r="E72" s="10" t="s">
        <v>34</v>
      </c>
      <c r="F72" s="10"/>
      <c r="G72" s="10"/>
      <c r="H72" s="10" t="s">
        <v>48</v>
      </c>
      <c r="I72" s="11" t="s">
        <v>308</v>
      </c>
      <c r="J72" s="12" t="s">
        <v>133</v>
      </c>
      <c r="K72" s="10" t="s">
        <v>309</v>
      </c>
      <c r="L72" s="10" t="s">
        <v>79</v>
      </c>
      <c r="M72" s="13" t="s">
        <v>400</v>
      </c>
      <c r="N72" s="13" t="s">
        <v>172</v>
      </c>
      <c r="O72" s="14">
        <v>2017</v>
      </c>
      <c r="P72" s="14"/>
      <c r="Q72" s="14"/>
      <c r="R72" s="15" t="s">
        <v>42</v>
      </c>
      <c r="S72" s="13" t="s">
        <v>405</v>
      </c>
      <c r="T72" s="16">
        <v>43252</v>
      </c>
      <c r="U72" s="16">
        <v>43343</v>
      </c>
      <c r="V72" s="10" t="s">
        <v>406</v>
      </c>
      <c r="W72" s="13" t="s">
        <v>407</v>
      </c>
      <c r="X72" s="18">
        <v>1</v>
      </c>
      <c r="Y72" s="19" t="s">
        <v>45</v>
      </c>
      <c r="Z72" s="14"/>
      <c r="AA72" s="22" t="s">
        <v>138</v>
      </c>
      <c r="AB72" s="14">
        <v>2019</v>
      </c>
      <c r="AC72" s="20"/>
      <c r="AD72" s="21"/>
      <c r="AE72" s="22" t="s">
        <v>58</v>
      </c>
      <c r="AF72" s="14"/>
    </row>
    <row r="73" spans="1:32" ht="79.5" customHeight="1" x14ac:dyDescent="0.25">
      <c r="A73" s="9">
        <v>3540</v>
      </c>
      <c r="B73" s="14">
        <v>1</v>
      </c>
      <c r="C73" s="10">
        <v>2018</v>
      </c>
      <c r="D73" s="10" t="s">
        <v>408</v>
      </c>
      <c r="E73" s="10" t="s">
        <v>34</v>
      </c>
      <c r="F73" s="10"/>
      <c r="G73" s="10"/>
      <c r="H73" s="10" t="s">
        <v>35</v>
      </c>
      <c r="I73" s="11" t="s">
        <v>36</v>
      </c>
      <c r="J73" s="12" t="s">
        <v>98</v>
      </c>
      <c r="K73" s="10" t="s">
        <v>38</v>
      </c>
      <c r="L73" s="10" t="s">
        <v>112</v>
      </c>
      <c r="M73" s="13" t="s">
        <v>409</v>
      </c>
      <c r="N73" s="13" t="s">
        <v>138</v>
      </c>
      <c r="O73" s="14">
        <v>2018</v>
      </c>
      <c r="P73" s="13"/>
      <c r="Q73" s="14"/>
      <c r="R73" s="15" t="s">
        <v>42</v>
      </c>
      <c r="S73" s="10" t="s">
        <v>410</v>
      </c>
      <c r="T73" s="16">
        <v>43228</v>
      </c>
      <c r="U73" s="16">
        <v>43465</v>
      </c>
      <c r="V73" s="19"/>
      <c r="W73" s="13" t="s">
        <v>411</v>
      </c>
      <c r="X73" s="18">
        <v>1</v>
      </c>
      <c r="Y73" s="19" t="s">
        <v>45</v>
      </c>
      <c r="Z73" s="13"/>
      <c r="AA73" s="14" t="s">
        <v>412</v>
      </c>
      <c r="AB73" s="14">
        <v>2019</v>
      </c>
      <c r="AC73" s="20"/>
      <c r="AD73" s="21"/>
      <c r="AE73" s="22" t="s">
        <v>46</v>
      </c>
      <c r="AF73" s="14"/>
    </row>
    <row r="74" spans="1:32" ht="90" customHeight="1" x14ac:dyDescent="0.25">
      <c r="A74" s="9">
        <v>3541</v>
      </c>
      <c r="B74" s="10">
        <v>2</v>
      </c>
      <c r="C74" s="10">
        <v>2018</v>
      </c>
      <c r="D74" s="10" t="s">
        <v>413</v>
      </c>
      <c r="E74" s="10" t="s">
        <v>34</v>
      </c>
      <c r="F74" s="10"/>
      <c r="G74" s="10"/>
      <c r="H74" s="10" t="s">
        <v>35</v>
      </c>
      <c r="I74" s="11" t="s">
        <v>36</v>
      </c>
      <c r="J74" s="12" t="s">
        <v>98</v>
      </c>
      <c r="K74" s="10" t="s">
        <v>38</v>
      </c>
      <c r="L74" s="10" t="s">
        <v>112</v>
      </c>
      <c r="M74" s="13" t="s">
        <v>409</v>
      </c>
      <c r="N74" s="13" t="s">
        <v>138</v>
      </c>
      <c r="O74" s="14">
        <v>2018</v>
      </c>
      <c r="P74" s="13"/>
      <c r="Q74" s="14"/>
      <c r="R74" s="15" t="s">
        <v>42</v>
      </c>
      <c r="S74" s="10" t="s">
        <v>414</v>
      </c>
      <c r="T74" s="16">
        <v>43228</v>
      </c>
      <c r="U74" s="16">
        <v>43465</v>
      </c>
      <c r="V74" s="19"/>
      <c r="W74" s="13" t="s">
        <v>415</v>
      </c>
      <c r="X74" s="18">
        <v>1</v>
      </c>
      <c r="Y74" s="19" t="s">
        <v>45</v>
      </c>
      <c r="Z74" s="13"/>
      <c r="AA74" s="14" t="s">
        <v>412</v>
      </c>
      <c r="AB74" s="14">
        <v>2019</v>
      </c>
      <c r="AC74" s="20"/>
      <c r="AD74" s="21"/>
      <c r="AE74" s="22" t="s">
        <v>46</v>
      </c>
      <c r="AF74" s="14"/>
    </row>
    <row r="75" spans="1:32" ht="90" customHeight="1" x14ac:dyDescent="0.25">
      <c r="A75" s="9">
        <v>3542</v>
      </c>
      <c r="B75" s="10">
        <v>3</v>
      </c>
      <c r="C75" s="10">
        <v>2018</v>
      </c>
      <c r="D75" s="10" t="s">
        <v>416</v>
      </c>
      <c r="E75" s="10" t="s">
        <v>34</v>
      </c>
      <c r="F75" s="10"/>
      <c r="G75" s="10"/>
      <c r="H75" s="10" t="s">
        <v>35</v>
      </c>
      <c r="I75" s="11" t="s">
        <v>36</v>
      </c>
      <c r="J75" s="12" t="s">
        <v>98</v>
      </c>
      <c r="K75" s="10" t="s">
        <v>38</v>
      </c>
      <c r="L75" s="10" t="s">
        <v>112</v>
      </c>
      <c r="M75" s="13" t="s">
        <v>409</v>
      </c>
      <c r="N75" s="13" t="s">
        <v>138</v>
      </c>
      <c r="O75" s="14">
        <v>2018</v>
      </c>
      <c r="P75" s="13"/>
      <c r="Q75" s="14"/>
      <c r="R75" s="15" t="s">
        <v>42</v>
      </c>
      <c r="S75" s="10" t="s">
        <v>410</v>
      </c>
      <c r="T75" s="16">
        <v>43228</v>
      </c>
      <c r="U75" s="16">
        <v>43465</v>
      </c>
      <c r="V75" s="19"/>
      <c r="W75" s="13" t="s">
        <v>417</v>
      </c>
      <c r="X75" s="18">
        <v>1</v>
      </c>
      <c r="Y75" s="19" t="s">
        <v>45</v>
      </c>
      <c r="Z75" s="13"/>
      <c r="AA75" s="14" t="s">
        <v>412</v>
      </c>
      <c r="AB75" s="14">
        <v>2019</v>
      </c>
      <c r="AC75" s="20"/>
      <c r="AD75" s="21"/>
      <c r="AE75" s="22" t="s">
        <v>46</v>
      </c>
      <c r="AF75" s="14"/>
    </row>
    <row r="76" spans="1:32" ht="90" customHeight="1" x14ac:dyDescent="0.25">
      <c r="A76" s="9">
        <v>3543</v>
      </c>
      <c r="B76" s="14">
        <v>4</v>
      </c>
      <c r="C76" s="10">
        <v>2018</v>
      </c>
      <c r="D76" s="10" t="s">
        <v>418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419</v>
      </c>
      <c r="X76" s="18">
        <v>1</v>
      </c>
      <c r="Y76" s="19" t="s">
        <v>45</v>
      </c>
      <c r="Z76" s="46"/>
      <c r="AA76" s="14" t="s">
        <v>412</v>
      </c>
      <c r="AB76" s="14">
        <v>2019</v>
      </c>
      <c r="AC76" s="20"/>
      <c r="AD76" s="21"/>
      <c r="AE76" s="22" t="s">
        <v>46</v>
      </c>
      <c r="AF76" s="14"/>
    </row>
    <row r="77" spans="1:32" ht="264" customHeight="1" x14ac:dyDescent="0.25">
      <c r="A77" s="9">
        <v>3544</v>
      </c>
      <c r="B77" s="10">
        <v>5</v>
      </c>
      <c r="C77" s="10">
        <v>2018</v>
      </c>
      <c r="D77" s="10" t="s">
        <v>420</v>
      </c>
      <c r="E77" s="10" t="s">
        <v>34</v>
      </c>
      <c r="F77" s="10"/>
      <c r="G77" s="10"/>
      <c r="H77" s="10" t="s">
        <v>35</v>
      </c>
      <c r="I77" s="11" t="s">
        <v>36</v>
      </c>
      <c r="J77" s="12" t="s">
        <v>98</v>
      </c>
      <c r="K77" s="10" t="s">
        <v>38</v>
      </c>
      <c r="L77" s="10" t="s">
        <v>112</v>
      </c>
      <c r="M77" s="13" t="s">
        <v>409</v>
      </c>
      <c r="N77" s="13" t="s">
        <v>138</v>
      </c>
      <c r="O77" s="14">
        <v>2018</v>
      </c>
      <c r="P77" s="13"/>
      <c r="Q77" s="14"/>
      <c r="R77" s="15" t="s">
        <v>42</v>
      </c>
      <c r="S77" s="10" t="s">
        <v>410</v>
      </c>
      <c r="T77" s="16">
        <v>43228</v>
      </c>
      <c r="U77" s="16">
        <v>43465</v>
      </c>
      <c r="V77" s="19"/>
      <c r="W77" s="13" t="s">
        <v>421</v>
      </c>
      <c r="X77" s="18">
        <v>1</v>
      </c>
      <c r="Y77" s="19" t="s">
        <v>45</v>
      </c>
      <c r="Z77" s="13"/>
      <c r="AA77" s="14" t="s">
        <v>412</v>
      </c>
      <c r="AB77" s="14">
        <v>2019</v>
      </c>
      <c r="AC77" s="20"/>
      <c r="AD77" s="21"/>
      <c r="AE77" s="22" t="s">
        <v>46</v>
      </c>
      <c r="AF77" s="14"/>
    </row>
    <row r="78" spans="1:32" ht="245.25" customHeight="1" x14ac:dyDescent="0.25">
      <c r="A78" s="9">
        <v>3545</v>
      </c>
      <c r="B78" s="10">
        <v>6</v>
      </c>
      <c r="C78" s="10">
        <v>2018</v>
      </c>
      <c r="D78" s="10" t="s">
        <v>422</v>
      </c>
      <c r="E78" s="10" t="s">
        <v>34</v>
      </c>
      <c r="F78" s="10"/>
      <c r="G78" s="10"/>
      <c r="H78" s="10" t="s">
        <v>35</v>
      </c>
      <c r="I78" s="11" t="s">
        <v>36</v>
      </c>
      <c r="J78" s="12" t="s">
        <v>98</v>
      </c>
      <c r="K78" s="10" t="s">
        <v>38</v>
      </c>
      <c r="L78" s="10" t="s">
        <v>39</v>
      </c>
      <c r="M78" s="13" t="s">
        <v>409</v>
      </c>
      <c r="N78" s="13" t="s">
        <v>138</v>
      </c>
      <c r="O78" s="14">
        <v>2018</v>
      </c>
      <c r="P78" s="13"/>
      <c r="Q78" s="14"/>
      <c r="R78" s="15" t="s">
        <v>42</v>
      </c>
      <c r="S78" s="10" t="s">
        <v>423</v>
      </c>
      <c r="T78" s="16">
        <v>43228</v>
      </c>
      <c r="U78" s="16">
        <v>44135</v>
      </c>
      <c r="V78" s="19"/>
      <c r="W78" s="13" t="s">
        <v>424</v>
      </c>
      <c r="X78" s="18">
        <v>1</v>
      </c>
      <c r="Y78" s="19" t="s">
        <v>45</v>
      </c>
      <c r="Z78" s="13"/>
      <c r="AA78" s="14">
        <v>9</v>
      </c>
      <c r="AB78" s="14">
        <v>2020</v>
      </c>
      <c r="AC78" s="20"/>
      <c r="AD78" s="21"/>
      <c r="AE78" s="22" t="s">
        <v>46</v>
      </c>
      <c r="AF78" s="14"/>
    </row>
    <row r="79" spans="1:32" ht="409.5" x14ac:dyDescent="0.25">
      <c r="A79" s="9">
        <v>3546</v>
      </c>
      <c r="B79" s="14">
        <v>7</v>
      </c>
      <c r="C79" s="10">
        <v>2018</v>
      </c>
      <c r="D79" s="10" t="s">
        <v>425</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426</v>
      </c>
      <c r="X79" s="18">
        <v>1</v>
      </c>
      <c r="Y79" s="19" t="s">
        <v>45</v>
      </c>
      <c r="Z79" s="13"/>
      <c r="AA79" s="14" t="s">
        <v>412</v>
      </c>
      <c r="AB79" s="14">
        <v>2019</v>
      </c>
      <c r="AC79" s="20"/>
      <c r="AD79" s="21"/>
      <c r="AE79" s="22" t="s">
        <v>46</v>
      </c>
      <c r="AF79" s="14"/>
    </row>
    <row r="80" spans="1:32" ht="287.25" customHeight="1" x14ac:dyDescent="0.25">
      <c r="A80" s="9">
        <v>3547</v>
      </c>
      <c r="B80" s="10">
        <v>8</v>
      </c>
      <c r="C80" s="10">
        <v>2018</v>
      </c>
      <c r="D80" s="10" t="s">
        <v>427</v>
      </c>
      <c r="E80" s="10" t="s">
        <v>34</v>
      </c>
      <c r="F80" s="10"/>
      <c r="G80" s="10"/>
      <c r="H80" s="10" t="s">
        <v>35</v>
      </c>
      <c r="I80" s="11" t="s">
        <v>36</v>
      </c>
      <c r="J80" s="12" t="s">
        <v>98</v>
      </c>
      <c r="K80" s="10" t="s">
        <v>38</v>
      </c>
      <c r="L80" s="10" t="s">
        <v>39</v>
      </c>
      <c r="M80" s="13" t="s">
        <v>409</v>
      </c>
      <c r="N80" s="13" t="s">
        <v>138</v>
      </c>
      <c r="O80" s="14">
        <v>2018</v>
      </c>
      <c r="P80" s="13"/>
      <c r="Q80" s="14"/>
      <c r="R80" s="15" t="s">
        <v>42</v>
      </c>
      <c r="S80" s="10" t="s">
        <v>423</v>
      </c>
      <c r="T80" s="16">
        <v>43228</v>
      </c>
      <c r="U80" s="16">
        <v>44135</v>
      </c>
      <c r="V80" s="19"/>
      <c r="W80" s="13" t="s">
        <v>428</v>
      </c>
      <c r="X80" s="18">
        <v>1</v>
      </c>
      <c r="Y80" s="19" t="s">
        <v>45</v>
      </c>
      <c r="Z80" s="13"/>
      <c r="AA80" s="14">
        <v>9</v>
      </c>
      <c r="AB80" s="14">
        <v>2020</v>
      </c>
      <c r="AC80" s="20"/>
      <c r="AD80" s="21"/>
      <c r="AE80" s="22" t="s">
        <v>46</v>
      </c>
      <c r="AF80" s="14"/>
    </row>
    <row r="81" spans="1:32" ht="409.5" x14ac:dyDescent="0.25">
      <c r="A81" s="9">
        <v>3548</v>
      </c>
      <c r="B81" s="10">
        <v>9</v>
      </c>
      <c r="C81" s="10">
        <v>2018</v>
      </c>
      <c r="D81" s="10" t="s">
        <v>429</v>
      </c>
      <c r="E81" s="10" t="s">
        <v>34</v>
      </c>
      <c r="F81" s="10"/>
      <c r="G81" s="10"/>
      <c r="H81" s="10" t="s">
        <v>35</v>
      </c>
      <c r="I81" s="11" t="s">
        <v>36</v>
      </c>
      <c r="J81" s="12" t="s">
        <v>98</v>
      </c>
      <c r="K81" s="10" t="s">
        <v>38</v>
      </c>
      <c r="L81" s="10" t="s">
        <v>39</v>
      </c>
      <c r="M81" s="13" t="s">
        <v>409</v>
      </c>
      <c r="N81" s="13" t="s">
        <v>138</v>
      </c>
      <c r="O81" s="14">
        <v>2018</v>
      </c>
      <c r="P81" s="13"/>
      <c r="Q81" s="14"/>
      <c r="R81" s="15" t="s">
        <v>42</v>
      </c>
      <c r="S81" s="10" t="s">
        <v>430</v>
      </c>
      <c r="T81" s="16">
        <v>43228</v>
      </c>
      <c r="U81" s="16">
        <v>44135</v>
      </c>
      <c r="V81" s="19"/>
      <c r="W81" s="13" t="s">
        <v>431</v>
      </c>
      <c r="X81" s="18">
        <v>1</v>
      </c>
      <c r="Y81" s="19" t="s">
        <v>45</v>
      </c>
      <c r="Z81" s="13"/>
      <c r="AA81" s="14">
        <v>9</v>
      </c>
      <c r="AB81" s="14">
        <v>2020</v>
      </c>
      <c r="AC81" s="20"/>
      <c r="AD81" s="21"/>
      <c r="AE81" s="22" t="s">
        <v>46</v>
      </c>
      <c r="AF81" s="14"/>
    </row>
    <row r="82" spans="1:32" ht="409.5" x14ac:dyDescent="0.25">
      <c r="A82" s="9">
        <v>3550</v>
      </c>
      <c r="B82" s="10">
        <v>11</v>
      </c>
      <c r="C82" s="10">
        <v>2018</v>
      </c>
      <c r="D82" s="10" t="s">
        <v>432</v>
      </c>
      <c r="E82" s="10" t="s">
        <v>34</v>
      </c>
      <c r="F82" s="10"/>
      <c r="G82" s="10"/>
      <c r="H82" s="10" t="s">
        <v>48</v>
      </c>
      <c r="I82" s="11" t="s">
        <v>36</v>
      </c>
      <c r="J82" s="12" t="s">
        <v>77</v>
      </c>
      <c r="K82" s="10" t="s">
        <v>38</v>
      </c>
      <c r="L82" s="10" t="s">
        <v>112</v>
      </c>
      <c r="M82" s="13" t="s">
        <v>409</v>
      </c>
      <c r="N82" s="13" t="s">
        <v>138</v>
      </c>
      <c r="O82" s="14">
        <v>2018</v>
      </c>
      <c r="P82" s="13"/>
      <c r="Q82" s="14"/>
      <c r="R82" s="15" t="s">
        <v>42</v>
      </c>
      <c r="S82" s="10" t="s">
        <v>433</v>
      </c>
      <c r="T82" s="16">
        <v>43280</v>
      </c>
      <c r="U82" s="16">
        <v>43465</v>
      </c>
      <c r="V82" s="19"/>
      <c r="W82" s="10" t="s">
        <v>434</v>
      </c>
      <c r="X82" s="18">
        <v>1</v>
      </c>
      <c r="Y82" s="19" t="s">
        <v>45</v>
      </c>
      <c r="Z82" s="13"/>
      <c r="AA82" s="14" t="s">
        <v>412</v>
      </c>
      <c r="AB82" s="14">
        <v>2019</v>
      </c>
      <c r="AC82" s="20"/>
      <c r="AD82" s="21"/>
      <c r="AE82" s="22" t="s">
        <v>46</v>
      </c>
      <c r="AF82" s="14"/>
    </row>
    <row r="83" spans="1:32" ht="409.5" x14ac:dyDescent="0.25">
      <c r="A83" s="9">
        <v>3552</v>
      </c>
      <c r="B83" s="14">
        <v>13</v>
      </c>
      <c r="C83" s="10">
        <v>2018</v>
      </c>
      <c r="D83" s="10" t="s">
        <v>435</v>
      </c>
      <c r="E83" s="10" t="s">
        <v>34</v>
      </c>
      <c r="F83" s="10"/>
      <c r="G83" s="10"/>
      <c r="H83" s="10" t="s">
        <v>85</v>
      </c>
      <c r="I83" s="10" t="s">
        <v>49</v>
      </c>
      <c r="J83" s="12" t="s">
        <v>50</v>
      </c>
      <c r="K83" s="10" t="s">
        <v>180</v>
      </c>
      <c r="L83" s="41" t="s">
        <v>279</v>
      </c>
      <c r="M83" s="13" t="s">
        <v>409</v>
      </c>
      <c r="N83" s="13" t="s">
        <v>138</v>
      </c>
      <c r="O83" s="14">
        <v>2018</v>
      </c>
      <c r="P83" s="13"/>
      <c r="Q83" s="14"/>
      <c r="R83" s="15" t="s">
        <v>436</v>
      </c>
      <c r="S83" s="25" t="s">
        <v>437</v>
      </c>
      <c r="T83" s="16" t="s">
        <v>438</v>
      </c>
      <c r="U83" s="16">
        <v>44135</v>
      </c>
      <c r="V83" s="10"/>
      <c r="W83" s="13" t="s">
        <v>439</v>
      </c>
      <c r="X83" s="18">
        <v>1</v>
      </c>
      <c r="Y83" s="19" t="s">
        <v>45</v>
      </c>
      <c r="Z83" s="13"/>
      <c r="AA83" s="14">
        <v>9</v>
      </c>
      <c r="AB83" s="14">
        <v>2021</v>
      </c>
      <c r="AC83" s="20"/>
      <c r="AD83" s="21"/>
      <c r="AE83" s="22" t="s">
        <v>58</v>
      </c>
      <c r="AF83" s="14"/>
    </row>
    <row r="84" spans="1:32" ht="409.5" x14ac:dyDescent="0.25">
      <c r="A84" s="9">
        <v>3564</v>
      </c>
      <c r="B84" s="14">
        <v>25</v>
      </c>
      <c r="C84" s="10">
        <v>2018</v>
      </c>
      <c r="D84" s="10" t="s">
        <v>440</v>
      </c>
      <c r="E84" s="10" t="s">
        <v>333</v>
      </c>
      <c r="F84" s="10"/>
      <c r="G84" s="10"/>
      <c r="H84" s="10" t="s">
        <v>35</v>
      </c>
      <c r="I84" s="11" t="s">
        <v>36</v>
      </c>
      <c r="J84" s="12" t="s">
        <v>98</v>
      </c>
      <c r="K84" s="10" t="s">
        <v>441</v>
      </c>
      <c r="L84" s="37" t="s">
        <v>100</v>
      </c>
      <c r="M84" s="13" t="s">
        <v>442</v>
      </c>
      <c r="N84" s="13" t="s">
        <v>274</v>
      </c>
      <c r="O84" s="14">
        <v>2018</v>
      </c>
      <c r="P84" s="28">
        <v>20221020116753</v>
      </c>
      <c r="Q84" s="14" t="s">
        <v>103</v>
      </c>
      <c r="R84" s="15" t="s">
        <v>42</v>
      </c>
      <c r="S84" s="25" t="s">
        <v>443</v>
      </c>
      <c r="T84" s="16">
        <v>43181</v>
      </c>
      <c r="U84" s="16" t="s">
        <v>444</v>
      </c>
      <c r="V84" s="10" t="s">
        <v>445</v>
      </c>
      <c r="W84" s="13" t="s">
        <v>446</v>
      </c>
      <c r="X84" s="18">
        <v>1</v>
      </c>
      <c r="Y84" s="19" t="s">
        <v>45</v>
      </c>
      <c r="Z84" s="13" t="s">
        <v>108</v>
      </c>
      <c r="AA84" s="14">
        <v>9</v>
      </c>
      <c r="AB84" s="14">
        <v>2022</v>
      </c>
      <c r="AC84" s="20"/>
      <c r="AD84" s="21"/>
      <c r="AE84" s="22" t="s">
        <v>46</v>
      </c>
      <c r="AF84" s="29" t="s">
        <v>447</v>
      </c>
    </row>
    <row r="85" spans="1:32" ht="409.5" x14ac:dyDescent="0.25">
      <c r="A85" s="9">
        <v>3572</v>
      </c>
      <c r="B85" s="10">
        <v>33</v>
      </c>
      <c r="C85" s="10">
        <v>2018</v>
      </c>
      <c r="D85" s="10" t="s">
        <v>448</v>
      </c>
      <c r="E85" s="10" t="s">
        <v>34</v>
      </c>
      <c r="F85" s="10"/>
      <c r="G85" s="10"/>
      <c r="H85" s="10" t="s">
        <v>35</v>
      </c>
      <c r="I85" s="11" t="s">
        <v>36</v>
      </c>
      <c r="J85" s="12" t="s">
        <v>37</v>
      </c>
      <c r="K85" s="10" t="s">
        <v>449</v>
      </c>
      <c r="L85" s="10" t="s">
        <v>396</v>
      </c>
      <c r="M85" s="13" t="s">
        <v>450</v>
      </c>
      <c r="N85" s="13" t="s">
        <v>451</v>
      </c>
      <c r="O85" s="14">
        <v>2018</v>
      </c>
      <c r="P85" s="13"/>
      <c r="Q85" s="14"/>
      <c r="R85" s="15" t="s">
        <v>42</v>
      </c>
      <c r="S85" s="33" t="s">
        <v>452</v>
      </c>
      <c r="T85" s="16">
        <v>43229</v>
      </c>
      <c r="U85" s="16">
        <v>43646</v>
      </c>
      <c r="V85" s="10" t="s">
        <v>453</v>
      </c>
      <c r="W85" s="13" t="s">
        <v>454</v>
      </c>
      <c r="X85" s="18">
        <v>1</v>
      </c>
      <c r="Y85" s="19" t="s">
        <v>45</v>
      </c>
      <c r="Z85" s="10"/>
      <c r="AA85" s="14" t="s">
        <v>455</v>
      </c>
      <c r="AB85" s="14">
        <v>2019</v>
      </c>
      <c r="AC85" s="20"/>
      <c r="AD85" s="21"/>
      <c r="AE85" s="22" t="s">
        <v>46</v>
      </c>
      <c r="AF85" s="14"/>
    </row>
    <row r="86" spans="1:32" ht="75" customHeight="1" x14ac:dyDescent="0.25">
      <c r="A86" s="9">
        <v>3576</v>
      </c>
      <c r="B86" s="14">
        <v>37</v>
      </c>
      <c r="C86" s="10">
        <v>2018</v>
      </c>
      <c r="D86" s="10" t="s">
        <v>456</v>
      </c>
      <c r="E86" s="10" t="s">
        <v>34</v>
      </c>
      <c r="F86" s="10"/>
      <c r="G86" s="10"/>
      <c r="H86" s="10" t="s">
        <v>85</v>
      </c>
      <c r="I86" s="11" t="s">
        <v>49</v>
      </c>
      <c r="J86" s="12" t="s">
        <v>50</v>
      </c>
      <c r="K86" s="10" t="s">
        <v>449</v>
      </c>
      <c r="L86" s="10" t="s">
        <v>100</v>
      </c>
      <c r="M86" s="13" t="s">
        <v>450</v>
      </c>
      <c r="N86" s="13" t="s">
        <v>451</v>
      </c>
      <c r="O86" s="14">
        <v>2018</v>
      </c>
      <c r="P86" s="13"/>
      <c r="Q86" s="14"/>
      <c r="R86" s="15" t="s">
        <v>42</v>
      </c>
      <c r="S86" s="13" t="s">
        <v>457</v>
      </c>
      <c r="T86" s="16">
        <v>43222</v>
      </c>
      <c r="U86" s="16">
        <v>43769</v>
      </c>
      <c r="V86" s="47" t="s">
        <v>458</v>
      </c>
      <c r="W86" s="17" t="s">
        <v>459</v>
      </c>
      <c r="X86" s="18">
        <v>1</v>
      </c>
      <c r="Y86" s="19" t="s">
        <v>45</v>
      </c>
      <c r="Z86" s="10"/>
      <c r="AA86" s="14">
        <v>10</v>
      </c>
      <c r="AB86" s="14">
        <v>2019</v>
      </c>
      <c r="AC86" s="20"/>
      <c r="AD86" s="21"/>
      <c r="AE86" s="22" t="s">
        <v>46</v>
      </c>
      <c r="AF86" s="14"/>
    </row>
    <row r="87" spans="1:32" ht="243" customHeight="1" x14ac:dyDescent="0.25">
      <c r="A87" s="9">
        <v>3577</v>
      </c>
      <c r="B87" s="10">
        <v>38</v>
      </c>
      <c r="C87" s="10">
        <v>2018</v>
      </c>
      <c r="D87" s="10" t="s">
        <v>460</v>
      </c>
      <c r="E87" s="10" t="s">
        <v>34</v>
      </c>
      <c r="F87" s="10"/>
      <c r="G87" s="10"/>
      <c r="H87" s="10" t="s">
        <v>35</v>
      </c>
      <c r="I87" s="11" t="s">
        <v>36</v>
      </c>
      <c r="J87" s="12" t="s">
        <v>98</v>
      </c>
      <c r="K87" s="10" t="s">
        <v>449</v>
      </c>
      <c r="L87" s="10" t="s">
        <v>100</v>
      </c>
      <c r="M87" s="13" t="s">
        <v>450</v>
      </c>
      <c r="N87" s="13" t="s">
        <v>451</v>
      </c>
      <c r="O87" s="14">
        <v>2018</v>
      </c>
      <c r="P87" s="13"/>
      <c r="Q87" s="14"/>
      <c r="R87" s="15" t="s">
        <v>42</v>
      </c>
      <c r="S87" s="13" t="s">
        <v>461</v>
      </c>
      <c r="T87" s="16">
        <v>43222</v>
      </c>
      <c r="U87" s="16">
        <v>43769</v>
      </c>
      <c r="V87" s="47" t="s">
        <v>462</v>
      </c>
      <c r="W87" s="17" t="s">
        <v>463</v>
      </c>
      <c r="X87" s="18">
        <v>1</v>
      </c>
      <c r="Y87" s="19" t="s">
        <v>45</v>
      </c>
      <c r="Z87" s="10"/>
      <c r="AA87" s="14">
        <v>10</v>
      </c>
      <c r="AB87" s="14">
        <v>2019</v>
      </c>
      <c r="AC87" s="20"/>
      <c r="AD87" s="21"/>
      <c r="AE87" s="22" t="s">
        <v>46</v>
      </c>
      <c r="AF87" s="14"/>
    </row>
    <row r="88" spans="1:32" ht="216.75" customHeight="1" x14ac:dyDescent="0.25">
      <c r="A88" s="9">
        <v>3578</v>
      </c>
      <c r="B88" s="10">
        <v>39</v>
      </c>
      <c r="C88" s="10">
        <v>2018</v>
      </c>
      <c r="D88" s="10" t="s">
        <v>464</v>
      </c>
      <c r="E88" s="10" t="s">
        <v>34</v>
      </c>
      <c r="F88" s="10"/>
      <c r="G88" s="10"/>
      <c r="H88" s="10" t="s">
        <v>35</v>
      </c>
      <c r="I88" s="11" t="s">
        <v>36</v>
      </c>
      <c r="J88" s="12" t="s">
        <v>37</v>
      </c>
      <c r="K88" s="10" t="s">
        <v>449</v>
      </c>
      <c r="L88" s="10" t="s">
        <v>396</v>
      </c>
      <c r="M88" s="13" t="s">
        <v>450</v>
      </c>
      <c r="N88" s="13" t="s">
        <v>451</v>
      </c>
      <c r="O88" s="14">
        <v>2018</v>
      </c>
      <c r="P88" s="13"/>
      <c r="Q88" s="14"/>
      <c r="R88" s="15" t="s">
        <v>42</v>
      </c>
      <c r="S88" s="13" t="s">
        <v>465</v>
      </c>
      <c r="T88" s="16">
        <v>43222</v>
      </c>
      <c r="U88" s="16">
        <v>43555</v>
      </c>
      <c r="V88" s="47" t="s">
        <v>466</v>
      </c>
      <c r="W88" s="17" t="s">
        <v>467</v>
      </c>
      <c r="X88" s="18">
        <v>1</v>
      </c>
      <c r="Y88" s="19" t="s">
        <v>45</v>
      </c>
      <c r="Z88" s="10"/>
      <c r="AA88" s="14" t="s">
        <v>455</v>
      </c>
      <c r="AB88" s="14">
        <v>2019</v>
      </c>
      <c r="AC88" s="20"/>
      <c r="AD88" s="21"/>
      <c r="AE88" s="22" t="s">
        <v>46</v>
      </c>
      <c r="AF88" s="14"/>
    </row>
    <row r="89" spans="1:32" ht="213" customHeight="1" x14ac:dyDescent="0.25">
      <c r="A89" s="9">
        <v>3580</v>
      </c>
      <c r="B89" s="10">
        <v>41</v>
      </c>
      <c r="C89" s="10">
        <v>2018</v>
      </c>
      <c r="D89" s="10" t="s">
        <v>468</v>
      </c>
      <c r="E89" s="10" t="s">
        <v>34</v>
      </c>
      <c r="F89" s="10"/>
      <c r="G89" s="10"/>
      <c r="H89" s="10" t="s">
        <v>120</v>
      </c>
      <c r="I89" s="11" t="s">
        <v>121</v>
      </c>
      <c r="J89" s="12" t="s">
        <v>77</v>
      </c>
      <c r="K89" s="10" t="s">
        <v>122</v>
      </c>
      <c r="L89" s="10" t="s">
        <v>123</v>
      </c>
      <c r="M89" s="13" t="s">
        <v>450</v>
      </c>
      <c r="N89" s="13" t="s">
        <v>451</v>
      </c>
      <c r="O89" s="14">
        <v>2018</v>
      </c>
      <c r="P89" s="13"/>
      <c r="Q89" s="14"/>
      <c r="R89" s="15" t="s">
        <v>42</v>
      </c>
      <c r="S89" s="25" t="s">
        <v>469</v>
      </c>
      <c r="T89" s="16">
        <v>42461</v>
      </c>
      <c r="U89" s="16">
        <v>44377</v>
      </c>
      <c r="V89" s="13"/>
      <c r="W89" s="10" t="s">
        <v>470</v>
      </c>
      <c r="X89" s="18">
        <v>1</v>
      </c>
      <c r="Y89" s="19" t="s">
        <v>45</v>
      </c>
      <c r="Z89" s="13"/>
      <c r="AA89" s="14">
        <v>7</v>
      </c>
      <c r="AB89" s="14">
        <v>2021</v>
      </c>
      <c r="AC89" s="20"/>
      <c r="AD89" s="21"/>
      <c r="AE89" s="22" t="s">
        <v>58</v>
      </c>
      <c r="AF89" s="14"/>
    </row>
    <row r="90" spans="1:32" ht="145.5" customHeight="1" x14ac:dyDescent="0.25">
      <c r="A90" s="9">
        <v>3585</v>
      </c>
      <c r="B90" s="14">
        <v>46</v>
      </c>
      <c r="C90" s="10">
        <v>2018</v>
      </c>
      <c r="D90" s="10" t="s">
        <v>471</v>
      </c>
      <c r="E90" s="10" t="s">
        <v>34</v>
      </c>
      <c r="F90" s="10"/>
      <c r="G90" s="10"/>
      <c r="H90" s="10" t="s">
        <v>48</v>
      </c>
      <c r="I90" s="11" t="s">
        <v>308</v>
      </c>
      <c r="J90" s="12" t="s">
        <v>133</v>
      </c>
      <c r="K90" s="10" t="s">
        <v>309</v>
      </c>
      <c r="L90" s="10" t="s">
        <v>279</v>
      </c>
      <c r="M90" s="13" t="s">
        <v>450</v>
      </c>
      <c r="N90" s="13" t="s">
        <v>451</v>
      </c>
      <c r="O90" s="14">
        <v>2018</v>
      </c>
      <c r="P90" s="10"/>
      <c r="Q90" s="10"/>
      <c r="R90" s="15" t="s">
        <v>42</v>
      </c>
      <c r="S90" s="25" t="s">
        <v>472</v>
      </c>
      <c r="T90" s="16">
        <v>43334</v>
      </c>
      <c r="U90" s="16">
        <v>43465</v>
      </c>
      <c r="V90" s="10" t="s">
        <v>473</v>
      </c>
      <c r="W90" s="25" t="s">
        <v>474</v>
      </c>
      <c r="X90" s="18">
        <v>1</v>
      </c>
      <c r="Y90" s="19" t="s">
        <v>45</v>
      </c>
      <c r="Z90" s="13"/>
      <c r="AA90" s="14">
        <v>10</v>
      </c>
      <c r="AB90" s="14">
        <v>2019</v>
      </c>
      <c r="AC90" s="20"/>
      <c r="AD90" s="21"/>
      <c r="AE90" s="22" t="s">
        <v>58</v>
      </c>
      <c r="AF90" s="14"/>
    </row>
    <row r="91" spans="1:32" ht="171.75" customHeight="1" x14ac:dyDescent="0.25">
      <c r="A91" s="9">
        <v>3586</v>
      </c>
      <c r="B91" s="10">
        <v>47</v>
      </c>
      <c r="C91" s="10">
        <v>2018</v>
      </c>
      <c r="D91" s="10" t="s">
        <v>475</v>
      </c>
      <c r="E91" s="10" t="s">
        <v>34</v>
      </c>
      <c r="F91" s="10"/>
      <c r="G91" s="10"/>
      <c r="H91" s="10" t="s">
        <v>48</v>
      </c>
      <c r="I91" s="11" t="s">
        <v>308</v>
      </c>
      <c r="J91" s="12" t="s">
        <v>133</v>
      </c>
      <c r="K91" s="10" t="s">
        <v>309</v>
      </c>
      <c r="L91" s="10" t="s">
        <v>279</v>
      </c>
      <c r="M91" s="13" t="s">
        <v>450</v>
      </c>
      <c r="N91" s="13" t="s">
        <v>451</v>
      </c>
      <c r="O91" s="14">
        <v>2018</v>
      </c>
      <c r="P91" s="10"/>
      <c r="Q91" s="10"/>
      <c r="R91" s="15" t="s">
        <v>42</v>
      </c>
      <c r="S91" s="25" t="s">
        <v>472</v>
      </c>
      <c r="T91" s="16">
        <v>43334</v>
      </c>
      <c r="U91" s="16">
        <v>43465</v>
      </c>
      <c r="V91" s="10" t="s">
        <v>473</v>
      </c>
      <c r="W91" s="25" t="s">
        <v>476</v>
      </c>
      <c r="X91" s="18">
        <v>1</v>
      </c>
      <c r="Y91" s="19" t="s">
        <v>45</v>
      </c>
      <c r="Z91" s="13"/>
      <c r="AA91" s="14">
        <v>10</v>
      </c>
      <c r="AB91" s="14">
        <v>2019</v>
      </c>
      <c r="AC91" s="20"/>
      <c r="AD91" s="21"/>
      <c r="AE91" s="22" t="s">
        <v>58</v>
      </c>
      <c r="AF91" s="14"/>
    </row>
    <row r="92" spans="1:32" ht="171.75" customHeight="1" x14ac:dyDescent="0.25">
      <c r="A92" s="9">
        <v>3587</v>
      </c>
      <c r="B92" s="10">
        <v>48</v>
      </c>
      <c r="C92" s="10">
        <v>2018</v>
      </c>
      <c r="D92" s="10" t="s">
        <v>477</v>
      </c>
      <c r="E92" s="10" t="s">
        <v>34</v>
      </c>
      <c r="F92" s="10"/>
      <c r="G92" s="10"/>
      <c r="H92" s="10" t="s">
        <v>48</v>
      </c>
      <c r="I92" s="11" t="s">
        <v>308</v>
      </c>
      <c r="J92" s="12" t="s">
        <v>133</v>
      </c>
      <c r="K92" s="10" t="s">
        <v>309</v>
      </c>
      <c r="L92" s="10" t="s">
        <v>279</v>
      </c>
      <c r="M92" s="13" t="s">
        <v>450</v>
      </c>
      <c r="N92" s="13" t="s">
        <v>451</v>
      </c>
      <c r="O92" s="14">
        <v>2018</v>
      </c>
      <c r="P92" s="10"/>
      <c r="Q92" s="10"/>
      <c r="R92" s="15" t="s">
        <v>42</v>
      </c>
      <c r="S92" s="25" t="s">
        <v>472</v>
      </c>
      <c r="T92" s="16">
        <v>43334</v>
      </c>
      <c r="U92" s="16">
        <v>43465</v>
      </c>
      <c r="V92" s="10" t="s">
        <v>478</v>
      </c>
      <c r="W92" s="25" t="s">
        <v>479</v>
      </c>
      <c r="X92" s="18">
        <v>1</v>
      </c>
      <c r="Y92" s="19" t="s">
        <v>45</v>
      </c>
      <c r="Z92" s="13"/>
      <c r="AA92" s="14">
        <v>10</v>
      </c>
      <c r="AB92" s="14">
        <v>2019</v>
      </c>
      <c r="AC92" s="20"/>
      <c r="AD92" s="21"/>
      <c r="AE92" s="22" t="s">
        <v>58</v>
      </c>
      <c r="AF92" s="14"/>
    </row>
    <row r="93" spans="1:32" ht="100.5" customHeight="1" x14ac:dyDescent="0.25">
      <c r="A93" s="9">
        <v>3588</v>
      </c>
      <c r="B93" s="14">
        <v>49</v>
      </c>
      <c r="C93" s="10">
        <v>2018</v>
      </c>
      <c r="D93" s="10" t="s">
        <v>480</v>
      </c>
      <c r="E93" s="10" t="s">
        <v>34</v>
      </c>
      <c r="F93" s="10"/>
      <c r="G93" s="10"/>
      <c r="H93" s="10" t="s">
        <v>48</v>
      </c>
      <c r="I93" s="11" t="s">
        <v>308</v>
      </c>
      <c r="J93" s="12" t="s">
        <v>133</v>
      </c>
      <c r="K93" s="10" t="s">
        <v>481</v>
      </c>
      <c r="L93" s="10" t="s">
        <v>210</v>
      </c>
      <c r="M93" s="13" t="s">
        <v>450</v>
      </c>
      <c r="N93" s="13" t="s">
        <v>451</v>
      </c>
      <c r="O93" s="14">
        <v>2018</v>
      </c>
      <c r="P93" s="10"/>
      <c r="Q93" s="10"/>
      <c r="R93" s="15" t="s">
        <v>482</v>
      </c>
      <c r="S93" s="25" t="s">
        <v>483</v>
      </c>
      <c r="T93" s="16">
        <v>43244</v>
      </c>
      <c r="U93" s="16">
        <v>43251</v>
      </c>
      <c r="V93" s="10"/>
      <c r="W93" s="10" t="s">
        <v>484</v>
      </c>
      <c r="X93" s="18">
        <v>1</v>
      </c>
      <c r="Y93" s="19" t="s">
        <v>45</v>
      </c>
      <c r="Z93" s="13"/>
      <c r="AA93" s="14" t="s">
        <v>485</v>
      </c>
      <c r="AB93" s="14">
        <v>2019</v>
      </c>
      <c r="AC93" s="20"/>
      <c r="AD93" s="21"/>
      <c r="AE93" s="22" t="s">
        <v>58</v>
      </c>
      <c r="AF93" s="14"/>
    </row>
    <row r="94" spans="1:32" ht="99.75" customHeight="1" x14ac:dyDescent="0.25">
      <c r="A94" s="9">
        <v>3589</v>
      </c>
      <c r="B94" s="10">
        <v>50</v>
      </c>
      <c r="C94" s="10">
        <v>2018</v>
      </c>
      <c r="D94" s="10" t="s">
        <v>486</v>
      </c>
      <c r="E94" s="10" t="s">
        <v>34</v>
      </c>
      <c r="F94" s="10"/>
      <c r="G94" s="10"/>
      <c r="H94" s="10" t="s">
        <v>48</v>
      </c>
      <c r="I94" s="11" t="s">
        <v>308</v>
      </c>
      <c r="J94" s="12" t="s">
        <v>133</v>
      </c>
      <c r="K94" s="10" t="s">
        <v>481</v>
      </c>
      <c r="L94" s="10" t="s">
        <v>210</v>
      </c>
      <c r="M94" s="13" t="s">
        <v>450</v>
      </c>
      <c r="N94" s="13" t="s">
        <v>451</v>
      </c>
      <c r="O94" s="14">
        <v>2018</v>
      </c>
      <c r="P94" s="10"/>
      <c r="Q94" s="10"/>
      <c r="R94" s="15"/>
      <c r="S94" s="25"/>
      <c r="T94" s="16">
        <v>43210</v>
      </c>
      <c r="U94" s="16">
        <v>43524</v>
      </c>
      <c r="V94" s="10" t="s">
        <v>487</v>
      </c>
      <c r="W94" s="13" t="s">
        <v>488</v>
      </c>
      <c r="X94" s="18">
        <v>1</v>
      </c>
      <c r="Y94" s="19" t="s">
        <v>45</v>
      </c>
      <c r="Z94" s="13"/>
      <c r="AA94" s="22" t="s">
        <v>216</v>
      </c>
      <c r="AB94" s="14">
        <v>2019</v>
      </c>
      <c r="AC94" s="20"/>
      <c r="AD94" s="21"/>
      <c r="AE94" s="22" t="s">
        <v>58</v>
      </c>
      <c r="AF94" s="14"/>
    </row>
    <row r="95" spans="1:32" ht="94.5" x14ac:dyDescent="0.25">
      <c r="A95" s="9">
        <v>3590</v>
      </c>
      <c r="B95" s="10">
        <v>51</v>
      </c>
      <c r="C95" s="10">
        <v>2018</v>
      </c>
      <c r="D95" s="10" t="s">
        <v>489</v>
      </c>
      <c r="E95" s="10" t="s">
        <v>34</v>
      </c>
      <c r="F95" s="10"/>
      <c r="G95" s="10"/>
      <c r="H95" s="10" t="s">
        <v>48</v>
      </c>
      <c r="I95" s="11" t="s">
        <v>308</v>
      </c>
      <c r="J95" s="12" t="s">
        <v>133</v>
      </c>
      <c r="K95" s="10" t="s">
        <v>481</v>
      </c>
      <c r="L95" s="10" t="s">
        <v>210</v>
      </c>
      <c r="M95" s="13" t="s">
        <v>450</v>
      </c>
      <c r="N95" s="13" t="s">
        <v>451</v>
      </c>
      <c r="O95" s="14">
        <v>2018</v>
      </c>
      <c r="P95" s="10"/>
      <c r="Q95" s="10"/>
      <c r="R95" s="15"/>
      <c r="S95" s="25"/>
      <c r="T95" s="16">
        <v>43210</v>
      </c>
      <c r="U95" s="16">
        <v>43524</v>
      </c>
      <c r="V95" s="10" t="s">
        <v>487</v>
      </c>
      <c r="W95" s="13" t="s">
        <v>488</v>
      </c>
      <c r="X95" s="18">
        <v>1</v>
      </c>
      <c r="Y95" s="19" t="s">
        <v>45</v>
      </c>
      <c r="Z95" s="13"/>
      <c r="AA95" s="22" t="s">
        <v>216</v>
      </c>
      <c r="AB95" s="14">
        <v>2019</v>
      </c>
      <c r="AC95" s="20"/>
      <c r="AD95" s="21"/>
      <c r="AE95" s="22" t="s">
        <v>58</v>
      </c>
      <c r="AF95" s="14"/>
    </row>
    <row r="96" spans="1:32" ht="157.5" x14ac:dyDescent="0.25">
      <c r="A96" s="9">
        <v>3591</v>
      </c>
      <c r="B96" s="14">
        <v>52</v>
      </c>
      <c r="C96" s="10">
        <v>2018</v>
      </c>
      <c r="D96" s="10" t="s">
        <v>490</v>
      </c>
      <c r="E96" s="10" t="s">
        <v>34</v>
      </c>
      <c r="F96" s="10"/>
      <c r="G96" s="10"/>
      <c r="H96" s="10" t="s">
        <v>48</v>
      </c>
      <c r="I96" s="11" t="s">
        <v>308</v>
      </c>
      <c r="J96" s="12" t="s">
        <v>133</v>
      </c>
      <c r="K96" s="10" t="s">
        <v>481</v>
      </c>
      <c r="L96" s="10" t="s">
        <v>210</v>
      </c>
      <c r="M96" s="13" t="s">
        <v>450</v>
      </c>
      <c r="N96" s="13" t="s">
        <v>451</v>
      </c>
      <c r="O96" s="14">
        <v>2018</v>
      </c>
      <c r="P96" s="10"/>
      <c r="Q96" s="10"/>
      <c r="R96" s="15"/>
      <c r="S96" s="25"/>
      <c r="T96" s="16">
        <v>43210</v>
      </c>
      <c r="U96" s="16">
        <v>43524</v>
      </c>
      <c r="V96" s="10" t="s">
        <v>487</v>
      </c>
      <c r="W96" s="13" t="s">
        <v>488</v>
      </c>
      <c r="X96" s="18">
        <v>1</v>
      </c>
      <c r="Y96" s="19" t="s">
        <v>45</v>
      </c>
      <c r="Z96" s="13"/>
      <c r="AA96" s="22" t="s">
        <v>216</v>
      </c>
      <c r="AB96" s="14">
        <v>2019</v>
      </c>
      <c r="AC96" s="20"/>
      <c r="AD96" s="21"/>
      <c r="AE96" s="22" t="s">
        <v>58</v>
      </c>
      <c r="AF96" s="14"/>
    </row>
    <row r="97" spans="1:32" ht="135" customHeight="1" x14ac:dyDescent="0.25">
      <c r="A97" s="9">
        <v>3596</v>
      </c>
      <c r="B97" s="10">
        <v>57</v>
      </c>
      <c r="C97" s="10">
        <v>2018</v>
      </c>
      <c r="D97" s="10" t="s">
        <v>491</v>
      </c>
      <c r="E97" s="10" t="s">
        <v>34</v>
      </c>
      <c r="F97" s="10"/>
      <c r="G97" s="10"/>
      <c r="H97" s="10" t="s">
        <v>48</v>
      </c>
      <c r="I97" s="11" t="s">
        <v>132</v>
      </c>
      <c r="J97" s="12" t="s">
        <v>133</v>
      </c>
      <c r="K97" s="10" t="s">
        <v>134</v>
      </c>
      <c r="L97" s="45" t="s">
        <v>492</v>
      </c>
      <c r="M97" s="13" t="s">
        <v>450</v>
      </c>
      <c r="N97" s="13" t="s">
        <v>451</v>
      </c>
      <c r="O97" s="14">
        <v>2018</v>
      </c>
      <c r="P97" s="10"/>
      <c r="Q97" s="14"/>
      <c r="R97" s="15" t="s">
        <v>358</v>
      </c>
      <c r="S97" s="25" t="s">
        <v>493</v>
      </c>
      <c r="T97" s="16">
        <v>43221</v>
      </c>
      <c r="U97" s="16">
        <v>43465</v>
      </c>
      <c r="V97" s="10"/>
      <c r="W97" s="13" t="s">
        <v>494</v>
      </c>
      <c r="X97" s="18">
        <v>1</v>
      </c>
      <c r="Y97" s="19" t="s">
        <v>45</v>
      </c>
      <c r="Z97" s="13"/>
      <c r="AA97" s="14" t="s">
        <v>41</v>
      </c>
      <c r="AB97" s="14">
        <v>2019</v>
      </c>
      <c r="AC97" s="20"/>
      <c r="AD97" s="21"/>
      <c r="AE97" s="22" t="s">
        <v>58</v>
      </c>
      <c r="AF97" s="14"/>
    </row>
    <row r="98" spans="1:32" ht="90" customHeight="1" x14ac:dyDescent="0.25">
      <c r="A98" s="9">
        <v>3598</v>
      </c>
      <c r="B98" s="10">
        <v>59</v>
      </c>
      <c r="C98" s="10">
        <v>2018</v>
      </c>
      <c r="D98" s="10" t="s">
        <v>495</v>
      </c>
      <c r="E98" s="10" t="s">
        <v>34</v>
      </c>
      <c r="F98" s="10"/>
      <c r="G98" s="10"/>
      <c r="H98" s="10" t="s">
        <v>35</v>
      </c>
      <c r="I98" s="11" t="s">
        <v>36</v>
      </c>
      <c r="J98" s="12" t="s">
        <v>37</v>
      </c>
      <c r="K98" s="10" t="s">
        <v>496</v>
      </c>
      <c r="L98" s="10" t="s">
        <v>112</v>
      </c>
      <c r="M98" s="13" t="s">
        <v>497</v>
      </c>
      <c r="N98" s="13" t="s">
        <v>102</v>
      </c>
      <c r="O98" s="14">
        <v>2018</v>
      </c>
      <c r="P98" s="13"/>
      <c r="Q98" s="14"/>
      <c r="R98" s="15" t="s">
        <v>42</v>
      </c>
      <c r="S98" s="25" t="s">
        <v>498</v>
      </c>
      <c r="T98" s="16">
        <v>43266</v>
      </c>
      <c r="U98" s="16">
        <v>43708</v>
      </c>
      <c r="V98" s="10"/>
      <c r="W98" s="40" t="s">
        <v>499</v>
      </c>
      <c r="X98" s="18">
        <v>1</v>
      </c>
      <c r="Y98" s="19" t="s">
        <v>45</v>
      </c>
      <c r="Z98" s="13"/>
      <c r="AA98" s="14">
        <v>9</v>
      </c>
      <c r="AB98" s="14">
        <v>2019</v>
      </c>
      <c r="AC98" s="20"/>
      <c r="AD98" s="21"/>
      <c r="AE98" s="22" t="s">
        <v>46</v>
      </c>
      <c r="AF98" s="14"/>
    </row>
    <row r="99" spans="1:32" ht="165.75" customHeight="1" x14ac:dyDescent="0.25">
      <c r="A99" s="9">
        <v>3599</v>
      </c>
      <c r="B99" s="10">
        <v>60</v>
      </c>
      <c r="C99" s="10">
        <v>2018</v>
      </c>
      <c r="D99" s="15" t="s">
        <v>500</v>
      </c>
      <c r="E99" s="10" t="s">
        <v>34</v>
      </c>
      <c r="F99" s="10"/>
      <c r="G99" s="10"/>
      <c r="H99" s="10" t="s">
        <v>35</v>
      </c>
      <c r="I99" s="11" t="s">
        <v>36</v>
      </c>
      <c r="J99" s="12" t="s">
        <v>37</v>
      </c>
      <c r="K99" s="10" t="s">
        <v>496</v>
      </c>
      <c r="L99" s="10" t="s">
        <v>112</v>
      </c>
      <c r="M99" s="13" t="s">
        <v>497</v>
      </c>
      <c r="N99" s="13" t="s">
        <v>102</v>
      </c>
      <c r="O99" s="14">
        <v>2018</v>
      </c>
      <c r="P99" s="13"/>
      <c r="Q99" s="14"/>
      <c r="R99" s="15" t="s">
        <v>42</v>
      </c>
      <c r="S99" s="25" t="s">
        <v>501</v>
      </c>
      <c r="T99" s="16">
        <v>43266</v>
      </c>
      <c r="U99" s="16">
        <v>43555</v>
      </c>
      <c r="V99" s="48"/>
      <c r="W99" s="10" t="s">
        <v>502</v>
      </c>
      <c r="X99" s="18">
        <v>1</v>
      </c>
      <c r="Y99" s="19" t="s">
        <v>45</v>
      </c>
      <c r="Z99" s="13"/>
      <c r="AA99" s="14" t="s">
        <v>455</v>
      </c>
      <c r="AB99" s="14">
        <v>2019</v>
      </c>
      <c r="AC99" s="20"/>
      <c r="AD99" s="21"/>
      <c r="AE99" s="22" t="s">
        <v>46</v>
      </c>
      <c r="AF99" s="14"/>
    </row>
    <row r="100" spans="1:32" ht="141" customHeight="1" x14ac:dyDescent="0.25">
      <c r="A100" s="9">
        <v>3600</v>
      </c>
      <c r="B100" s="14">
        <v>61</v>
      </c>
      <c r="C100" s="10">
        <v>2018</v>
      </c>
      <c r="D100" s="15" t="s">
        <v>503</v>
      </c>
      <c r="E100" s="10" t="s">
        <v>34</v>
      </c>
      <c r="F100" s="10"/>
      <c r="G100" s="10"/>
      <c r="H100" s="10" t="s">
        <v>35</v>
      </c>
      <c r="I100" s="11" t="s">
        <v>36</v>
      </c>
      <c r="J100" s="12" t="s">
        <v>37</v>
      </c>
      <c r="K100" s="10" t="s">
        <v>496</v>
      </c>
      <c r="L100" s="10" t="s">
        <v>112</v>
      </c>
      <c r="M100" s="13" t="s">
        <v>497</v>
      </c>
      <c r="N100" s="13" t="s">
        <v>102</v>
      </c>
      <c r="O100" s="14">
        <v>2018</v>
      </c>
      <c r="P100" s="13"/>
      <c r="Q100" s="14"/>
      <c r="R100" s="15" t="s">
        <v>42</v>
      </c>
      <c r="S100" s="25" t="s">
        <v>504</v>
      </c>
      <c r="T100" s="16">
        <v>43266</v>
      </c>
      <c r="U100" s="16">
        <v>43555</v>
      </c>
      <c r="V100" s="48"/>
      <c r="W100" s="10" t="s">
        <v>505</v>
      </c>
      <c r="X100" s="18">
        <v>1</v>
      </c>
      <c r="Y100" s="19" t="s">
        <v>45</v>
      </c>
      <c r="Z100" s="13"/>
      <c r="AA100" s="14" t="s">
        <v>412</v>
      </c>
      <c r="AB100" s="14">
        <v>2019</v>
      </c>
      <c r="AC100" s="20"/>
      <c r="AD100" s="21"/>
      <c r="AE100" s="22" t="s">
        <v>46</v>
      </c>
      <c r="AF100" s="14"/>
    </row>
    <row r="101" spans="1:32" ht="181.5" customHeight="1" x14ac:dyDescent="0.25">
      <c r="A101" s="9">
        <v>3602</v>
      </c>
      <c r="B101" s="10">
        <v>63</v>
      </c>
      <c r="C101" s="10">
        <v>2018</v>
      </c>
      <c r="D101" s="10" t="s">
        <v>506</v>
      </c>
      <c r="E101" s="10" t="s">
        <v>34</v>
      </c>
      <c r="F101" s="10"/>
      <c r="G101" s="10"/>
      <c r="H101" s="10" t="s">
        <v>48</v>
      </c>
      <c r="I101" s="11" t="s">
        <v>308</v>
      </c>
      <c r="J101" s="12" t="s">
        <v>133</v>
      </c>
      <c r="K101" s="10" t="s">
        <v>309</v>
      </c>
      <c r="L101" s="10" t="s">
        <v>279</v>
      </c>
      <c r="M101" s="13" t="s">
        <v>497</v>
      </c>
      <c r="N101" s="13" t="s">
        <v>102</v>
      </c>
      <c r="O101" s="14">
        <v>2018</v>
      </c>
      <c r="P101" s="14"/>
      <c r="Q101" s="14"/>
      <c r="R101" s="15" t="s">
        <v>42</v>
      </c>
      <c r="S101" s="49" t="s">
        <v>507</v>
      </c>
      <c r="T101" s="16">
        <v>43101</v>
      </c>
      <c r="U101" s="16">
        <v>43465</v>
      </c>
      <c r="V101" s="10"/>
      <c r="W101" s="10" t="s">
        <v>508</v>
      </c>
      <c r="X101" s="18">
        <v>1</v>
      </c>
      <c r="Y101" s="19" t="s">
        <v>45</v>
      </c>
      <c r="Z101" s="13"/>
      <c r="AA101" s="14" t="s">
        <v>266</v>
      </c>
      <c r="AB101" s="14">
        <v>2019</v>
      </c>
      <c r="AC101" s="20"/>
      <c r="AD101" s="21"/>
      <c r="AE101" s="22" t="s">
        <v>58</v>
      </c>
      <c r="AF101" s="14"/>
    </row>
    <row r="102" spans="1:32" ht="409.5" x14ac:dyDescent="0.25">
      <c r="A102" s="9">
        <v>3603</v>
      </c>
      <c r="B102" s="14">
        <v>64</v>
      </c>
      <c r="C102" s="10">
        <v>2018</v>
      </c>
      <c r="D102" s="10" t="s">
        <v>509</v>
      </c>
      <c r="E102" s="10" t="s">
        <v>34</v>
      </c>
      <c r="F102" s="10"/>
      <c r="G102" s="10"/>
      <c r="H102" s="10" t="s">
        <v>48</v>
      </c>
      <c r="I102" s="11" t="s">
        <v>308</v>
      </c>
      <c r="J102" s="12" t="s">
        <v>133</v>
      </c>
      <c r="K102" s="10" t="s">
        <v>309</v>
      </c>
      <c r="L102" s="10" t="s">
        <v>279</v>
      </c>
      <c r="M102" s="13" t="s">
        <v>497</v>
      </c>
      <c r="N102" s="13" t="s">
        <v>102</v>
      </c>
      <c r="O102" s="14">
        <v>2018</v>
      </c>
      <c r="P102" s="14"/>
      <c r="Q102" s="14"/>
      <c r="R102" s="15"/>
      <c r="S102" s="49"/>
      <c r="T102" s="16"/>
      <c r="U102" s="16">
        <v>43555</v>
      </c>
      <c r="V102" s="10"/>
      <c r="W102" s="10" t="s">
        <v>510</v>
      </c>
      <c r="X102" s="18">
        <v>1</v>
      </c>
      <c r="Y102" s="19" t="s">
        <v>45</v>
      </c>
      <c r="Z102" s="13"/>
      <c r="AA102" s="14" t="s">
        <v>266</v>
      </c>
      <c r="AB102" s="14">
        <v>2019</v>
      </c>
      <c r="AC102" s="20"/>
      <c r="AD102" s="21"/>
      <c r="AE102" s="22" t="s">
        <v>58</v>
      </c>
      <c r="AF102" s="14"/>
    </row>
    <row r="103" spans="1:32" ht="267.75" x14ac:dyDescent="0.25">
      <c r="A103" s="9">
        <v>3615</v>
      </c>
      <c r="B103" s="14">
        <v>76</v>
      </c>
      <c r="C103" s="10">
        <v>2018</v>
      </c>
      <c r="D103" s="10" t="s">
        <v>511</v>
      </c>
      <c r="E103" s="10" t="s">
        <v>34</v>
      </c>
      <c r="F103" s="10"/>
      <c r="G103" s="10"/>
      <c r="H103" s="10" t="s">
        <v>35</v>
      </c>
      <c r="I103" s="11" t="s">
        <v>36</v>
      </c>
      <c r="J103" s="12" t="s">
        <v>37</v>
      </c>
      <c r="K103" s="10" t="s">
        <v>512</v>
      </c>
      <c r="L103" s="10" t="s">
        <v>112</v>
      </c>
      <c r="M103" s="13" t="s">
        <v>513</v>
      </c>
      <c r="N103" s="13" t="s">
        <v>81</v>
      </c>
      <c r="O103" s="14">
        <v>2018</v>
      </c>
      <c r="P103" s="14"/>
      <c r="Q103" s="14"/>
      <c r="R103" s="15" t="s">
        <v>42</v>
      </c>
      <c r="S103" s="39" t="s">
        <v>514</v>
      </c>
      <c r="T103" s="16">
        <v>43309</v>
      </c>
      <c r="U103" s="16">
        <v>43496</v>
      </c>
      <c r="V103" s="10"/>
      <c r="W103" s="40" t="s">
        <v>515</v>
      </c>
      <c r="X103" s="18">
        <v>1</v>
      </c>
      <c r="Y103" s="19" t="s">
        <v>45</v>
      </c>
      <c r="Z103" s="13"/>
      <c r="AA103" s="14" t="s">
        <v>485</v>
      </c>
      <c r="AB103" s="14">
        <v>2019</v>
      </c>
      <c r="AC103" s="20"/>
      <c r="AD103" s="21"/>
      <c r="AE103" s="22" t="s">
        <v>46</v>
      </c>
      <c r="AF103" s="14"/>
    </row>
    <row r="104" spans="1:32" ht="92.25" customHeight="1" x14ac:dyDescent="0.25">
      <c r="A104" s="9">
        <v>3616</v>
      </c>
      <c r="B104" s="10">
        <v>77</v>
      </c>
      <c r="C104" s="10">
        <v>2018</v>
      </c>
      <c r="D104" s="10" t="s">
        <v>516</v>
      </c>
      <c r="E104" s="10" t="s">
        <v>34</v>
      </c>
      <c r="F104" s="10"/>
      <c r="G104" s="10"/>
      <c r="H104" s="10" t="s">
        <v>35</v>
      </c>
      <c r="I104" s="11" t="s">
        <v>36</v>
      </c>
      <c r="J104" s="12" t="s">
        <v>37</v>
      </c>
      <c r="K104" s="10" t="s">
        <v>512</v>
      </c>
      <c r="L104" s="10" t="s">
        <v>112</v>
      </c>
      <c r="M104" s="13" t="s">
        <v>513</v>
      </c>
      <c r="N104" s="13" t="s">
        <v>81</v>
      </c>
      <c r="O104" s="14">
        <v>2018</v>
      </c>
      <c r="P104" s="14"/>
      <c r="Q104" s="14"/>
      <c r="R104" s="15" t="s">
        <v>42</v>
      </c>
      <c r="S104" s="39" t="s">
        <v>514</v>
      </c>
      <c r="T104" s="16">
        <v>43309</v>
      </c>
      <c r="U104" s="16">
        <v>43496</v>
      </c>
      <c r="V104" s="10"/>
      <c r="W104" s="40" t="s">
        <v>517</v>
      </c>
      <c r="X104" s="18">
        <v>1</v>
      </c>
      <c r="Y104" s="19" t="s">
        <v>45</v>
      </c>
      <c r="Z104" s="13"/>
      <c r="AA104" s="14" t="s">
        <v>485</v>
      </c>
      <c r="AB104" s="14">
        <v>2019</v>
      </c>
      <c r="AC104" s="20"/>
      <c r="AD104" s="21"/>
      <c r="AE104" s="22" t="s">
        <v>46</v>
      </c>
      <c r="AF104" s="14"/>
    </row>
    <row r="105" spans="1:32" ht="141.75" customHeight="1" x14ac:dyDescent="0.25">
      <c r="A105" s="9">
        <v>3618</v>
      </c>
      <c r="B105" s="14">
        <v>79</v>
      </c>
      <c r="C105" s="10">
        <v>2018</v>
      </c>
      <c r="D105" s="10" t="s">
        <v>518</v>
      </c>
      <c r="E105" s="10" t="s">
        <v>34</v>
      </c>
      <c r="F105" s="10"/>
      <c r="G105" s="10"/>
      <c r="H105" s="10" t="s">
        <v>35</v>
      </c>
      <c r="I105" s="11" t="s">
        <v>36</v>
      </c>
      <c r="J105" s="12" t="s">
        <v>37</v>
      </c>
      <c r="K105" s="10" t="s">
        <v>519</v>
      </c>
      <c r="L105" s="37" t="s">
        <v>100</v>
      </c>
      <c r="M105" s="13" t="s">
        <v>520</v>
      </c>
      <c r="N105" s="13" t="s">
        <v>195</v>
      </c>
      <c r="O105" s="14">
        <v>2018</v>
      </c>
      <c r="P105" s="14"/>
      <c r="Q105" s="14"/>
      <c r="R105" s="15" t="s">
        <v>42</v>
      </c>
      <c r="S105" s="25" t="s">
        <v>521</v>
      </c>
      <c r="T105" s="16">
        <v>43320</v>
      </c>
      <c r="U105" s="16">
        <v>43555</v>
      </c>
      <c r="V105" s="10"/>
      <c r="W105" s="10" t="s">
        <v>522</v>
      </c>
      <c r="X105" s="18">
        <v>1</v>
      </c>
      <c r="Y105" s="19" t="s">
        <v>45</v>
      </c>
      <c r="Z105" s="13"/>
      <c r="AA105" s="14" t="s">
        <v>412</v>
      </c>
      <c r="AB105" s="14">
        <v>2019</v>
      </c>
      <c r="AC105" s="20"/>
      <c r="AD105" s="21"/>
      <c r="AE105" s="22" t="s">
        <v>46</v>
      </c>
      <c r="AF105" s="14"/>
    </row>
    <row r="106" spans="1:32" ht="409.5" x14ac:dyDescent="0.25">
      <c r="A106" s="9">
        <v>3620</v>
      </c>
      <c r="B106" s="10">
        <v>81</v>
      </c>
      <c r="C106" s="10">
        <v>2018</v>
      </c>
      <c r="D106" s="10" t="s">
        <v>523</v>
      </c>
      <c r="E106" s="10" t="s">
        <v>34</v>
      </c>
      <c r="F106" s="10"/>
      <c r="G106" s="10"/>
      <c r="H106" s="10" t="s">
        <v>35</v>
      </c>
      <c r="I106" s="11" t="s">
        <v>36</v>
      </c>
      <c r="J106" s="12" t="s">
        <v>98</v>
      </c>
      <c r="K106" s="10" t="s">
        <v>273</v>
      </c>
      <c r="L106" s="10" t="s">
        <v>100</v>
      </c>
      <c r="M106" s="13" t="s">
        <v>520</v>
      </c>
      <c r="N106" s="13" t="s">
        <v>195</v>
      </c>
      <c r="O106" s="14">
        <v>2018</v>
      </c>
      <c r="P106" s="14"/>
      <c r="Q106" s="14"/>
      <c r="R106" s="15"/>
      <c r="S106" s="25" t="s">
        <v>524</v>
      </c>
      <c r="T106" s="16">
        <v>43313</v>
      </c>
      <c r="U106" s="16">
        <v>43373</v>
      </c>
      <c r="V106" s="10"/>
      <c r="W106" s="50" t="s">
        <v>525</v>
      </c>
      <c r="X106" s="18">
        <v>1</v>
      </c>
      <c r="Y106" s="19" t="s">
        <v>45</v>
      </c>
      <c r="Z106" s="13"/>
      <c r="AA106" s="14">
        <v>7</v>
      </c>
      <c r="AB106" s="14">
        <v>2019</v>
      </c>
      <c r="AC106" s="20"/>
      <c r="AD106" s="21"/>
      <c r="AE106" s="22" t="s">
        <v>46</v>
      </c>
      <c r="AF106" s="14"/>
    </row>
    <row r="107" spans="1:32" ht="153.75" customHeight="1" x14ac:dyDescent="0.25">
      <c r="A107" s="9">
        <v>3624</v>
      </c>
      <c r="B107" s="14">
        <v>85</v>
      </c>
      <c r="C107" s="10">
        <v>2018</v>
      </c>
      <c r="D107" s="10" t="s">
        <v>532</v>
      </c>
      <c r="E107" s="10" t="s">
        <v>34</v>
      </c>
      <c r="F107" s="10"/>
      <c r="G107" s="10"/>
      <c r="H107" s="10" t="s">
        <v>85</v>
      </c>
      <c r="I107" s="11" t="s">
        <v>49</v>
      </c>
      <c r="J107" s="12" t="s">
        <v>50</v>
      </c>
      <c r="K107" s="10" t="s">
        <v>86</v>
      </c>
      <c r="L107" s="10" t="s">
        <v>63</v>
      </c>
      <c r="M107" s="13" t="s">
        <v>533</v>
      </c>
      <c r="N107" s="13" t="s">
        <v>212</v>
      </c>
      <c r="O107" s="14">
        <v>2018</v>
      </c>
      <c r="P107" s="14"/>
      <c r="Q107" s="14"/>
      <c r="R107" s="15" t="s">
        <v>42</v>
      </c>
      <c r="S107" s="25" t="s">
        <v>534</v>
      </c>
      <c r="T107" s="16">
        <v>43367</v>
      </c>
      <c r="U107" s="16">
        <v>43555</v>
      </c>
      <c r="V107" s="10" t="s">
        <v>535</v>
      </c>
      <c r="W107" s="25" t="s">
        <v>536</v>
      </c>
      <c r="X107" s="18">
        <v>1</v>
      </c>
      <c r="Y107" s="19" t="s">
        <v>45</v>
      </c>
      <c r="Z107" s="13"/>
      <c r="AA107" s="14">
        <v>12</v>
      </c>
      <c r="AB107" s="14">
        <v>2019</v>
      </c>
      <c r="AC107" s="20"/>
      <c r="AD107" s="21"/>
      <c r="AE107" s="22" t="s">
        <v>58</v>
      </c>
      <c r="AF107" s="14"/>
    </row>
    <row r="108" spans="1:32" ht="291.75" customHeight="1" x14ac:dyDescent="0.25">
      <c r="A108" s="9">
        <v>3625</v>
      </c>
      <c r="B108" s="10">
        <v>86</v>
      </c>
      <c r="C108" s="10">
        <v>2018</v>
      </c>
      <c r="D108" s="10" t="s">
        <v>537</v>
      </c>
      <c r="E108" s="10" t="s">
        <v>34</v>
      </c>
      <c r="F108" s="10"/>
      <c r="G108" s="10"/>
      <c r="H108" s="10" t="s">
        <v>85</v>
      </c>
      <c r="I108" s="11" t="s">
        <v>49</v>
      </c>
      <c r="J108" s="12" t="s">
        <v>50</v>
      </c>
      <c r="K108" s="10" t="s">
        <v>86</v>
      </c>
      <c r="L108" s="10" t="s">
        <v>63</v>
      </c>
      <c r="M108" s="13" t="s">
        <v>533</v>
      </c>
      <c r="N108" s="13" t="s">
        <v>212</v>
      </c>
      <c r="O108" s="14">
        <v>2018</v>
      </c>
      <c r="P108" s="14"/>
      <c r="Q108" s="14"/>
      <c r="R108" s="15" t="s">
        <v>42</v>
      </c>
      <c r="S108" s="25" t="s">
        <v>538</v>
      </c>
      <c r="T108" s="16">
        <v>43367</v>
      </c>
      <c r="U108" s="16">
        <v>43555</v>
      </c>
      <c r="V108" s="10" t="s">
        <v>535</v>
      </c>
      <c r="W108" s="25" t="s">
        <v>539</v>
      </c>
      <c r="X108" s="18">
        <v>1</v>
      </c>
      <c r="Y108" s="19" t="s">
        <v>45</v>
      </c>
      <c r="Z108" s="13"/>
      <c r="AA108" s="14">
        <v>11</v>
      </c>
      <c r="AB108" s="14">
        <v>2019</v>
      </c>
      <c r="AC108" s="20"/>
      <c r="AD108" s="21"/>
      <c r="AE108" s="22" t="s">
        <v>58</v>
      </c>
      <c r="AF108" s="14"/>
    </row>
    <row r="109" spans="1:32" ht="192" customHeight="1" x14ac:dyDescent="0.25">
      <c r="A109" s="9">
        <v>3627</v>
      </c>
      <c r="B109" s="14">
        <v>88</v>
      </c>
      <c r="C109" s="10">
        <v>2018</v>
      </c>
      <c r="D109" s="10" t="s">
        <v>540</v>
      </c>
      <c r="E109" s="10" t="s">
        <v>34</v>
      </c>
      <c r="F109" s="10"/>
      <c r="G109" s="10"/>
      <c r="H109" s="10" t="s">
        <v>35</v>
      </c>
      <c r="I109" s="11" t="s">
        <v>36</v>
      </c>
      <c r="J109" s="12" t="s">
        <v>37</v>
      </c>
      <c r="K109" s="10" t="s">
        <v>541</v>
      </c>
      <c r="L109" s="10" t="s">
        <v>112</v>
      </c>
      <c r="M109" s="13" t="s">
        <v>533</v>
      </c>
      <c r="N109" s="13" t="s">
        <v>212</v>
      </c>
      <c r="O109" s="14">
        <v>2018</v>
      </c>
      <c r="P109" s="14"/>
      <c r="Q109" s="14"/>
      <c r="R109" s="15" t="s">
        <v>42</v>
      </c>
      <c r="S109" s="25" t="s">
        <v>542</v>
      </c>
      <c r="T109" s="16">
        <v>43346</v>
      </c>
      <c r="U109" s="16">
        <v>43434</v>
      </c>
      <c r="V109" s="10"/>
      <c r="W109" s="10" t="s">
        <v>543</v>
      </c>
      <c r="X109" s="18">
        <v>1</v>
      </c>
      <c r="Y109" s="19" t="s">
        <v>45</v>
      </c>
      <c r="Z109" s="13"/>
      <c r="AA109" s="14" t="s">
        <v>455</v>
      </c>
      <c r="AB109" s="14">
        <v>2019</v>
      </c>
      <c r="AC109" s="20"/>
      <c r="AD109" s="21"/>
      <c r="AE109" s="22" t="s">
        <v>46</v>
      </c>
      <c r="AF109" s="14"/>
    </row>
    <row r="110" spans="1:32" ht="171.75" customHeight="1" x14ac:dyDescent="0.25">
      <c r="A110" s="9">
        <v>3628</v>
      </c>
      <c r="B110" s="10">
        <v>89</v>
      </c>
      <c r="C110" s="10">
        <v>2018</v>
      </c>
      <c r="D110" s="10" t="s">
        <v>544</v>
      </c>
      <c r="E110" s="10" t="s">
        <v>34</v>
      </c>
      <c r="F110" s="10"/>
      <c r="G110" s="10"/>
      <c r="H110" s="10" t="s">
        <v>35</v>
      </c>
      <c r="I110" s="11" t="s">
        <v>36</v>
      </c>
      <c r="J110" s="12" t="s">
        <v>37</v>
      </c>
      <c r="K110" s="10" t="s">
        <v>541</v>
      </c>
      <c r="L110" s="10" t="s">
        <v>112</v>
      </c>
      <c r="M110" s="13" t="s">
        <v>533</v>
      </c>
      <c r="N110" s="13" t="s">
        <v>212</v>
      </c>
      <c r="O110" s="14">
        <v>2018</v>
      </c>
      <c r="P110" s="14"/>
      <c r="Q110" s="14"/>
      <c r="R110" s="15" t="s">
        <v>42</v>
      </c>
      <c r="S110" s="25" t="s">
        <v>545</v>
      </c>
      <c r="T110" s="16">
        <v>43346</v>
      </c>
      <c r="U110" s="16">
        <v>43434</v>
      </c>
      <c r="V110" s="10"/>
      <c r="W110" s="10" t="s">
        <v>543</v>
      </c>
      <c r="X110" s="18">
        <v>1</v>
      </c>
      <c r="Y110" s="19" t="s">
        <v>45</v>
      </c>
      <c r="Z110" s="13"/>
      <c r="AA110" s="14" t="s">
        <v>455</v>
      </c>
      <c r="AB110" s="14">
        <v>2019</v>
      </c>
      <c r="AC110" s="20"/>
      <c r="AD110" s="21"/>
      <c r="AE110" s="22" t="s">
        <v>46</v>
      </c>
      <c r="AF110" s="14"/>
    </row>
    <row r="111" spans="1:32" ht="192" customHeight="1" x14ac:dyDescent="0.25">
      <c r="A111" s="9">
        <v>3629</v>
      </c>
      <c r="B111" s="10">
        <v>90</v>
      </c>
      <c r="C111" s="10">
        <v>2018</v>
      </c>
      <c r="D111" s="10" t="s">
        <v>546</v>
      </c>
      <c r="E111" s="10" t="s">
        <v>34</v>
      </c>
      <c r="F111" s="10"/>
      <c r="G111" s="10"/>
      <c r="H111" s="10" t="s">
        <v>35</v>
      </c>
      <c r="I111" s="11" t="s">
        <v>36</v>
      </c>
      <c r="J111" s="12" t="s">
        <v>37</v>
      </c>
      <c r="K111" s="10" t="s">
        <v>541</v>
      </c>
      <c r="L111" s="10" t="s">
        <v>112</v>
      </c>
      <c r="M111" s="13" t="s">
        <v>533</v>
      </c>
      <c r="N111" s="13" t="s">
        <v>212</v>
      </c>
      <c r="O111" s="14">
        <v>2018</v>
      </c>
      <c r="P111" s="14"/>
      <c r="Q111" s="14"/>
      <c r="R111" s="15" t="s">
        <v>42</v>
      </c>
      <c r="S111" s="25" t="s">
        <v>547</v>
      </c>
      <c r="T111" s="16">
        <v>43346</v>
      </c>
      <c r="U111" s="16">
        <v>43434</v>
      </c>
      <c r="V111" s="10"/>
      <c r="W111" s="10" t="s">
        <v>543</v>
      </c>
      <c r="X111" s="18">
        <v>1</v>
      </c>
      <c r="Y111" s="19" t="s">
        <v>45</v>
      </c>
      <c r="Z111" s="13"/>
      <c r="AA111" s="14" t="s">
        <v>455</v>
      </c>
      <c r="AB111" s="14">
        <v>2019</v>
      </c>
      <c r="AC111" s="20"/>
      <c r="AD111" s="21"/>
      <c r="AE111" s="22" t="s">
        <v>46</v>
      </c>
      <c r="AF111" s="14"/>
    </row>
    <row r="112" spans="1:32" ht="230.25" customHeight="1" x14ac:dyDescent="0.25">
      <c r="A112" s="9">
        <v>3630</v>
      </c>
      <c r="B112" s="14">
        <v>91</v>
      </c>
      <c r="C112" s="10">
        <v>2018</v>
      </c>
      <c r="D112" s="10" t="s">
        <v>548</v>
      </c>
      <c r="E112" s="10" t="s">
        <v>34</v>
      </c>
      <c r="F112" s="10"/>
      <c r="G112" s="10"/>
      <c r="H112" s="10" t="s">
        <v>35</v>
      </c>
      <c r="I112" s="11" t="s">
        <v>36</v>
      </c>
      <c r="J112" s="12" t="s">
        <v>37</v>
      </c>
      <c r="K112" s="10" t="s">
        <v>541</v>
      </c>
      <c r="L112" s="10" t="s">
        <v>112</v>
      </c>
      <c r="M112" s="13" t="s">
        <v>533</v>
      </c>
      <c r="N112" s="13" t="s">
        <v>212</v>
      </c>
      <c r="O112" s="14">
        <v>2018</v>
      </c>
      <c r="P112" s="14"/>
      <c r="Q112" s="14"/>
      <c r="R112" s="15" t="s">
        <v>42</v>
      </c>
      <c r="S112" s="25" t="s">
        <v>549</v>
      </c>
      <c r="T112" s="16">
        <v>43346</v>
      </c>
      <c r="U112" s="16">
        <v>43434</v>
      </c>
      <c r="V112" s="10"/>
      <c r="W112" s="10" t="s">
        <v>550</v>
      </c>
      <c r="X112" s="18">
        <v>1</v>
      </c>
      <c r="Y112" s="19" t="s">
        <v>45</v>
      </c>
      <c r="Z112" s="13"/>
      <c r="AA112" s="14" t="s">
        <v>455</v>
      </c>
      <c r="AB112" s="14">
        <v>2019</v>
      </c>
      <c r="AC112" s="20"/>
      <c r="AD112" s="21"/>
      <c r="AE112" s="22" t="s">
        <v>46</v>
      </c>
      <c r="AF112" s="14"/>
    </row>
    <row r="113" spans="1:32" ht="259.5" customHeight="1" x14ac:dyDescent="0.25">
      <c r="A113" s="9">
        <v>3631</v>
      </c>
      <c r="B113" s="10">
        <v>92</v>
      </c>
      <c r="C113" s="10">
        <v>2018</v>
      </c>
      <c r="D113" s="10" t="s">
        <v>551</v>
      </c>
      <c r="E113" s="10" t="s">
        <v>34</v>
      </c>
      <c r="F113" s="10"/>
      <c r="G113" s="10"/>
      <c r="H113" s="10" t="s">
        <v>35</v>
      </c>
      <c r="I113" s="11" t="s">
        <v>36</v>
      </c>
      <c r="J113" s="12" t="s">
        <v>37</v>
      </c>
      <c r="K113" s="10" t="s">
        <v>541</v>
      </c>
      <c r="L113" s="10" t="s">
        <v>112</v>
      </c>
      <c r="M113" s="13" t="s">
        <v>533</v>
      </c>
      <c r="N113" s="13" t="s">
        <v>212</v>
      </c>
      <c r="O113" s="14">
        <v>2018</v>
      </c>
      <c r="P113" s="14"/>
      <c r="Q113" s="14"/>
      <c r="R113" s="15" t="s">
        <v>42</v>
      </c>
      <c r="S113" s="25" t="s">
        <v>552</v>
      </c>
      <c r="T113" s="16">
        <v>43346</v>
      </c>
      <c r="U113" s="16">
        <v>43662</v>
      </c>
      <c r="V113" s="10"/>
      <c r="W113" s="10" t="s">
        <v>553</v>
      </c>
      <c r="X113" s="18">
        <v>1</v>
      </c>
      <c r="Y113" s="19" t="s">
        <v>45</v>
      </c>
      <c r="Z113" s="13"/>
      <c r="AA113" s="14">
        <v>10</v>
      </c>
      <c r="AB113" s="14">
        <v>2019</v>
      </c>
      <c r="AC113" s="20"/>
      <c r="AD113" s="21"/>
      <c r="AE113" s="22" t="s">
        <v>46</v>
      </c>
      <c r="AF113" s="14"/>
    </row>
    <row r="114" spans="1:32" ht="219" customHeight="1" x14ac:dyDescent="0.25">
      <c r="A114" s="9">
        <v>3632</v>
      </c>
      <c r="B114" s="10">
        <v>93</v>
      </c>
      <c r="C114" s="10">
        <v>2018</v>
      </c>
      <c r="D114" s="10" t="s">
        <v>554</v>
      </c>
      <c r="E114" s="10" t="s">
        <v>34</v>
      </c>
      <c r="F114" s="10"/>
      <c r="G114" s="10"/>
      <c r="H114" s="10" t="s">
        <v>35</v>
      </c>
      <c r="I114" s="11" t="s">
        <v>36</v>
      </c>
      <c r="J114" s="12" t="s">
        <v>37</v>
      </c>
      <c r="K114" s="10" t="s">
        <v>541</v>
      </c>
      <c r="L114" s="10" t="s">
        <v>39</v>
      </c>
      <c r="M114" s="13" t="s">
        <v>533</v>
      </c>
      <c r="N114" s="13" t="s">
        <v>212</v>
      </c>
      <c r="O114" s="14">
        <v>2018</v>
      </c>
      <c r="P114" s="14"/>
      <c r="Q114" s="14"/>
      <c r="R114" s="15" t="s">
        <v>42</v>
      </c>
      <c r="S114" s="25" t="s">
        <v>555</v>
      </c>
      <c r="T114" s="16">
        <v>43346</v>
      </c>
      <c r="U114" s="16">
        <v>44195</v>
      </c>
      <c r="V114" s="10"/>
      <c r="W114" s="51" t="s">
        <v>556</v>
      </c>
      <c r="X114" s="18">
        <v>1</v>
      </c>
      <c r="Y114" s="19" t="s">
        <v>45</v>
      </c>
      <c r="Z114" s="13"/>
      <c r="AA114" s="14">
        <v>1</v>
      </c>
      <c r="AB114" s="14">
        <v>2021</v>
      </c>
      <c r="AC114" s="20"/>
      <c r="AD114" s="21"/>
      <c r="AE114" s="22" t="s">
        <v>46</v>
      </c>
      <c r="AF114" s="14"/>
    </row>
    <row r="115" spans="1:32" ht="372.75" customHeight="1" x14ac:dyDescent="0.25">
      <c r="A115" s="9">
        <v>3633</v>
      </c>
      <c r="B115" s="14">
        <v>94</v>
      </c>
      <c r="C115" s="10">
        <v>2018</v>
      </c>
      <c r="D115" s="10" t="s">
        <v>557</v>
      </c>
      <c r="E115" s="10" t="s">
        <v>34</v>
      </c>
      <c r="F115" s="10"/>
      <c r="G115" s="10"/>
      <c r="H115" s="10" t="s">
        <v>35</v>
      </c>
      <c r="I115" s="11" t="s">
        <v>36</v>
      </c>
      <c r="J115" s="12" t="s">
        <v>37</v>
      </c>
      <c r="K115" s="10" t="s">
        <v>541</v>
      </c>
      <c r="L115" s="10" t="s">
        <v>39</v>
      </c>
      <c r="M115" s="13" t="s">
        <v>533</v>
      </c>
      <c r="N115" s="13" t="s">
        <v>212</v>
      </c>
      <c r="O115" s="14">
        <v>2018</v>
      </c>
      <c r="P115" s="14"/>
      <c r="Q115" s="14"/>
      <c r="R115" s="15" t="s">
        <v>42</v>
      </c>
      <c r="S115" s="39" t="s">
        <v>558</v>
      </c>
      <c r="T115" s="16">
        <v>43346</v>
      </c>
      <c r="U115" s="16">
        <v>44286</v>
      </c>
      <c r="V115" s="10"/>
      <c r="W115" s="40" t="s">
        <v>559</v>
      </c>
      <c r="X115" s="18">
        <v>1</v>
      </c>
      <c r="Y115" s="19" t="s">
        <v>45</v>
      </c>
      <c r="Z115" s="13"/>
      <c r="AA115" s="14">
        <v>3</v>
      </c>
      <c r="AB115" s="14">
        <v>2021</v>
      </c>
      <c r="AC115" s="20"/>
      <c r="AD115" s="21"/>
      <c r="AE115" s="22" t="s">
        <v>46</v>
      </c>
      <c r="AF115" s="14"/>
    </row>
    <row r="116" spans="1:32" ht="123.75" customHeight="1" x14ac:dyDescent="0.25">
      <c r="A116" s="9">
        <v>3634</v>
      </c>
      <c r="B116" s="10">
        <v>95</v>
      </c>
      <c r="C116" s="10">
        <v>2018</v>
      </c>
      <c r="D116" s="10" t="s">
        <v>560</v>
      </c>
      <c r="E116" s="10" t="s">
        <v>34</v>
      </c>
      <c r="F116" s="10"/>
      <c r="G116" s="10"/>
      <c r="H116" s="10" t="s">
        <v>35</v>
      </c>
      <c r="I116" s="11" t="s">
        <v>36</v>
      </c>
      <c r="J116" s="12" t="s">
        <v>37</v>
      </c>
      <c r="K116" s="10" t="s">
        <v>541</v>
      </c>
      <c r="L116" s="10" t="s">
        <v>112</v>
      </c>
      <c r="M116" s="13" t="s">
        <v>533</v>
      </c>
      <c r="N116" s="13" t="s">
        <v>212</v>
      </c>
      <c r="O116" s="14">
        <v>2018</v>
      </c>
      <c r="P116" s="14"/>
      <c r="Q116" s="14"/>
      <c r="R116" s="15" t="s">
        <v>42</v>
      </c>
      <c r="S116" s="10" t="s">
        <v>561</v>
      </c>
      <c r="T116" s="16">
        <v>43346</v>
      </c>
      <c r="U116" s="16">
        <v>43662</v>
      </c>
      <c r="V116" s="10"/>
      <c r="W116" s="40" t="s">
        <v>562</v>
      </c>
      <c r="X116" s="18">
        <v>1</v>
      </c>
      <c r="Y116" s="19" t="s">
        <v>45</v>
      </c>
      <c r="Z116" s="13"/>
      <c r="AA116" s="14">
        <v>10</v>
      </c>
      <c r="AB116" s="14">
        <v>2019</v>
      </c>
      <c r="AC116" s="20"/>
      <c r="AD116" s="21"/>
      <c r="AE116" s="22" t="s">
        <v>46</v>
      </c>
      <c r="AF116" s="14"/>
    </row>
    <row r="117" spans="1:32" ht="117.75" customHeight="1" x14ac:dyDescent="0.25">
      <c r="A117" s="9">
        <v>3636</v>
      </c>
      <c r="B117" s="14">
        <v>97</v>
      </c>
      <c r="C117" s="10">
        <v>2018</v>
      </c>
      <c r="D117" s="10" t="s">
        <v>563</v>
      </c>
      <c r="E117" s="10" t="s">
        <v>34</v>
      </c>
      <c r="F117" s="10"/>
      <c r="G117" s="10"/>
      <c r="H117" s="10" t="s">
        <v>85</v>
      </c>
      <c r="I117" s="11" t="s">
        <v>49</v>
      </c>
      <c r="J117" s="12" t="s">
        <v>50</v>
      </c>
      <c r="K117" s="10" t="s">
        <v>180</v>
      </c>
      <c r="L117" s="10" t="s">
        <v>63</v>
      </c>
      <c r="M117" s="13" t="s">
        <v>533</v>
      </c>
      <c r="N117" s="13" t="s">
        <v>212</v>
      </c>
      <c r="O117" s="14">
        <v>2018</v>
      </c>
      <c r="P117" s="14"/>
      <c r="Q117" s="14"/>
      <c r="R117" s="15" t="s">
        <v>42</v>
      </c>
      <c r="S117" s="25" t="s">
        <v>564</v>
      </c>
      <c r="T117" s="16">
        <v>43374</v>
      </c>
      <c r="U117" s="16">
        <v>44408</v>
      </c>
      <c r="V117" s="25"/>
      <c r="W117" s="40" t="s">
        <v>565</v>
      </c>
      <c r="X117" s="18">
        <v>1</v>
      </c>
      <c r="Y117" s="19" t="s">
        <v>45</v>
      </c>
      <c r="Z117" s="13"/>
      <c r="AA117" s="14">
        <v>7</v>
      </c>
      <c r="AB117" s="14">
        <v>2021</v>
      </c>
      <c r="AC117" s="20"/>
      <c r="AD117" s="21"/>
      <c r="AE117" s="22" t="s">
        <v>58</v>
      </c>
      <c r="AF117" s="14"/>
    </row>
    <row r="118" spans="1:32" ht="100.5" customHeight="1" x14ac:dyDescent="0.25">
      <c r="A118" s="9">
        <v>3637</v>
      </c>
      <c r="B118" s="10">
        <v>98</v>
      </c>
      <c r="C118" s="10">
        <v>2018</v>
      </c>
      <c r="D118" s="10" t="s">
        <v>566</v>
      </c>
      <c r="E118" s="10" t="s">
        <v>34</v>
      </c>
      <c r="F118" s="10"/>
      <c r="G118" s="10"/>
      <c r="H118" s="10" t="s">
        <v>85</v>
      </c>
      <c r="I118" s="11" t="s">
        <v>49</v>
      </c>
      <c r="J118" s="12" t="s">
        <v>50</v>
      </c>
      <c r="K118" s="10" t="s">
        <v>180</v>
      </c>
      <c r="L118" s="10" t="s">
        <v>63</v>
      </c>
      <c r="M118" s="13" t="s">
        <v>533</v>
      </c>
      <c r="N118" s="13" t="s">
        <v>212</v>
      </c>
      <c r="O118" s="14">
        <v>2018</v>
      </c>
      <c r="P118" s="14"/>
      <c r="Q118" s="14"/>
      <c r="R118" s="15" t="s">
        <v>42</v>
      </c>
      <c r="S118" s="25" t="s">
        <v>567</v>
      </c>
      <c r="T118" s="16">
        <v>43710</v>
      </c>
      <c r="U118" s="16">
        <v>44408</v>
      </c>
      <c r="V118" s="25"/>
      <c r="W118" s="10" t="s">
        <v>568</v>
      </c>
      <c r="X118" s="18">
        <v>1</v>
      </c>
      <c r="Y118" s="19" t="s">
        <v>45</v>
      </c>
      <c r="Z118" s="13"/>
      <c r="AA118" s="14">
        <v>7</v>
      </c>
      <c r="AB118" s="14">
        <v>2021</v>
      </c>
      <c r="AC118" s="20"/>
      <c r="AD118" s="21"/>
      <c r="AE118" s="22" t="s">
        <v>58</v>
      </c>
      <c r="AF118" s="14"/>
    </row>
    <row r="119" spans="1:32" ht="104.25" customHeight="1" x14ac:dyDescent="0.25">
      <c r="A119" s="9">
        <v>3638</v>
      </c>
      <c r="B119" s="10">
        <v>99</v>
      </c>
      <c r="C119" s="10">
        <v>2018</v>
      </c>
      <c r="D119" s="10" t="s">
        <v>569</v>
      </c>
      <c r="E119" s="10" t="s">
        <v>34</v>
      </c>
      <c r="F119" s="10"/>
      <c r="G119" s="10"/>
      <c r="H119" s="10" t="s">
        <v>85</v>
      </c>
      <c r="I119" s="11" t="s">
        <v>49</v>
      </c>
      <c r="J119" s="12" t="s">
        <v>50</v>
      </c>
      <c r="K119" s="10" t="s">
        <v>180</v>
      </c>
      <c r="L119" s="10" t="s">
        <v>63</v>
      </c>
      <c r="M119" s="13" t="s">
        <v>533</v>
      </c>
      <c r="N119" s="13" t="s">
        <v>212</v>
      </c>
      <c r="O119" s="14">
        <v>2018</v>
      </c>
      <c r="P119" s="14"/>
      <c r="Q119" s="14"/>
      <c r="R119" s="15" t="s">
        <v>42</v>
      </c>
      <c r="S119" s="25" t="s">
        <v>570</v>
      </c>
      <c r="T119" s="16">
        <v>43710</v>
      </c>
      <c r="U119" s="16">
        <v>44408</v>
      </c>
      <c r="V119" s="25"/>
      <c r="W119" s="10" t="s">
        <v>571</v>
      </c>
      <c r="X119" s="18">
        <v>1</v>
      </c>
      <c r="Y119" s="19" t="s">
        <v>45</v>
      </c>
      <c r="Z119" s="13"/>
      <c r="AA119" s="14">
        <v>7</v>
      </c>
      <c r="AB119" s="14">
        <v>2021</v>
      </c>
      <c r="AC119" s="20"/>
      <c r="AD119" s="21"/>
      <c r="AE119" s="22" t="s">
        <v>58</v>
      </c>
      <c r="AF119" s="14"/>
    </row>
    <row r="120" spans="1:32" ht="117" customHeight="1" x14ac:dyDescent="0.25">
      <c r="A120" s="9">
        <v>3640</v>
      </c>
      <c r="B120" s="10">
        <v>101</v>
      </c>
      <c r="C120" s="10">
        <v>2018</v>
      </c>
      <c r="D120" s="10" t="s">
        <v>572</v>
      </c>
      <c r="E120" s="10" t="s">
        <v>34</v>
      </c>
      <c r="F120" s="10"/>
      <c r="G120" s="10"/>
      <c r="H120" s="10" t="s">
        <v>35</v>
      </c>
      <c r="I120" s="11" t="s">
        <v>36</v>
      </c>
      <c r="J120" s="12" t="s">
        <v>37</v>
      </c>
      <c r="K120" s="10" t="s">
        <v>573</v>
      </c>
      <c r="L120" s="37" t="s">
        <v>285</v>
      </c>
      <c r="M120" s="13" t="s">
        <v>574</v>
      </c>
      <c r="N120" s="13" t="s">
        <v>88</v>
      </c>
      <c r="O120" s="14">
        <v>2018</v>
      </c>
      <c r="P120" s="14"/>
      <c r="Q120" s="14"/>
      <c r="R120" s="15" t="s">
        <v>358</v>
      </c>
      <c r="S120" s="25" t="s">
        <v>575</v>
      </c>
      <c r="T120" s="16">
        <v>43384</v>
      </c>
      <c r="U120" s="16">
        <v>43529</v>
      </c>
      <c r="V120" s="25"/>
      <c r="W120" s="40" t="s">
        <v>576</v>
      </c>
      <c r="X120" s="18">
        <v>1</v>
      </c>
      <c r="Y120" s="19" t="s">
        <v>45</v>
      </c>
      <c r="Z120" s="13"/>
      <c r="AA120" s="14" t="s">
        <v>266</v>
      </c>
      <c r="AB120" s="14">
        <v>2019</v>
      </c>
      <c r="AC120" s="20"/>
      <c r="AD120" s="21"/>
      <c r="AE120" s="22" t="s">
        <v>46</v>
      </c>
      <c r="AF120" s="14"/>
    </row>
    <row r="121" spans="1:32" ht="270.75" customHeight="1" x14ac:dyDescent="0.25">
      <c r="A121" s="9">
        <v>3641</v>
      </c>
      <c r="B121" s="10">
        <v>102</v>
      </c>
      <c r="C121" s="10">
        <v>2018</v>
      </c>
      <c r="D121" s="10" t="s">
        <v>577</v>
      </c>
      <c r="E121" s="10" t="s">
        <v>34</v>
      </c>
      <c r="F121" s="10"/>
      <c r="G121" s="10"/>
      <c r="H121" s="10" t="s">
        <v>35</v>
      </c>
      <c r="I121" s="11" t="s">
        <v>36</v>
      </c>
      <c r="J121" s="12" t="s">
        <v>37</v>
      </c>
      <c r="K121" s="10" t="s">
        <v>578</v>
      </c>
      <c r="L121" s="10" t="s">
        <v>112</v>
      </c>
      <c r="M121" s="13" t="s">
        <v>574</v>
      </c>
      <c r="N121" s="13" t="s">
        <v>88</v>
      </c>
      <c r="O121" s="14">
        <v>2018</v>
      </c>
      <c r="P121" s="14"/>
      <c r="Q121" s="14"/>
      <c r="R121" s="15"/>
      <c r="S121" s="25" t="s">
        <v>579</v>
      </c>
      <c r="T121" s="16">
        <v>43374</v>
      </c>
      <c r="U121" s="16">
        <v>43434</v>
      </c>
      <c r="V121" s="25" t="s">
        <v>579</v>
      </c>
      <c r="W121" s="25" t="s">
        <v>580</v>
      </c>
      <c r="X121" s="18">
        <v>1</v>
      </c>
      <c r="Y121" s="19" t="s">
        <v>45</v>
      </c>
      <c r="Z121" s="13"/>
      <c r="AA121" s="14" t="s">
        <v>455</v>
      </c>
      <c r="AB121" s="14">
        <v>2019</v>
      </c>
      <c r="AC121" s="20"/>
      <c r="AD121" s="21"/>
      <c r="AE121" s="22" t="s">
        <v>46</v>
      </c>
      <c r="AF121" s="14"/>
    </row>
    <row r="122" spans="1:32" ht="108.75" customHeight="1" x14ac:dyDescent="0.25">
      <c r="A122" s="9">
        <v>3642</v>
      </c>
      <c r="B122" s="14">
        <v>103</v>
      </c>
      <c r="C122" s="10">
        <v>2018</v>
      </c>
      <c r="D122" s="10" t="s">
        <v>581</v>
      </c>
      <c r="E122" s="10" t="s">
        <v>34</v>
      </c>
      <c r="F122" s="10"/>
      <c r="G122" s="10"/>
      <c r="H122" s="10" t="s">
        <v>35</v>
      </c>
      <c r="I122" s="11" t="s">
        <v>36</v>
      </c>
      <c r="J122" s="12" t="s">
        <v>37</v>
      </c>
      <c r="K122" s="10" t="s">
        <v>578</v>
      </c>
      <c r="L122" s="10" t="s">
        <v>112</v>
      </c>
      <c r="M122" s="13" t="s">
        <v>574</v>
      </c>
      <c r="N122" s="13" t="s">
        <v>88</v>
      </c>
      <c r="O122" s="14">
        <v>2018</v>
      </c>
      <c r="P122" s="14"/>
      <c r="Q122" s="14"/>
      <c r="R122" s="15" t="s">
        <v>42</v>
      </c>
      <c r="S122" s="25" t="s">
        <v>582</v>
      </c>
      <c r="T122" s="16">
        <v>43341</v>
      </c>
      <c r="U122" s="16">
        <v>43662</v>
      </c>
      <c r="V122" s="10"/>
      <c r="W122" s="10" t="s">
        <v>583</v>
      </c>
      <c r="X122" s="18">
        <v>1</v>
      </c>
      <c r="Y122" s="19" t="s">
        <v>45</v>
      </c>
      <c r="Z122" s="13"/>
      <c r="AA122" s="14">
        <v>10</v>
      </c>
      <c r="AB122" s="14">
        <v>2019</v>
      </c>
      <c r="AC122" s="20"/>
      <c r="AD122" s="21"/>
      <c r="AE122" s="22" t="s">
        <v>46</v>
      </c>
      <c r="AF122" s="14"/>
    </row>
    <row r="123" spans="1:32" ht="185.25" customHeight="1" x14ac:dyDescent="0.25">
      <c r="A123" s="9">
        <v>3643</v>
      </c>
      <c r="B123" s="10">
        <v>104</v>
      </c>
      <c r="C123" s="10">
        <v>2018</v>
      </c>
      <c r="D123" s="10" t="s">
        <v>584</v>
      </c>
      <c r="E123" s="10" t="s">
        <v>34</v>
      </c>
      <c r="F123" s="10"/>
      <c r="G123" s="10"/>
      <c r="H123" s="10" t="s">
        <v>35</v>
      </c>
      <c r="I123" s="11" t="s">
        <v>36</v>
      </c>
      <c r="J123" s="12" t="s">
        <v>37</v>
      </c>
      <c r="K123" s="10" t="s">
        <v>578</v>
      </c>
      <c r="L123" s="10" t="s">
        <v>112</v>
      </c>
      <c r="M123" s="13" t="s">
        <v>574</v>
      </c>
      <c r="N123" s="13" t="s">
        <v>88</v>
      </c>
      <c r="O123" s="14">
        <v>2018</v>
      </c>
      <c r="P123" s="14"/>
      <c r="Q123" s="14"/>
      <c r="R123" s="15" t="s">
        <v>42</v>
      </c>
      <c r="S123" s="25" t="s">
        <v>582</v>
      </c>
      <c r="T123" s="16">
        <v>43374</v>
      </c>
      <c r="U123" s="16">
        <v>43662</v>
      </c>
      <c r="V123" s="10"/>
      <c r="W123" s="10" t="s">
        <v>585</v>
      </c>
      <c r="X123" s="18">
        <v>1</v>
      </c>
      <c r="Y123" s="19" t="s">
        <v>45</v>
      </c>
      <c r="Z123" s="13"/>
      <c r="AA123" s="14">
        <v>10</v>
      </c>
      <c r="AB123" s="14">
        <v>2019</v>
      </c>
      <c r="AC123" s="20"/>
      <c r="AD123" s="21"/>
      <c r="AE123" s="22" t="s">
        <v>46</v>
      </c>
      <c r="AF123" s="14"/>
    </row>
    <row r="124" spans="1:32" ht="129.75" customHeight="1" x14ac:dyDescent="0.25">
      <c r="A124" s="9">
        <v>3644</v>
      </c>
      <c r="B124" s="10">
        <v>105</v>
      </c>
      <c r="C124" s="10">
        <v>2018</v>
      </c>
      <c r="D124" s="10" t="s">
        <v>586</v>
      </c>
      <c r="E124" s="10" t="s">
        <v>34</v>
      </c>
      <c r="F124" s="10"/>
      <c r="G124" s="10"/>
      <c r="H124" s="10" t="s">
        <v>35</v>
      </c>
      <c r="I124" s="11" t="s">
        <v>36</v>
      </c>
      <c r="J124" s="12" t="s">
        <v>37</v>
      </c>
      <c r="K124" s="10" t="s">
        <v>578</v>
      </c>
      <c r="L124" s="10" t="s">
        <v>112</v>
      </c>
      <c r="M124" s="13" t="s">
        <v>574</v>
      </c>
      <c r="N124" s="13" t="s">
        <v>88</v>
      </c>
      <c r="O124" s="14">
        <v>2018</v>
      </c>
      <c r="P124" s="14"/>
      <c r="Q124" s="14"/>
      <c r="R124" s="15" t="s">
        <v>42</v>
      </c>
      <c r="S124" s="25" t="s">
        <v>587</v>
      </c>
      <c r="T124" s="16">
        <v>43374</v>
      </c>
      <c r="U124" s="16">
        <v>43800</v>
      </c>
      <c r="V124" s="10"/>
      <c r="W124" s="10" t="s">
        <v>588</v>
      </c>
      <c r="X124" s="18">
        <v>1</v>
      </c>
      <c r="Y124" s="19" t="s">
        <v>45</v>
      </c>
      <c r="Z124" s="13"/>
      <c r="AA124" s="14">
        <v>10</v>
      </c>
      <c r="AB124" s="14">
        <v>2019</v>
      </c>
      <c r="AC124" s="20"/>
      <c r="AD124" s="21"/>
      <c r="AE124" s="22" t="s">
        <v>46</v>
      </c>
      <c r="AF124" s="14"/>
    </row>
    <row r="125" spans="1:32" ht="140.25" customHeight="1" x14ac:dyDescent="0.25">
      <c r="A125" s="9">
        <v>3645</v>
      </c>
      <c r="B125" s="14">
        <v>106</v>
      </c>
      <c r="C125" s="10">
        <v>2018</v>
      </c>
      <c r="D125" s="10" t="s">
        <v>589</v>
      </c>
      <c r="E125" s="10" t="s">
        <v>34</v>
      </c>
      <c r="F125" s="10"/>
      <c r="G125" s="10"/>
      <c r="H125" s="10" t="s">
        <v>35</v>
      </c>
      <c r="I125" s="11" t="s">
        <v>36</v>
      </c>
      <c r="J125" s="12" t="s">
        <v>37</v>
      </c>
      <c r="K125" s="10" t="s">
        <v>578</v>
      </c>
      <c r="L125" s="10" t="s">
        <v>39</v>
      </c>
      <c r="M125" s="13" t="s">
        <v>574</v>
      </c>
      <c r="N125" s="13" t="s">
        <v>88</v>
      </c>
      <c r="O125" s="14">
        <v>2018</v>
      </c>
      <c r="P125" s="14"/>
      <c r="Q125" s="14"/>
      <c r="R125" s="15" t="s">
        <v>42</v>
      </c>
      <c r="S125" s="10" t="s">
        <v>555</v>
      </c>
      <c r="T125" s="16">
        <v>43398</v>
      </c>
      <c r="U125" s="16">
        <v>44286</v>
      </c>
      <c r="V125" s="10"/>
      <c r="W125" s="10" t="s">
        <v>590</v>
      </c>
      <c r="X125" s="18">
        <v>1</v>
      </c>
      <c r="Y125" s="19" t="s">
        <v>45</v>
      </c>
      <c r="Z125" s="13"/>
      <c r="AA125" s="14">
        <v>2</v>
      </c>
      <c r="AB125" s="14">
        <v>2021</v>
      </c>
      <c r="AC125" s="20"/>
      <c r="AD125" s="21"/>
      <c r="AE125" s="22" t="s">
        <v>46</v>
      </c>
      <c r="AF125" s="14"/>
    </row>
    <row r="126" spans="1:32" ht="133.5" customHeight="1" x14ac:dyDescent="0.25">
      <c r="A126" s="9">
        <v>3647</v>
      </c>
      <c r="B126" s="10">
        <v>108</v>
      </c>
      <c r="C126" s="10">
        <v>2018</v>
      </c>
      <c r="D126" s="10" t="s">
        <v>595</v>
      </c>
      <c r="E126" s="10" t="s">
        <v>34</v>
      </c>
      <c r="F126" s="10"/>
      <c r="G126" s="10"/>
      <c r="H126" s="10" t="s">
        <v>35</v>
      </c>
      <c r="I126" s="11" t="s">
        <v>36</v>
      </c>
      <c r="J126" s="12" t="s">
        <v>37</v>
      </c>
      <c r="K126" s="10" t="s">
        <v>578</v>
      </c>
      <c r="L126" s="10" t="s">
        <v>39</v>
      </c>
      <c r="M126" s="13" t="s">
        <v>574</v>
      </c>
      <c r="N126" s="13" t="s">
        <v>88</v>
      </c>
      <c r="O126" s="14">
        <v>2018</v>
      </c>
      <c r="P126" s="14"/>
      <c r="Q126" s="14"/>
      <c r="R126" s="15" t="s">
        <v>42</v>
      </c>
      <c r="S126" s="10" t="s">
        <v>596</v>
      </c>
      <c r="T126" s="16">
        <v>43346</v>
      </c>
      <c r="U126" s="16" t="s">
        <v>597</v>
      </c>
      <c r="V126" s="10"/>
      <c r="W126" s="10" t="s">
        <v>598</v>
      </c>
      <c r="X126" s="18">
        <v>1</v>
      </c>
      <c r="Y126" s="19" t="s">
        <v>45</v>
      </c>
      <c r="Z126" s="13"/>
      <c r="AA126" s="14">
        <v>8</v>
      </c>
      <c r="AB126" s="14">
        <v>2021</v>
      </c>
      <c r="AC126" s="20"/>
      <c r="AD126" s="21"/>
      <c r="AE126" s="22" t="s">
        <v>46</v>
      </c>
      <c r="AF126" s="14"/>
    </row>
    <row r="127" spans="1:32" ht="75" customHeight="1" x14ac:dyDescent="0.25">
      <c r="A127" s="9">
        <v>3648</v>
      </c>
      <c r="B127" s="14">
        <v>109</v>
      </c>
      <c r="C127" s="10">
        <v>2018</v>
      </c>
      <c r="D127" s="10" t="s">
        <v>599</v>
      </c>
      <c r="E127" s="10" t="s">
        <v>34</v>
      </c>
      <c r="F127" s="10"/>
      <c r="G127" s="10"/>
      <c r="H127" s="10" t="s">
        <v>48</v>
      </c>
      <c r="I127" s="11" t="s">
        <v>49</v>
      </c>
      <c r="J127" s="12" t="s">
        <v>50</v>
      </c>
      <c r="K127" s="10" t="s">
        <v>86</v>
      </c>
      <c r="L127" s="10" t="s">
        <v>63</v>
      </c>
      <c r="M127" s="13" t="s">
        <v>574</v>
      </c>
      <c r="N127" s="13" t="s">
        <v>88</v>
      </c>
      <c r="O127" s="14">
        <v>2018</v>
      </c>
      <c r="P127" s="14"/>
      <c r="Q127" s="14"/>
      <c r="R127" s="15" t="s">
        <v>42</v>
      </c>
      <c r="S127" s="25" t="s">
        <v>600</v>
      </c>
      <c r="T127" s="16">
        <v>43420</v>
      </c>
      <c r="U127" s="16">
        <v>43465</v>
      </c>
      <c r="V127" s="10" t="s">
        <v>601</v>
      </c>
      <c r="W127" s="10" t="s">
        <v>602</v>
      </c>
      <c r="X127" s="18">
        <v>1</v>
      </c>
      <c r="Y127" s="19" t="s">
        <v>45</v>
      </c>
      <c r="Z127" s="13"/>
      <c r="AA127" s="14">
        <v>11</v>
      </c>
      <c r="AB127" s="14">
        <v>2019</v>
      </c>
      <c r="AC127" s="20"/>
      <c r="AD127" s="21"/>
      <c r="AE127" s="22" t="s">
        <v>58</v>
      </c>
      <c r="AF127" s="14"/>
    </row>
    <row r="128" spans="1:32" ht="84" customHeight="1" x14ac:dyDescent="0.25">
      <c r="A128" s="9">
        <v>3649</v>
      </c>
      <c r="B128" s="10">
        <v>110</v>
      </c>
      <c r="C128" s="10">
        <v>2018</v>
      </c>
      <c r="D128" s="15" t="s">
        <v>603</v>
      </c>
      <c r="E128" s="10" t="s">
        <v>34</v>
      </c>
      <c r="F128" s="10"/>
      <c r="G128" s="10"/>
      <c r="H128" s="10" t="s">
        <v>35</v>
      </c>
      <c r="I128" s="11" t="s">
        <v>36</v>
      </c>
      <c r="J128" s="12" t="s">
        <v>98</v>
      </c>
      <c r="K128" s="10" t="s">
        <v>604</v>
      </c>
      <c r="L128" s="37" t="s">
        <v>100</v>
      </c>
      <c r="M128" s="13" t="s">
        <v>605</v>
      </c>
      <c r="N128" s="13" t="s">
        <v>367</v>
      </c>
      <c r="O128" s="14">
        <v>2018</v>
      </c>
      <c r="P128" s="14"/>
      <c r="Q128" s="14"/>
      <c r="R128" s="15" t="s">
        <v>42</v>
      </c>
      <c r="S128" s="39" t="s">
        <v>606</v>
      </c>
      <c r="T128" s="16">
        <v>43437</v>
      </c>
      <c r="U128" s="16">
        <v>43889</v>
      </c>
      <c r="V128" s="14"/>
      <c r="W128" s="10" t="s">
        <v>607</v>
      </c>
      <c r="X128" s="18">
        <v>1</v>
      </c>
      <c r="Y128" s="19" t="s">
        <v>45</v>
      </c>
      <c r="Z128" s="14"/>
      <c r="AA128" s="14">
        <v>4</v>
      </c>
      <c r="AB128" s="14">
        <v>2020</v>
      </c>
      <c r="AC128" s="20"/>
      <c r="AD128" s="21"/>
      <c r="AE128" s="22" t="s">
        <v>46</v>
      </c>
      <c r="AF128" s="14"/>
    </row>
    <row r="129" spans="1:32" ht="190.5" customHeight="1" x14ac:dyDescent="0.25">
      <c r="A129" s="9">
        <v>3651</v>
      </c>
      <c r="B129" s="14">
        <v>112</v>
      </c>
      <c r="C129" s="10">
        <v>2018</v>
      </c>
      <c r="D129" s="15" t="s">
        <v>608</v>
      </c>
      <c r="E129" s="10" t="s">
        <v>34</v>
      </c>
      <c r="F129" s="10"/>
      <c r="G129" s="10"/>
      <c r="H129" s="10" t="s">
        <v>35</v>
      </c>
      <c r="I129" s="11" t="s">
        <v>36</v>
      </c>
      <c r="J129" s="12" t="s">
        <v>98</v>
      </c>
      <c r="K129" s="10" t="s">
        <v>604</v>
      </c>
      <c r="L129" s="37" t="s">
        <v>285</v>
      </c>
      <c r="M129" s="13" t="s">
        <v>605</v>
      </c>
      <c r="N129" s="13" t="s">
        <v>367</v>
      </c>
      <c r="O129" s="14">
        <v>2018</v>
      </c>
      <c r="P129" s="14"/>
      <c r="Q129" s="14"/>
      <c r="R129" s="15" t="s">
        <v>42</v>
      </c>
      <c r="S129" s="25" t="s">
        <v>609</v>
      </c>
      <c r="T129" s="16">
        <v>43406</v>
      </c>
      <c r="U129" s="16">
        <v>43539</v>
      </c>
      <c r="V129" s="14"/>
      <c r="W129" s="10" t="s">
        <v>610</v>
      </c>
      <c r="X129" s="18">
        <v>1</v>
      </c>
      <c r="Y129" s="19" t="s">
        <v>45</v>
      </c>
      <c r="Z129" s="14"/>
      <c r="AA129" s="14" t="s">
        <v>266</v>
      </c>
      <c r="AB129" s="14">
        <v>2019</v>
      </c>
      <c r="AC129" s="20"/>
      <c r="AD129" s="21"/>
      <c r="AE129" s="22" t="s">
        <v>46</v>
      </c>
      <c r="AF129" s="14"/>
    </row>
    <row r="130" spans="1:32" ht="409.5" customHeight="1" x14ac:dyDescent="0.25">
      <c r="A130" s="9">
        <v>3652</v>
      </c>
      <c r="B130" s="10">
        <v>113</v>
      </c>
      <c r="C130" s="10">
        <v>2018</v>
      </c>
      <c r="D130" s="15" t="s">
        <v>611</v>
      </c>
      <c r="E130" s="10" t="s">
        <v>34</v>
      </c>
      <c r="F130" s="10"/>
      <c r="G130" s="10"/>
      <c r="H130" s="10" t="s">
        <v>35</v>
      </c>
      <c r="I130" s="11" t="s">
        <v>36</v>
      </c>
      <c r="J130" s="12" t="s">
        <v>98</v>
      </c>
      <c r="K130" s="10" t="s">
        <v>604</v>
      </c>
      <c r="L130" s="37" t="s">
        <v>100</v>
      </c>
      <c r="M130" s="13" t="s">
        <v>605</v>
      </c>
      <c r="N130" s="13" t="s">
        <v>367</v>
      </c>
      <c r="O130" s="14">
        <v>2018</v>
      </c>
      <c r="P130" s="14"/>
      <c r="Q130" s="14"/>
      <c r="R130" s="15" t="s">
        <v>42</v>
      </c>
      <c r="S130" s="25" t="s">
        <v>612</v>
      </c>
      <c r="T130" s="16">
        <v>43404</v>
      </c>
      <c r="U130" s="16">
        <v>43889</v>
      </c>
      <c r="V130" s="14"/>
      <c r="W130" s="10" t="s">
        <v>613</v>
      </c>
      <c r="X130" s="18">
        <v>1</v>
      </c>
      <c r="Y130" s="19" t="s">
        <v>45</v>
      </c>
      <c r="Z130" s="14"/>
      <c r="AA130" s="14">
        <v>5</v>
      </c>
      <c r="AB130" s="14">
        <v>2020</v>
      </c>
      <c r="AC130" s="20"/>
      <c r="AD130" s="21"/>
      <c r="AE130" s="22" t="s">
        <v>46</v>
      </c>
      <c r="AF130" s="14"/>
    </row>
    <row r="131" spans="1:32" ht="384.75" customHeight="1" x14ac:dyDescent="0.25">
      <c r="A131" s="9">
        <v>3653</v>
      </c>
      <c r="B131" s="10">
        <v>114</v>
      </c>
      <c r="C131" s="10">
        <v>2018</v>
      </c>
      <c r="D131" s="10" t="s">
        <v>614</v>
      </c>
      <c r="E131" s="10" t="s">
        <v>34</v>
      </c>
      <c r="F131" s="10"/>
      <c r="G131" s="10"/>
      <c r="H131" s="10" t="s">
        <v>301</v>
      </c>
      <c r="I131" s="11" t="s">
        <v>36</v>
      </c>
      <c r="J131" s="12" t="s">
        <v>37</v>
      </c>
      <c r="K131" s="10" t="s">
        <v>615</v>
      </c>
      <c r="L131" s="10" t="s">
        <v>181</v>
      </c>
      <c r="M131" s="13" t="s">
        <v>605</v>
      </c>
      <c r="N131" s="13" t="s">
        <v>367</v>
      </c>
      <c r="O131" s="14">
        <v>2018</v>
      </c>
      <c r="P131" s="14"/>
      <c r="Q131" s="14"/>
      <c r="R131" s="15" t="s">
        <v>358</v>
      </c>
      <c r="S131" s="25" t="s">
        <v>616</v>
      </c>
      <c r="T131" s="16">
        <v>43665</v>
      </c>
      <c r="U131" s="16">
        <v>43830</v>
      </c>
      <c r="V131" s="14"/>
      <c r="W131" s="10" t="s">
        <v>617</v>
      </c>
      <c r="X131" s="18">
        <v>1</v>
      </c>
      <c r="Y131" s="19" t="s">
        <v>45</v>
      </c>
      <c r="Z131" s="14"/>
      <c r="AA131" s="14">
        <v>8</v>
      </c>
      <c r="AB131" s="14">
        <v>2019</v>
      </c>
      <c r="AC131" s="20"/>
      <c r="AD131" s="21"/>
      <c r="AE131" s="22" t="s">
        <v>58</v>
      </c>
      <c r="AF131" s="14"/>
    </row>
    <row r="132" spans="1:32" ht="246" customHeight="1" x14ac:dyDescent="0.25">
      <c r="A132" s="9">
        <v>3654</v>
      </c>
      <c r="B132" s="14">
        <v>115</v>
      </c>
      <c r="C132" s="10">
        <v>2018</v>
      </c>
      <c r="D132" s="10" t="s">
        <v>618</v>
      </c>
      <c r="E132" s="10" t="s">
        <v>34</v>
      </c>
      <c r="F132" s="10"/>
      <c r="G132" s="10"/>
      <c r="H132" s="10" t="s">
        <v>186</v>
      </c>
      <c r="I132" s="11" t="s">
        <v>187</v>
      </c>
      <c r="J132" s="12" t="s">
        <v>188</v>
      </c>
      <c r="K132" s="10" t="s">
        <v>262</v>
      </c>
      <c r="L132" s="10" t="s">
        <v>123</v>
      </c>
      <c r="M132" s="13" t="s">
        <v>605</v>
      </c>
      <c r="N132" s="13" t="s">
        <v>367</v>
      </c>
      <c r="O132" s="14">
        <v>2018</v>
      </c>
      <c r="P132" s="14"/>
      <c r="Q132" s="14"/>
      <c r="R132" s="15" t="s">
        <v>358</v>
      </c>
      <c r="S132" s="25" t="s">
        <v>619</v>
      </c>
      <c r="T132" s="16">
        <v>43405</v>
      </c>
      <c r="U132" s="16">
        <v>43708</v>
      </c>
      <c r="V132" s="14" t="s">
        <v>620</v>
      </c>
      <c r="W132" s="10" t="s">
        <v>621</v>
      </c>
      <c r="X132" s="18">
        <v>1</v>
      </c>
      <c r="Y132" s="19" t="s">
        <v>45</v>
      </c>
      <c r="Z132" s="14"/>
      <c r="AA132" s="14">
        <v>10</v>
      </c>
      <c r="AB132" s="14">
        <v>2019</v>
      </c>
      <c r="AC132" s="20"/>
      <c r="AD132" s="21"/>
      <c r="AE132" s="22" t="s">
        <v>58</v>
      </c>
      <c r="AF132" s="14"/>
    </row>
    <row r="133" spans="1:32" ht="99.75" customHeight="1" x14ac:dyDescent="0.25">
      <c r="A133" s="9">
        <v>3655</v>
      </c>
      <c r="B133" s="10">
        <v>116</v>
      </c>
      <c r="C133" s="10">
        <v>2018</v>
      </c>
      <c r="D133" s="10" t="s">
        <v>622</v>
      </c>
      <c r="E133" s="10" t="s">
        <v>34</v>
      </c>
      <c r="F133" s="10"/>
      <c r="G133" s="10"/>
      <c r="H133" s="10" t="s">
        <v>186</v>
      </c>
      <c r="I133" s="11" t="s">
        <v>187</v>
      </c>
      <c r="J133" s="12" t="s">
        <v>188</v>
      </c>
      <c r="K133" s="10" t="s">
        <v>262</v>
      </c>
      <c r="L133" s="10" t="s">
        <v>123</v>
      </c>
      <c r="M133" s="13" t="s">
        <v>605</v>
      </c>
      <c r="N133" s="13" t="s">
        <v>367</v>
      </c>
      <c r="O133" s="14">
        <v>2018</v>
      </c>
      <c r="P133" s="14"/>
      <c r="Q133" s="14"/>
      <c r="R133" s="15" t="s">
        <v>358</v>
      </c>
      <c r="S133" s="25" t="s">
        <v>623</v>
      </c>
      <c r="T133" s="16">
        <v>43405</v>
      </c>
      <c r="U133" s="16">
        <v>43555</v>
      </c>
      <c r="V133" s="14" t="s">
        <v>624</v>
      </c>
      <c r="W133" s="10" t="s">
        <v>625</v>
      </c>
      <c r="X133" s="18">
        <v>1</v>
      </c>
      <c r="Y133" s="19" t="s">
        <v>45</v>
      </c>
      <c r="Z133" s="14"/>
      <c r="AA133" s="14">
        <v>6</v>
      </c>
      <c r="AB133" s="14">
        <v>2019</v>
      </c>
      <c r="AC133" s="20"/>
      <c r="AD133" s="21"/>
      <c r="AE133" s="22" t="s">
        <v>58</v>
      </c>
      <c r="AF133" s="14"/>
    </row>
    <row r="134" spans="1:32" ht="74.25" customHeight="1" x14ac:dyDescent="0.25">
      <c r="A134" s="9">
        <v>3656</v>
      </c>
      <c r="B134" s="10">
        <v>117</v>
      </c>
      <c r="C134" s="10">
        <v>2018</v>
      </c>
      <c r="D134" s="10" t="s">
        <v>626</v>
      </c>
      <c r="E134" s="10" t="s">
        <v>34</v>
      </c>
      <c r="F134" s="10"/>
      <c r="G134" s="10"/>
      <c r="H134" s="10" t="s">
        <v>186</v>
      </c>
      <c r="I134" s="11" t="s">
        <v>187</v>
      </c>
      <c r="J134" s="12" t="s">
        <v>188</v>
      </c>
      <c r="K134" s="10" t="s">
        <v>262</v>
      </c>
      <c r="L134" s="10" t="s">
        <v>123</v>
      </c>
      <c r="M134" s="13" t="s">
        <v>605</v>
      </c>
      <c r="N134" s="13" t="s">
        <v>367</v>
      </c>
      <c r="O134" s="14">
        <v>2018</v>
      </c>
      <c r="P134" s="14"/>
      <c r="Q134" s="14"/>
      <c r="R134" s="15" t="s">
        <v>358</v>
      </c>
      <c r="S134" s="33" t="s">
        <v>627</v>
      </c>
      <c r="T134" s="16">
        <v>43405</v>
      </c>
      <c r="U134" s="16">
        <v>43555</v>
      </c>
      <c r="V134" s="14" t="s">
        <v>628</v>
      </c>
      <c r="W134" s="10" t="s">
        <v>629</v>
      </c>
      <c r="X134" s="18">
        <v>1</v>
      </c>
      <c r="Y134" s="19" t="s">
        <v>45</v>
      </c>
      <c r="Z134" s="14"/>
      <c r="AA134" s="14">
        <v>6</v>
      </c>
      <c r="AB134" s="14">
        <v>2019</v>
      </c>
      <c r="AC134" s="20"/>
      <c r="AD134" s="21"/>
      <c r="AE134" s="22" t="s">
        <v>58</v>
      </c>
      <c r="AF134" s="14"/>
    </row>
    <row r="135" spans="1:32" ht="102" customHeight="1" x14ac:dyDescent="0.25">
      <c r="A135" s="9">
        <v>3657</v>
      </c>
      <c r="B135" s="14">
        <v>118</v>
      </c>
      <c r="C135" s="10">
        <v>2018</v>
      </c>
      <c r="D135" s="10" t="s">
        <v>630</v>
      </c>
      <c r="E135" s="10" t="s">
        <v>34</v>
      </c>
      <c r="F135" s="10"/>
      <c r="G135" s="10"/>
      <c r="H135" s="10" t="s">
        <v>301</v>
      </c>
      <c r="I135" s="11" t="s">
        <v>308</v>
      </c>
      <c r="J135" s="12" t="s">
        <v>133</v>
      </c>
      <c r="K135" s="10" t="s">
        <v>309</v>
      </c>
      <c r="L135" s="10" t="s">
        <v>79</v>
      </c>
      <c r="M135" s="13" t="s">
        <v>605</v>
      </c>
      <c r="N135" s="13" t="s">
        <v>367</v>
      </c>
      <c r="O135" s="14">
        <v>2018</v>
      </c>
      <c r="P135" s="14"/>
      <c r="Q135" s="14"/>
      <c r="R135" s="15" t="s">
        <v>42</v>
      </c>
      <c r="S135" s="25" t="s">
        <v>631</v>
      </c>
      <c r="T135" s="16">
        <v>43466</v>
      </c>
      <c r="U135" s="16">
        <v>43830</v>
      </c>
      <c r="V135" s="14"/>
      <c r="W135" s="10" t="s">
        <v>632</v>
      </c>
      <c r="X135" s="18">
        <v>1</v>
      </c>
      <c r="Y135" s="19" t="s">
        <v>45</v>
      </c>
      <c r="Z135" s="14"/>
      <c r="AA135" s="14">
        <v>2</v>
      </c>
      <c r="AB135" s="14">
        <v>2020</v>
      </c>
      <c r="AC135" s="20"/>
      <c r="AD135" s="21"/>
      <c r="AE135" s="22" t="s">
        <v>58</v>
      </c>
      <c r="AF135" s="14"/>
    </row>
    <row r="136" spans="1:32" ht="84" customHeight="1" x14ac:dyDescent="0.25">
      <c r="A136" s="9">
        <v>3658</v>
      </c>
      <c r="B136" s="10">
        <v>119</v>
      </c>
      <c r="C136" s="10">
        <v>2018</v>
      </c>
      <c r="D136" s="10" t="s">
        <v>633</v>
      </c>
      <c r="E136" s="10" t="s">
        <v>34</v>
      </c>
      <c r="F136" s="10"/>
      <c r="G136" s="10"/>
      <c r="H136" s="10" t="s">
        <v>85</v>
      </c>
      <c r="I136" s="11" t="s">
        <v>49</v>
      </c>
      <c r="J136" s="12" t="s">
        <v>50</v>
      </c>
      <c r="K136" s="10" t="s">
        <v>86</v>
      </c>
      <c r="L136" s="10" t="s">
        <v>52</v>
      </c>
      <c r="M136" s="13" t="s">
        <v>605</v>
      </c>
      <c r="N136" s="13" t="s">
        <v>367</v>
      </c>
      <c r="O136" s="14">
        <v>2018</v>
      </c>
      <c r="P136" s="14"/>
      <c r="Q136" s="14"/>
      <c r="R136" s="15"/>
      <c r="S136" s="14" t="s">
        <v>634</v>
      </c>
      <c r="T136" s="16"/>
      <c r="U136" s="16">
        <v>43528</v>
      </c>
      <c r="V136" s="14" t="s">
        <v>635</v>
      </c>
      <c r="W136" s="10" t="s">
        <v>91</v>
      </c>
      <c r="X136" s="18">
        <v>1</v>
      </c>
      <c r="Y136" s="19" t="s">
        <v>45</v>
      </c>
      <c r="Z136" s="14"/>
      <c r="AA136" s="14" t="s">
        <v>57</v>
      </c>
      <c r="AB136" s="14">
        <v>2019</v>
      </c>
      <c r="AC136" s="20"/>
      <c r="AD136" s="21"/>
      <c r="AE136" s="22" t="s">
        <v>58</v>
      </c>
      <c r="AF136" s="14"/>
    </row>
    <row r="137" spans="1:32" ht="180.75" customHeight="1" x14ac:dyDescent="0.25">
      <c r="A137" s="9">
        <v>3659</v>
      </c>
      <c r="B137" s="10">
        <v>120</v>
      </c>
      <c r="C137" s="10">
        <v>2018</v>
      </c>
      <c r="D137" s="10" t="s">
        <v>636</v>
      </c>
      <c r="E137" s="10" t="s">
        <v>34</v>
      </c>
      <c r="F137" s="10"/>
      <c r="G137" s="10"/>
      <c r="H137" s="10" t="s">
        <v>85</v>
      </c>
      <c r="I137" s="11" t="s">
        <v>49</v>
      </c>
      <c r="J137" s="12" t="s">
        <v>50</v>
      </c>
      <c r="K137" s="10" t="s">
        <v>180</v>
      </c>
      <c r="L137" s="10" t="s">
        <v>63</v>
      </c>
      <c r="M137" s="13" t="s">
        <v>533</v>
      </c>
      <c r="N137" s="13" t="s">
        <v>212</v>
      </c>
      <c r="O137" s="14">
        <v>2018</v>
      </c>
      <c r="P137" s="14"/>
      <c r="Q137" s="14"/>
      <c r="R137" s="15" t="s">
        <v>42</v>
      </c>
      <c r="S137" s="25" t="s">
        <v>637</v>
      </c>
      <c r="T137" s="16">
        <v>43374</v>
      </c>
      <c r="U137" s="16">
        <v>44408</v>
      </c>
      <c r="V137" s="14"/>
      <c r="W137" s="10" t="s">
        <v>638</v>
      </c>
      <c r="X137" s="18">
        <v>1</v>
      </c>
      <c r="Y137" s="19" t="s">
        <v>45</v>
      </c>
      <c r="Z137" s="14"/>
      <c r="AA137" s="14">
        <v>7</v>
      </c>
      <c r="AB137" s="14">
        <v>2021</v>
      </c>
      <c r="AC137" s="20"/>
      <c r="AD137" s="21"/>
      <c r="AE137" s="22" t="s">
        <v>58</v>
      </c>
      <c r="AF137" s="14"/>
    </row>
    <row r="138" spans="1:32" ht="200.25" customHeight="1" x14ac:dyDescent="0.25">
      <c r="A138" s="9">
        <v>3660</v>
      </c>
      <c r="B138" s="14">
        <v>121</v>
      </c>
      <c r="C138" s="10">
        <v>2018</v>
      </c>
      <c r="D138" s="10" t="s">
        <v>639</v>
      </c>
      <c r="E138" s="10" t="s">
        <v>34</v>
      </c>
      <c r="F138" s="10"/>
      <c r="G138" s="10"/>
      <c r="H138" s="10" t="s">
        <v>85</v>
      </c>
      <c r="I138" s="11" t="s">
        <v>49</v>
      </c>
      <c r="J138" s="12" t="s">
        <v>50</v>
      </c>
      <c r="K138" s="10" t="s">
        <v>180</v>
      </c>
      <c r="L138" s="10" t="s">
        <v>63</v>
      </c>
      <c r="M138" s="13" t="s">
        <v>533</v>
      </c>
      <c r="N138" s="13" t="s">
        <v>212</v>
      </c>
      <c r="O138" s="14">
        <v>2018</v>
      </c>
      <c r="P138" s="14"/>
      <c r="Q138" s="14"/>
      <c r="R138" s="15" t="s">
        <v>42</v>
      </c>
      <c r="S138" s="25" t="s">
        <v>640</v>
      </c>
      <c r="T138" s="16">
        <v>43374</v>
      </c>
      <c r="U138" s="16">
        <v>43465</v>
      </c>
      <c r="V138" s="14"/>
      <c r="W138" s="10" t="s">
        <v>641</v>
      </c>
      <c r="X138" s="18">
        <v>1</v>
      </c>
      <c r="Y138" s="19" t="s">
        <v>45</v>
      </c>
      <c r="Z138" s="14"/>
      <c r="AA138" s="14">
        <v>8</v>
      </c>
      <c r="AB138" s="14">
        <v>2019</v>
      </c>
      <c r="AC138" s="20"/>
      <c r="AD138" s="21"/>
      <c r="AE138" s="22" t="s">
        <v>58</v>
      </c>
      <c r="AF138" s="14"/>
    </row>
    <row r="139" spans="1:32" ht="121.5" customHeight="1" x14ac:dyDescent="0.25">
      <c r="A139" s="9">
        <v>3661</v>
      </c>
      <c r="B139" s="10">
        <v>122</v>
      </c>
      <c r="C139" s="10">
        <v>2018</v>
      </c>
      <c r="D139" s="15" t="s">
        <v>642</v>
      </c>
      <c r="E139" s="10" t="s">
        <v>34</v>
      </c>
      <c r="F139" s="10"/>
      <c r="G139" s="10"/>
      <c r="H139" s="10" t="s">
        <v>35</v>
      </c>
      <c r="I139" s="11" t="s">
        <v>36</v>
      </c>
      <c r="J139" s="12" t="s">
        <v>37</v>
      </c>
      <c r="K139" s="10" t="s">
        <v>643</v>
      </c>
      <c r="L139" s="10" t="s">
        <v>112</v>
      </c>
      <c r="M139" s="13" t="s">
        <v>644</v>
      </c>
      <c r="N139" s="13" t="s">
        <v>144</v>
      </c>
      <c r="O139" s="14">
        <v>2018</v>
      </c>
      <c r="P139" s="14"/>
      <c r="Q139" s="14"/>
      <c r="R139" s="15"/>
      <c r="S139" s="52" t="s">
        <v>645</v>
      </c>
      <c r="T139" s="16">
        <v>43434</v>
      </c>
      <c r="U139" s="16">
        <v>43511</v>
      </c>
      <c r="V139" s="14"/>
      <c r="W139" s="10" t="s">
        <v>646</v>
      </c>
      <c r="X139" s="18">
        <v>1</v>
      </c>
      <c r="Y139" s="19" t="s">
        <v>45</v>
      </c>
      <c r="Z139" s="14"/>
      <c r="AA139" s="14">
        <v>2</v>
      </c>
      <c r="AB139" s="14">
        <v>2019</v>
      </c>
      <c r="AC139" s="20"/>
      <c r="AD139" s="21"/>
      <c r="AE139" s="22" t="s">
        <v>46</v>
      </c>
      <c r="AF139" s="14"/>
    </row>
    <row r="140" spans="1:32" ht="84" customHeight="1" x14ac:dyDescent="0.25">
      <c r="A140" s="9">
        <v>3662</v>
      </c>
      <c r="B140" s="10">
        <v>123</v>
      </c>
      <c r="C140" s="10">
        <v>2018</v>
      </c>
      <c r="D140" s="15" t="s">
        <v>647</v>
      </c>
      <c r="E140" s="10" t="s">
        <v>34</v>
      </c>
      <c r="F140" s="10"/>
      <c r="G140" s="10"/>
      <c r="H140" s="10" t="s">
        <v>35</v>
      </c>
      <c r="I140" s="11" t="s">
        <v>36</v>
      </c>
      <c r="J140" s="12" t="s">
        <v>37</v>
      </c>
      <c r="K140" s="10" t="s">
        <v>643</v>
      </c>
      <c r="L140" s="10" t="s">
        <v>112</v>
      </c>
      <c r="M140" s="13" t="s">
        <v>644</v>
      </c>
      <c r="N140" s="13" t="s">
        <v>144</v>
      </c>
      <c r="O140" s="14">
        <v>2018</v>
      </c>
      <c r="P140" s="14"/>
      <c r="Q140" s="14"/>
      <c r="R140" s="15"/>
      <c r="S140" s="52" t="s">
        <v>648</v>
      </c>
      <c r="T140" s="16">
        <v>43434</v>
      </c>
      <c r="U140" s="16">
        <v>43830</v>
      </c>
      <c r="V140" s="14"/>
      <c r="W140" s="10" t="s">
        <v>649</v>
      </c>
      <c r="X140" s="18">
        <v>1</v>
      </c>
      <c r="Y140" s="19" t="s">
        <v>45</v>
      </c>
      <c r="Z140" s="14"/>
      <c r="AA140" s="14">
        <v>4</v>
      </c>
      <c r="AB140" s="14">
        <v>2020</v>
      </c>
      <c r="AC140" s="20"/>
      <c r="AD140" s="21"/>
      <c r="AE140" s="22" t="s">
        <v>46</v>
      </c>
      <c r="AF140" s="14"/>
    </row>
    <row r="141" spans="1:32" ht="114" customHeight="1" x14ac:dyDescent="0.25">
      <c r="A141" s="9">
        <v>3663</v>
      </c>
      <c r="B141" s="14">
        <v>124</v>
      </c>
      <c r="C141" s="10">
        <v>2018</v>
      </c>
      <c r="D141" s="15" t="s">
        <v>650</v>
      </c>
      <c r="E141" s="10" t="s">
        <v>34</v>
      </c>
      <c r="F141" s="10"/>
      <c r="G141" s="10"/>
      <c r="H141" s="10" t="s">
        <v>35</v>
      </c>
      <c r="I141" s="11" t="s">
        <v>36</v>
      </c>
      <c r="J141" s="12" t="s">
        <v>37</v>
      </c>
      <c r="K141" s="10" t="s">
        <v>643</v>
      </c>
      <c r="L141" s="10" t="s">
        <v>112</v>
      </c>
      <c r="M141" s="13" t="s">
        <v>644</v>
      </c>
      <c r="N141" s="13" t="s">
        <v>144</v>
      </c>
      <c r="O141" s="14">
        <v>2018</v>
      </c>
      <c r="P141" s="14"/>
      <c r="Q141" s="14"/>
      <c r="R141" s="15"/>
      <c r="S141" s="52" t="s">
        <v>651</v>
      </c>
      <c r="T141" s="16">
        <v>43434</v>
      </c>
      <c r="U141" s="16">
        <v>43830</v>
      </c>
      <c r="V141" s="14"/>
      <c r="W141" s="10" t="s">
        <v>652</v>
      </c>
      <c r="X141" s="18">
        <v>1</v>
      </c>
      <c r="Y141" s="19" t="s">
        <v>45</v>
      </c>
      <c r="Z141" s="14"/>
      <c r="AA141" s="14">
        <v>4</v>
      </c>
      <c r="AB141" s="14">
        <v>2020</v>
      </c>
      <c r="AC141" s="20"/>
      <c r="AD141" s="21"/>
      <c r="AE141" s="22" t="s">
        <v>46</v>
      </c>
      <c r="AF141" s="14"/>
    </row>
    <row r="142" spans="1:32" ht="84" customHeight="1" x14ac:dyDescent="0.25">
      <c r="A142" s="9">
        <v>3664</v>
      </c>
      <c r="B142" s="10">
        <v>125</v>
      </c>
      <c r="C142" s="10">
        <v>2018</v>
      </c>
      <c r="D142" s="15" t="s">
        <v>653</v>
      </c>
      <c r="E142" s="10" t="s">
        <v>34</v>
      </c>
      <c r="F142" s="10"/>
      <c r="G142" s="10"/>
      <c r="H142" s="10" t="s">
        <v>35</v>
      </c>
      <c r="I142" s="11" t="s">
        <v>36</v>
      </c>
      <c r="J142" s="12" t="s">
        <v>37</v>
      </c>
      <c r="K142" s="10" t="s">
        <v>643</v>
      </c>
      <c r="L142" s="10" t="s">
        <v>112</v>
      </c>
      <c r="M142" s="13" t="s">
        <v>644</v>
      </c>
      <c r="N142" s="13" t="s">
        <v>144</v>
      </c>
      <c r="O142" s="14">
        <v>2018</v>
      </c>
      <c r="P142" s="14"/>
      <c r="Q142" s="14"/>
      <c r="R142" s="15"/>
      <c r="S142" s="52" t="s">
        <v>654</v>
      </c>
      <c r="T142" s="16">
        <v>43434</v>
      </c>
      <c r="U142" s="16">
        <v>43646</v>
      </c>
      <c r="V142" s="14"/>
      <c r="W142" s="10" t="s">
        <v>655</v>
      </c>
      <c r="X142" s="18">
        <v>1</v>
      </c>
      <c r="Y142" s="19" t="s">
        <v>45</v>
      </c>
      <c r="Z142" s="14"/>
      <c r="AA142" s="14">
        <v>4</v>
      </c>
      <c r="AB142" s="14">
        <v>2020</v>
      </c>
      <c r="AC142" s="20"/>
      <c r="AD142" s="21"/>
      <c r="AE142" s="22" t="s">
        <v>46</v>
      </c>
      <c r="AF142" s="14"/>
    </row>
    <row r="143" spans="1:32" ht="84" customHeight="1" x14ac:dyDescent="0.25">
      <c r="A143" s="9">
        <v>3665</v>
      </c>
      <c r="B143" s="10">
        <v>126</v>
      </c>
      <c r="C143" s="10">
        <v>2018</v>
      </c>
      <c r="D143" s="15" t="s">
        <v>656</v>
      </c>
      <c r="E143" s="10" t="s">
        <v>34</v>
      </c>
      <c r="F143" s="10"/>
      <c r="G143" s="10"/>
      <c r="H143" s="10" t="s">
        <v>35</v>
      </c>
      <c r="I143" s="11" t="s">
        <v>36</v>
      </c>
      <c r="J143" s="12" t="s">
        <v>37</v>
      </c>
      <c r="K143" s="10" t="s">
        <v>643</v>
      </c>
      <c r="L143" s="10" t="s">
        <v>112</v>
      </c>
      <c r="M143" s="13" t="s">
        <v>644</v>
      </c>
      <c r="N143" s="13" t="s">
        <v>144</v>
      </c>
      <c r="O143" s="14">
        <v>2018</v>
      </c>
      <c r="P143" s="14"/>
      <c r="Q143" s="14"/>
      <c r="R143" s="15"/>
      <c r="S143" s="52" t="s">
        <v>657</v>
      </c>
      <c r="T143" s="16">
        <v>43434</v>
      </c>
      <c r="U143" s="16">
        <v>43830</v>
      </c>
      <c r="V143" s="14"/>
      <c r="W143" s="10" t="s">
        <v>658</v>
      </c>
      <c r="X143" s="18">
        <v>1</v>
      </c>
      <c r="Y143" s="19" t="s">
        <v>45</v>
      </c>
      <c r="Z143" s="14"/>
      <c r="AA143" s="14">
        <v>12</v>
      </c>
      <c r="AB143" s="14">
        <v>2019</v>
      </c>
      <c r="AC143" s="20"/>
      <c r="AD143" s="21"/>
      <c r="AE143" s="22" t="s">
        <v>46</v>
      </c>
      <c r="AF143" s="14"/>
    </row>
    <row r="144" spans="1:32" ht="84" customHeight="1" x14ac:dyDescent="0.25">
      <c r="A144" s="9">
        <v>3666</v>
      </c>
      <c r="B144" s="14">
        <v>127</v>
      </c>
      <c r="C144" s="10">
        <v>2018</v>
      </c>
      <c r="D144" s="15" t="s">
        <v>659</v>
      </c>
      <c r="E144" s="10" t="s">
        <v>34</v>
      </c>
      <c r="F144" s="10"/>
      <c r="G144" s="10"/>
      <c r="H144" s="10" t="s">
        <v>35</v>
      </c>
      <c r="I144" s="11" t="s">
        <v>36</v>
      </c>
      <c r="J144" s="12" t="s">
        <v>37</v>
      </c>
      <c r="K144" s="10" t="s">
        <v>643</v>
      </c>
      <c r="L144" s="10" t="s">
        <v>112</v>
      </c>
      <c r="M144" s="13" t="s">
        <v>644</v>
      </c>
      <c r="N144" s="13" t="s">
        <v>144</v>
      </c>
      <c r="O144" s="14">
        <v>2018</v>
      </c>
      <c r="P144" s="14"/>
      <c r="Q144" s="14"/>
      <c r="R144" s="15"/>
      <c r="S144" s="53" t="s">
        <v>660</v>
      </c>
      <c r="T144" s="16">
        <v>43434</v>
      </c>
      <c r="U144" s="16">
        <v>43830</v>
      </c>
      <c r="V144" s="14"/>
      <c r="W144" s="10" t="s">
        <v>661</v>
      </c>
      <c r="X144" s="18">
        <v>1</v>
      </c>
      <c r="Y144" s="19" t="s">
        <v>45</v>
      </c>
      <c r="Z144" s="14"/>
      <c r="AA144" s="14">
        <v>4</v>
      </c>
      <c r="AB144" s="14">
        <v>2020</v>
      </c>
      <c r="AC144" s="20"/>
      <c r="AD144" s="21"/>
      <c r="AE144" s="22" t="s">
        <v>46</v>
      </c>
      <c r="AF144" s="14"/>
    </row>
    <row r="145" spans="1:32" ht="409.5" x14ac:dyDescent="0.25">
      <c r="A145" s="54">
        <v>3667</v>
      </c>
      <c r="B145" s="10">
        <v>128</v>
      </c>
      <c r="C145" s="10">
        <v>2018</v>
      </c>
      <c r="D145" s="15" t="s">
        <v>662</v>
      </c>
      <c r="E145" s="10" t="s">
        <v>34</v>
      </c>
      <c r="F145" s="10"/>
      <c r="G145" s="10"/>
      <c r="H145" s="10" t="s">
        <v>35</v>
      </c>
      <c r="I145" s="11" t="s">
        <v>36</v>
      </c>
      <c r="J145" s="12" t="s">
        <v>37</v>
      </c>
      <c r="K145" s="10" t="s">
        <v>643</v>
      </c>
      <c r="L145" s="10" t="s">
        <v>112</v>
      </c>
      <c r="M145" s="13" t="s">
        <v>644</v>
      </c>
      <c r="N145" s="13" t="s">
        <v>144</v>
      </c>
      <c r="O145" s="14">
        <v>2018</v>
      </c>
      <c r="P145" s="14"/>
      <c r="Q145" s="14"/>
      <c r="R145" s="15"/>
      <c r="S145" s="52" t="s">
        <v>663</v>
      </c>
      <c r="T145" s="16">
        <v>43502</v>
      </c>
      <c r="U145" s="16">
        <v>43799</v>
      </c>
      <c r="V145" s="14"/>
      <c r="W145" s="55" t="s">
        <v>664</v>
      </c>
      <c r="X145" s="18">
        <v>1</v>
      </c>
      <c r="Y145" s="19" t="s">
        <v>45</v>
      </c>
      <c r="Z145" s="14"/>
      <c r="AA145" s="14">
        <v>4</v>
      </c>
      <c r="AB145" s="14">
        <v>2020</v>
      </c>
      <c r="AC145" s="20"/>
      <c r="AD145" s="21"/>
      <c r="AE145" s="22" t="s">
        <v>46</v>
      </c>
      <c r="AF145" s="14"/>
    </row>
    <row r="146" spans="1:32" ht="409.5" x14ac:dyDescent="0.25">
      <c r="A146" s="9">
        <v>3668</v>
      </c>
      <c r="B146" s="10">
        <v>129</v>
      </c>
      <c r="C146" s="10">
        <v>2018</v>
      </c>
      <c r="D146" s="15" t="s">
        <v>665</v>
      </c>
      <c r="E146" s="10" t="s">
        <v>34</v>
      </c>
      <c r="F146" s="10"/>
      <c r="G146" s="10"/>
      <c r="H146" s="10" t="s">
        <v>35</v>
      </c>
      <c r="I146" s="11" t="s">
        <v>36</v>
      </c>
      <c r="J146" s="12" t="s">
        <v>37</v>
      </c>
      <c r="K146" s="10" t="s">
        <v>643</v>
      </c>
      <c r="L146" s="10" t="s">
        <v>39</v>
      </c>
      <c r="M146" s="13" t="s">
        <v>644</v>
      </c>
      <c r="N146" s="13" t="s">
        <v>144</v>
      </c>
      <c r="O146" s="14">
        <v>2018</v>
      </c>
      <c r="P146" s="14"/>
      <c r="Q146" s="14"/>
      <c r="R146" s="15"/>
      <c r="S146" s="56" t="s">
        <v>666</v>
      </c>
      <c r="T146" s="16">
        <v>43507</v>
      </c>
      <c r="U146" s="16">
        <v>44196</v>
      </c>
      <c r="V146" s="14"/>
      <c r="W146" s="55" t="s">
        <v>667</v>
      </c>
      <c r="X146" s="18">
        <v>1</v>
      </c>
      <c r="Y146" s="19" t="s">
        <v>45</v>
      </c>
      <c r="Z146" s="14"/>
      <c r="AA146" s="14">
        <v>12</v>
      </c>
      <c r="AB146" s="14">
        <v>2020</v>
      </c>
      <c r="AC146" s="20"/>
      <c r="AD146" s="21"/>
      <c r="AE146" s="22" t="s">
        <v>46</v>
      </c>
      <c r="AF146" s="14"/>
    </row>
    <row r="147" spans="1:32" ht="409.5" x14ac:dyDescent="0.25">
      <c r="A147" s="9">
        <v>3669</v>
      </c>
      <c r="B147" s="14">
        <v>130</v>
      </c>
      <c r="C147" s="10">
        <v>2018</v>
      </c>
      <c r="D147" s="15" t="s">
        <v>668</v>
      </c>
      <c r="E147" s="10" t="s">
        <v>34</v>
      </c>
      <c r="F147" s="10"/>
      <c r="G147" s="10"/>
      <c r="H147" s="10" t="s">
        <v>35</v>
      </c>
      <c r="I147" s="11" t="s">
        <v>36</v>
      </c>
      <c r="J147" s="12" t="s">
        <v>37</v>
      </c>
      <c r="K147" s="10" t="s">
        <v>643</v>
      </c>
      <c r="L147" s="10" t="s">
        <v>112</v>
      </c>
      <c r="M147" s="13" t="s">
        <v>644</v>
      </c>
      <c r="N147" s="13" t="s">
        <v>144</v>
      </c>
      <c r="O147" s="14">
        <v>2018</v>
      </c>
      <c r="P147" s="14"/>
      <c r="Q147" s="14"/>
      <c r="R147" s="15"/>
      <c r="S147" s="57" t="s">
        <v>669</v>
      </c>
      <c r="T147" s="16">
        <v>43507</v>
      </c>
      <c r="U147" s="16">
        <v>43830</v>
      </c>
      <c r="V147" s="14"/>
      <c r="W147" s="55" t="s">
        <v>670</v>
      </c>
      <c r="X147" s="18">
        <v>1</v>
      </c>
      <c r="Y147" s="19" t="s">
        <v>45</v>
      </c>
      <c r="Z147" s="14"/>
      <c r="AA147" s="14">
        <v>4</v>
      </c>
      <c r="AB147" s="14">
        <v>2020</v>
      </c>
      <c r="AC147" s="20"/>
      <c r="AD147" s="21"/>
      <c r="AE147" s="22" t="s">
        <v>46</v>
      </c>
      <c r="AF147" s="14"/>
    </row>
    <row r="148" spans="1:32" ht="299.25" x14ac:dyDescent="0.25">
      <c r="A148" s="9">
        <v>3670</v>
      </c>
      <c r="B148" s="10">
        <v>131</v>
      </c>
      <c r="C148" s="10">
        <v>2018</v>
      </c>
      <c r="D148" s="10" t="s">
        <v>671</v>
      </c>
      <c r="E148" s="10" t="s">
        <v>34</v>
      </c>
      <c r="F148" s="10"/>
      <c r="G148" s="10"/>
      <c r="H148" s="10" t="s">
        <v>85</v>
      </c>
      <c r="I148" s="11" t="s">
        <v>36</v>
      </c>
      <c r="J148" s="12" t="s">
        <v>37</v>
      </c>
      <c r="K148" s="10" t="s">
        <v>643</v>
      </c>
      <c r="L148" s="10" t="s">
        <v>112</v>
      </c>
      <c r="M148" s="13" t="s">
        <v>644</v>
      </c>
      <c r="N148" s="13" t="s">
        <v>144</v>
      </c>
      <c r="O148" s="14">
        <v>2018</v>
      </c>
      <c r="P148" s="14"/>
      <c r="Q148" s="14"/>
      <c r="R148" s="15"/>
      <c r="S148" s="25" t="s">
        <v>672</v>
      </c>
      <c r="T148" s="16">
        <v>43405</v>
      </c>
      <c r="U148" s="16">
        <v>43506</v>
      </c>
      <c r="V148" s="14"/>
      <c r="W148" s="10" t="s">
        <v>673</v>
      </c>
      <c r="X148" s="18">
        <v>1</v>
      </c>
      <c r="Y148" s="19" t="s">
        <v>45</v>
      </c>
      <c r="Z148" s="14"/>
      <c r="AA148" s="14" t="s">
        <v>485</v>
      </c>
      <c r="AB148" s="14">
        <v>2019</v>
      </c>
      <c r="AC148" s="20"/>
      <c r="AD148" s="21"/>
      <c r="AE148" s="22" t="s">
        <v>46</v>
      </c>
      <c r="AF148" s="14"/>
    </row>
    <row r="149" spans="1:32" ht="135" customHeight="1" x14ac:dyDescent="0.25">
      <c r="A149" s="9">
        <v>3671</v>
      </c>
      <c r="B149" s="10">
        <v>132</v>
      </c>
      <c r="C149" s="10">
        <v>2018</v>
      </c>
      <c r="D149" s="10" t="s">
        <v>674</v>
      </c>
      <c r="E149" s="10" t="s">
        <v>34</v>
      </c>
      <c r="F149" s="10"/>
      <c r="G149" s="10"/>
      <c r="H149" s="10" t="s">
        <v>186</v>
      </c>
      <c r="I149" s="11" t="s">
        <v>36</v>
      </c>
      <c r="J149" s="12" t="s">
        <v>37</v>
      </c>
      <c r="K149" s="10" t="s">
        <v>643</v>
      </c>
      <c r="L149" s="10" t="s">
        <v>112</v>
      </c>
      <c r="M149" s="13" t="s">
        <v>644</v>
      </c>
      <c r="N149" s="13" t="s">
        <v>144</v>
      </c>
      <c r="O149" s="14">
        <v>2018</v>
      </c>
      <c r="P149" s="14"/>
      <c r="Q149" s="14"/>
      <c r="R149" s="15" t="s">
        <v>42</v>
      </c>
      <c r="S149" s="49" t="s">
        <v>561</v>
      </c>
      <c r="T149" s="16">
        <v>43346</v>
      </c>
      <c r="U149" s="16">
        <v>43677</v>
      </c>
      <c r="V149" s="14"/>
      <c r="W149" s="55" t="s">
        <v>675</v>
      </c>
      <c r="X149" s="18">
        <v>1</v>
      </c>
      <c r="Y149" s="19" t="s">
        <v>45</v>
      </c>
      <c r="Z149" s="14"/>
      <c r="AA149" s="14">
        <v>11</v>
      </c>
      <c r="AB149" s="14">
        <v>2019</v>
      </c>
      <c r="AC149" s="20"/>
      <c r="AD149" s="21"/>
      <c r="AE149" s="22" t="s">
        <v>46</v>
      </c>
      <c r="AF149" s="14"/>
    </row>
    <row r="150" spans="1:32" ht="204" customHeight="1" x14ac:dyDescent="0.25">
      <c r="A150" s="9">
        <v>3673</v>
      </c>
      <c r="B150" s="10">
        <v>134</v>
      </c>
      <c r="C150" s="10">
        <v>2018</v>
      </c>
      <c r="D150" s="15" t="s">
        <v>676</v>
      </c>
      <c r="E150" s="10" t="s">
        <v>34</v>
      </c>
      <c r="F150" s="10"/>
      <c r="G150" s="10"/>
      <c r="H150" s="10" t="s">
        <v>35</v>
      </c>
      <c r="I150" s="11" t="s">
        <v>36</v>
      </c>
      <c r="J150" s="12" t="s">
        <v>37</v>
      </c>
      <c r="K150" s="10" t="s">
        <v>677</v>
      </c>
      <c r="L150" s="10" t="s">
        <v>396</v>
      </c>
      <c r="M150" s="13" t="s">
        <v>644</v>
      </c>
      <c r="N150" s="13" t="s">
        <v>144</v>
      </c>
      <c r="O150" s="14">
        <v>2018</v>
      </c>
      <c r="P150" s="14"/>
      <c r="Q150" s="14"/>
      <c r="R150" s="15" t="s">
        <v>42</v>
      </c>
      <c r="S150" s="25" t="s">
        <v>678</v>
      </c>
      <c r="T150" s="16">
        <v>43433</v>
      </c>
      <c r="U150" s="16">
        <v>43496</v>
      </c>
      <c r="V150" s="14"/>
      <c r="W150" s="10" t="s">
        <v>679</v>
      </c>
      <c r="X150" s="18">
        <v>1</v>
      </c>
      <c r="Y150" s="19" t="s">
        <v>45</v>
      </c>
      <c r="Z150" s="14"/>
      <c r="AA150" s="14" t="s">
        <v>41</v>
      </c>
      <c r="AB150" s="14">
        <v>2019</v>
      </c>
      <c r="AC150" s="20"/>
      <c r="AD150" s="21"/>
      <c r="AE150" s="22" t="s">
        <v>46</v>
      </c>
      <c r="AF150" s="14"/>
    </row>
    <row r="151" spans="1:32" ht="159.75" customHeight="1" x14ac:dyDescent="0.25">
      <c r="A151" s="9">
        <v>3674</v>
      </c>
      <c r="B151" s="10">
        <v>135</v>
      </c>
      <c r="C151" s="10">
        <v>2018</v>
      </c>
      <c r="D151" s="15" t="s">
        <v>680</v>
      </c>
      <c r="E151" s="10" t="s">
        <v>34</v>
      </c>
      <c r="F151" s="10"/>
      <c r="G151" s="10"/>
      <c r="H151" s="10" t="s">
        <v>35</v>
      </c>
      <c r="I151" s="11" t="s">
        <v>36</v>
      </c>
      <c r="J151" s="12" t="s">
        <v>37</v>
      </c>
      <c r="K151" s="10" t="s">
        <v>677</v>
      </c>
      <c r="L151" s="10" t="s">
        <v>396</v>
      </c>
      <c r="M151" s="13" t="s">
        <v>644</v>
      </c>
      <c r="N151" s="13" t="s">
        <v>144</v>
      </c>
      <c r="O151" s="14">
        <v>2018</v>
      </c>
      <c r="P151" s="14"/>
      <c r="Q151" s="14"/>
      <c r="R151" s="15"/>
      <c r="S151" s="25" t="s">
        <v>681</v>
      </c>
      <c r="T151" s="16">
        <v>43433</v>
      </c>
      <c r="U151" s="16">
        <v>43496</v>
      </c>
      <c r="V151" s="14"/>
      <c r="W151" s="10" t="s">
        <v>682</v>
      </c>
      <c r="X151" s="18">
        <v>1</v>
      </c>
      <c r="Y151" s="19" t="s">
        <v>45</v>
      </c>
      <c r="Z151" s="14"/>
      <c r="AA151" s="14" t="s">
        <v>41</v>
      </c>
      <c r="AB151" s="14">
        <v>2019</v>
      </c>
      <c r="AC151" s="20"/>
      <c r="AD151" s="21"/>
      <c r="AE151" s="22" t="s">
        <v>46</v>
      </c>
      <c r="AF151" s="14"/>
    </row>
    <row r="152" spans="1:32" ht="227.25" customHeight="1" x14ac:dyDescent="0.25">
      <c r="A152" s="9">
        <v>3675</v>
      </c>
      <c r="B152" s="14">
        <v>136</v>
      </c>
      <c r="C152" s="10">
        <v>2018</v>
      </c>
      <c r="D152" s="15" t="s">
        <v>683</v>
      </c>
      <c r="E152" s="10" t="s">
        <v>34</v>
      </c>
      <c r="F152" s="10"/>
      <c r="G152" s="10"/>
      <c r="H152" s="10" t="s">
        <v>35</v>
      </c>
      <c r="I152" s="11" t="s">
        <v>36</v>
      </c>
      <c r="J152" s="12" t="s">
        <v>37</v>
      </c>
      <c r="K152" s="10" t="s">
        <v>677</v>
      </c>
      <c r="L152" s="10" t="s">
        <v>396</v>
      </c>
      <c r="M152" s="13" t="s">
        <v>644</v>
      </c>
      <c r="N152" s="13" t="s">
        <v>144</v>
      </c>
      <c r="O152" s="14">
        <v>2018</v>
      </c>
      <c r="P152" s="14"/>
      <c r="Q152" s="14"/>
      <c r="R152" s="15"/>
      <c r="S152" s="25" t="s">
        <v>684</v>
      </c>
      <c r="T152" s="16">
        <v>43433</v>
      </c>
      <c r="U152" s="16">
        <v>43496</v>
      </c>
      <c r="V152" s="14"/>
      <c r="W152" s="10" t="s">
        <v>685</v>
      </c>
      <c r="X152" s="18">
        <v>1</v>
      </c>
      <c r="Y152" s="19" t="s">
        <v>45</v>
      </c>
      <c r="Z152" s="14"/>
      <c r="AA152" s="14" t="s">
        <v>41</v>
      </c>
      <c r="AB152" s="14">
        <v>2019</v>
      </c>
      <c r="AC152" s="20"/>
      <c r="AD152" s="21"/>
      <c r="AE152" s="22" t="s">
        <v>46</v>
      </c>
      <c r="AF152" s="14"/>
    </row>
    <row r="153" spans="1:32" ht="200.25" customHeight="1" x14ac:dyDescent="0.25">
      <c r="A153" s="9">
        <v>3676</v>
      </c>
      <c r="B153" s="10">
        <v>137</v>
      </c>
      <c r="C153" s="10">
        <v>2018</v>
      </c>
      <c r="D153" s="15" t="s">
        <v>686</v>
      </c>
      <c r="E153" s="10" t="s">
        <v>34</v>
      </c>
      <c r="F153" s="10"/>
      <c r="G153" s="10"/>
      <c r="H153" s="10" t="s">
        <v>35</v>
      </c>
      <c r="I153" s="11" t="s">
        <v>36</v>
      </c>
      <c r="J153" s="12" t="s">
        <v>98</v>
      </c>
      <c r="K153" s="10" t="s">
        <v>677</v>
      </c>
      <c r="L153" s="10" t="s">
        <v>100</v>
      </c>
      <c r="M153" s="13" t="s">
        <v>644</v>
      </c>
      <c r="N153" s="13" t="s">
        <v>144</v>
      </c>
      <c r="O153" s="14">
        <v>2018</v>
      </c>
      <c r="P153" s="14"/>
      <c r="Q153" s="14"/>
      <c r="R153" s="15"/>
      <c r="S153" s="25" t="s">
        <v>687</v>
      </c>
      <c r="T153" s="16">
        <v>43427</v>
      </c>
      <c r="U153" s="16">
        <v>44012</v>
      </c>
      <c r="V153" s="10"/>
      <c r="W153" s="10" t="s">
        <v>688</v>
      </c>
      <c r="X153" s="18">
        <v>1</v>
      </c>
      <c r="Y153" s="19" t="s">
        <v>45</v>
      </c>
      <c r="Z153" s="10"/>
      <c r="AA153" s="14">
        <v>6</v>
      </c>
      <c r="AB153" s="14">
        <v>2020</v>
      </c>
      <c r="AC153" s="20"/>
      <c r="AD153" s="21"/>
      <c r="AE153" s="22" t="s">
        <v>46</v>
      </c>
      <c r="AF153" s="14"/>
    </row>
    <row r="154" spans="1:32" ht="354.75" customHeight="1" x14ac:dyDescent="0.25">
      <c r="A154" s="9">
        <v>3677</v>
      </c>
      <c r="B154" s="10">
        <v>138</v>
      </c>
      <c r="C154" s="10">
        <v>2018</v>
      </c>
      <c r="D154" s="10" t="s">
        <v>689</v>
      </c>
      <c r="E154" s="10" t="s">
        <v>34</v>
      </c>
      <c r="F154" s="10"/>
      <c r="G154" s="10"/>
      <c r="H154" s="10" t="s">
        <v>301</v>
      </c>
      <c r="I154" s="11" t="s">
        <v>308</v>
      </c>
      <c r="J154" s="12" t="s">
        <v>133</v>
      </c>
      <c r="K154" s="10" t="s">
        <v>309</v>
      </c>
      <c r="L154" s="10" t="s">
        <v>279</v>
      </c>
      <c r="M154" s="13" t="s">
        <v>644</v>
      </c>
      <c r="N154" s="13" t="s">
        <v>144</v>
      </c>
      <c r="O154" s="14">
        <v>2018</v>
      </c>
      <c r="P154" s="14"/>
      <c r="Q154" s="14"/>
      <c r="R154" s="15"/>
      <c r="S154" s="25"/>
      <c r="T154" s="16"/>
      <c r="U154" s="16">
        <v>43585</v>
      </c>
      <c r="V154" s="14"/>
      <c r="W154" s="10" t="s">
        <v>690</v>
      </c>
      <c r="X154" s="18">
        <v>1</v>
      </c>
      <c r="Y154" s="19" t="s">
        <v>45</v>
      </c>
      <c r="Z154" s="14"/>
      <c r="AA154" s="14" t="s">
        <v>455</v>
      </c>
      <c r="AB154" s="14">
        <v>2019</v>
      </c>
      <c r="AC154" s="20"/>
      <c r="AD154" s="21"/>
      <c r="AE154" s="22" t="s">
        <v>58</v>
      </c>
      <c r="AF154" s="14"/>
    </row>
    <row r="155" spans="1:32" ht="126.75" customHeight="1" x14ac:dyDescent="0.25">
      <c r="A155" s="9">
        <v>3678</v>
      </c>
      <c r="B155" s="14">
        <v>139</v>
      </c>
      <c r="C155" s="10">
        <v>2018</v>
      </c>
      <c r="D155" s="10" t="s">
        <v>691</v>
      </c>
      <c r="E155" s="10" t="s">
        <v>34</v>
      </c>
      <c r="F155" s="10"/>
      <c r="G155" s="10"/>
      <c r="H155" s="10" t="s">
        <v>85</v>
      </c>
      <c r="I155" s="11" t="s">
        <v>308</v>
      </c>
      <c r="J155" s="12" t="s">
        <v>133</v>
      </c>
      <c r="K155" s="10" t="s">
        <v>309</v>
      </c>
      <c r="L155" s="10" t="s">
        <v>279</v>
      </c>
      <c r="M155" s="13" t="s">
        <v>644</v>
      </c>
      <c r="N155" s="13" t="s">
        <v>144</v>
      </c>
      <c r="O155" s="14">
        <v>2018</v>
      </c>
      <c r="P155" s="14"/>
      <c r="Q155" s="14"/>
      <c r="R155" s="15"/>
      <c r="S155" s="25"/>
      <c r="T155" s="16"/>
      <c r="U155" s="16">
        <v>43708</v>
      </c>
      <c r="V155" s="14"/>
      <c r="W155" s="10" t="s">
        <v>692</v>
      </c>
      <c r="X155" s="18">
        <v>1</v>
      </c>
      <c r="Y155" s="19" t="s">
        <v>45</v>
      </c>
      <c r="Z155" s="14"/>
      <c r="AA155" s="14">
        <v>8</v>
      </c>
      <c r="AB155" s="14">
        <v>2019</v>
      </c>
      <c r="AC155" s="20"/>
      <c r="AD155" s="21"/>
      <c r="AE155" s="22" t="s">
        <v>58</v>
      </c>
      <c r="AF155" s="14"/>
    </row>
    <row r="156" spans="1:32" ht="78" customHeight="1" x14ac:dyDescent="0.25">
      <c r="A156" s="9">
        <v>3679</v>
      </c>
      <c r="B156" s="10">
        <v>140</v>
      </c>
      <c r="C156" s="10">
        <v>2018</v>
      </c>
      <c r="D156" s="10" t="s">
        <v>693</v>
      </c>
      <c r="E156" s="10" t="s">
        <v>34</v>
      </c>
      <c r="F156" s="10"/>
      <c r="G156" s="10"/>
      <c r="H156" s="10" t="s">
        <v>48</v>
      </c>
      <c r="I156" s="11" t="s">
        <v>308</v>
      </c>
      <c r="J156" s="12" t="s">
        <v>133</v>
      </c>
      <c r="K156" s="10" t="s">
        <v>309</v>
      </c>
      <c r="L156" s="10" t="s">
        <v>279</v>
      </c>
      <c r="M156" s="13" t="s">
        <v>694</v>
      </c>
      <c r="N156" s="13" t="s">
        <v>172</v>
      </c>
      <c r="O156" s="14">
        <v>2018</v>
      </c>
      <c r="P156" s="14"/>
      <c r="Q156" s="14"/>
      <c r="R156" s="15" t="s">
        <v>42</v>
      </c>
      <c r="S156" s="25" t="s">
        <v>695</v>
      </c>
      <c r="T156" s="16">
        <v>43506</v>
      </c>
      <c r="U156" s="16">
        <v>43534</v>
      </c>
      <c r="V156" s="14"/>
      <c r="W156" s="10" t="s">
        <v>696</v>
      </c>
      <c r="X156" s="18">
        <v>1</v>
      </c>
      <c r="Y156" s="19" t="s">
        <v>45</v>
      </c>
      <c r="Z156" s="14"/>
      <c r="AA156" s="14">
        <v>10</v>
      </c>
      <c r="AB156" s="14">
        <v>2019</v>
      </c>
      <c r="AC156" s="20"/>
      <c r="AD156" s="21"/>
      <c r="AE156" s="22" t="s">
        <v>58</v>
      </c>
      <c r="AF156" s="14"/>
    </row>
    <row r="157" spans="1:32" ht="78" customHeight="1" x14ac:dyDescent="0.25">
      <c r="A157" s="9">
        <v>3680</v>
      </c>
      <c r="B157" s="10">
        <v>1</v>
      </c>
      <c r="C157" s="10">
        <v>2019</v>
      </c>
      <c r="D157" s="10" t="s">
        <v>697</v>
      </c>
      <c r="E157" s="10" t="s">
        <v>34</v>
      </c>
      <c r="F157" s="10"/>
      <c r="G157" s="10"/>
      <c r="H157" s="10" t="s">
        <v>35</v>
      </c>
      <c r="I157" s="11" t="s">
        <v>36</v>
      </c>
      <c r="J157" s="12" t="s">
        <v>37</v>
      </c>
      <c r="K157" s="10" t="s">
        <v>698</v>
      </c>
      <c r="L157" s="10" t="s">
        <v>100</v>
      </c>
      <c r="M157" s="13" t="s">
        <v>699</v>
      </c>
      <c r="N157" s="13" t="s">
        <v>138</v>
      </c>
      <c r="O157" s="14">
        <v>2019</v>
      </c>
      <c r="P157" s="14"/>
      <c r="Q157" s="14"/>
      <c r="R157" s="15"/>
      <c r="S157" s="25" t="s">
        <v>700</v>
      </c>
      <c r="T157" s="16">
        <v>43525</v>
      </c>
      <c r="U157" s="16">
        <v>43829</v>
      </c>
      <c r="V157" s="58"/>
      <c r="W157" s="10" t="s">
        <v>701</v>
      </c>
      <c r="X157" s="18">
        <v>1</v>
      </c>
      <c r="Y157" s="19" t="s">
        <v>45</v>
      </c>
      <c r="Z157" s="14"/>
      <c r="AA157" s="14">
        <v>7</v>
      </c>
      <c r="AB157" s="14">
        <v>2019</v>
      </c>
      <c r="AC157" s="20"/>
      <c r="AD157" s="21"/>
      <c r="AE157" s="22" t="s">
        <v>46</v>
      </c>
      <c r="AF157" s="14"/>
    </row>
    <row r="158" spans="1:32" ht="87.75" customHeight="1" x14ac:dyDescent="0.25">
      <c r="A158" s="9">
        <v>3681</v>
      </c>
      <c r="B158" s="10">
        <v>2</v>
      </c>
      <c r="C158" s="10">
        <v>2019</v>
      </c>
      <c r="D158" s="59" t="s">
        <v>702</v>
      </c>
      <c r="E158" s="10" t="s">
        <v>34</v>
      </c>
      <c r="F158" s="10"/>
      <c r="G158" s="10"/>
      <c r="H158" s="10" t="s">
        <v>35</v>
      </c>
      <c r="I158" s="11" t="s">
        <v>36</v>
      </c>
      <c r="J158" s="12" t="s">
        <v>77</v>
      </c>
      <c r="K158" s="10" t="s">
        <v>703</v>
      </c>
      <c r="L158" s="10" t="s">
        <v>112</v>
      </c>
      <c r="M158" s="13" t="s">
        <v>699</v>
      </c>
      <c r="N158" s="13" t="s">
        <v>138</v>
      </c>
      <c r="O158" s="14">
        <v>2019</v>
      </c>
      <c r="P158" s="14"/>
      <c r="Q158" s="14"/>
      <c r="R158" s="15" t="s">
        <v>358</v>
      </c>
      <c r="S158" s="25" t="s">
        <v>704</v>
      </c>
      <c r="T158" s="16" t="s">
        <v>705</v>
      </c>
      <c r="U158" s="16">
        <v>43662</v>
      </c>
      <c r="V158" s="14"/>
      <c r="W158" s="10" t="s">
        <v>706</v>
      </c>
      <c r="X158" s="18">
        <v>1</v>
      </c>
      <c r="Y158" s="19" t="s">
        <v>45</v>
      </c>
      <c r="Z158" s="14"/>
      <c r="AA158" s="14">
        <v>12</v>
      </c>
      <c r="AB158" s="14">
        <v>2019</v>
      </c>
      <c r="AC158" s="20"/>
      <c r="AD158" s="21"/>
      <c r="AE158" s="22" t="s">
        <v>46</v>
      </c>
      <c r="AF158" s="14"/>
    </row>
    <row r="159" spans="1:32" ht="78" customHeight="1" x14ac:dyDescent="0.25">
      <c r="A159" s="9">
        <v>3682</v>
      </c>
      <c r="B159" s="10">
        <v>3</v>
      </c>
      <c r="C159" s="10">
        <v>2019</v>
      </c>
      <c r="D159" s="59" t="s">
        <v>707</v>
      </c>
      <c r="E159" s="10" t="s">
        <v>34</v>
      </c>
      <c r="F159" s="10"/>
      <c r="G159" s="10"/>
      <c r="H159" s="10" t="s">
        <v>35</v>
      </c>
      <c r="I159" s="11" t="s">
        <v>36</v>
      </c>
      <c r="J159" s="12" t="s">
        <v>37</v>
      </c>
      <c r="K159" s="10" t="s">
        <v>703</v>
      </c>
      <c r="L159" s="10" t="s">
        <v>112</v>
      </c>
      <c r="M159" s="13" t="s">
        <v>699</v>
      </c>
      <c r="N159" s="13" t="s">
        <v>138</v>
      </c>
      <c r="O159" s="14">
        <v>2019</v>
      </c>
      <c r="P159" s="14"/>
      <c r="Q159" s="14"/>
      <c r="R159" s="15" t="s">
        <v>42</v>
      </c>
      <c r="S159" s="25" t="s">
        <v>708</v>
      </c>
      <c r="T159" s="16" t="s">
        <v>705</v>
      </c>
      <c r="U159" s="16">
        <v>43646</v>
      </c>
      <c r="V159" s="14"/>
      <c r="W159" s="10" t="s">
        <v>709</v>
      </c>
      <c r="X159" s="18">
        <v>1</v>
      </c>
      <c r="Y159" s="19" t="s">
        <v>45</v>
      </c>
      <c r="Z159" s="14"/>
      <c r="AA159" s="14">
        <v>12</v>
      </c>
      <c r="AB159" s="14">
        <v>2019</v>
      </c>
      <c r="AC159" s="20"/>
      <c r="AD159" s="21"/>
      <c r="AE159" s="22" t="s">
        <v>46</v>
      </c>
      <c r="AF159" s="14"/>
    </row>
    <row r="160" spans="1:32" ht="78" customHeight="1" x14ac:dyDescent="0.25">
      <c r="A160" s="9">
        <v>3683</v>
      </c>
      <c r="B160" s="10">
        <v>4</v>
      </c>
      <c r="C160" s="10">
        <v>2019</v>
      </c>
      <c r="D160" s="59" t="s">
        <v>710</v>
      </c>
      <c r="E160" s="10" t="s">
        <v>34</v>
      </c>
      <c r="F160" s="10"/>
      <c r="G160" s="10"/>
      <c r="H160" s="10" t="s">
        <v>48</v>
      </c>
      <c r="I160" s="11" t="s">
        <v>308</v>
      </c>
      <c r="J160" s="12" t="s">
        <v>133</v>
      </c>
      <c r="K160" s="10" t="s">
        <v>309</v>
      </c>
      <c r="L160" s="10" t="s">
        <v>181</v>
      </c>
      <c r="M160" s="13" t="s">
        <v>699</v>
      </c>
      <c r="N160" s="13" t="s">
        <v>138</v>
      </c>
      <c r="O160" s="14">
        <v>2019</v>
      </c>
      <c r="P160" s="14"/>
      <c r="Q160" s="14"/>
      <c r="R160" s="15" t="s">
        <v>358</v>
      </c>
      <c r="S160" s="25" t="s">
        <v>711</v>
      </c>
      <c r="T160" s="16">
        <v>43545</v>
      </c>
      <c r="U160" s="16">
        <v>44012</v>
      </c>
      <c r="V160" s="14"/>
      <c r="W160" s="10" t="s">
        <v>712</v>
      </c>
      <c r="X160" s="18">
        <v>1</v>
      </c>
      <c r="Y160" s="19" t="s">
        <v>45</v>
      </c>
      <c r="Z160" s="14"/>
      <c r="AA160" s="14">
        <v>11</v>
      </c>
      <c r="AB160" s="14">
        <v>2020</v>
      </c>
      <c r="AC160" s="20"/>
      <c r="AD160" s="21"/>
      <c r="AE160" s="22" t="s">
        <v>58</v>
      </c>
      <c r="AF160" s="14"/>
    </row>
    <row r="161" spans="1:32" ht="78" customHeight="1" x14ac:dyDescent="0.25">
      <c r="A161" s="9">
        <v>3684</v>
      </c>
      <c r="B161" s="10">
        <v>5</v>
      </c>
      <c r="C161" s="10">
        <v>2019</v>
      </c>
      <c r="D161" s="59" t="s">
        <v>713</v>
      </c>
      <c r="E161" s="10" t="s">
        <v>34</v>
      </c>
      <c r="F161" s="10"/>
      <c r="G161" s="10"/>
      <c r="H161" s="10" t="s">
        <v>48</v>
      </c>
      <c r="I161" s="11" t="s">
        <v>308</v>
      </c>
      <c r="J161" s="12" t="s">
        <v>133</v>
      </c>
      <c r="K161" s="10" t="s">
        <v>309</v>
      </c>
      <c r="L161" s="10" t="s">
        <v>181</v>
      </c>
      <c r="M161" s="13" t="s">
        <v>699</v>
      </c>
      <c r="N161" s="13" t="s">
        <v>138</v>
      </c>
      <c r="O161" s="14">
        <v>2019</v>
      </c>
      <c r="P161" s="14"/>
      <c r="Q161" s="14"/>
      <c r="R161" s="15" t="s">
        <v>358</v>
      </c>
      <c r="S161" s="25" t="s">
        <v>711</v>
      </c>
      <c r="T161" s="16">
        <v>43545</v>
      </c>
      <c r="U161" s="16">
        <v>44012</v>
      </c>
      <c r="V161" s="14"/>
      <c r="W161" s="10" t="s">
        <v>714</v>
      </c>
      <c r="X161" s="18">
        <v>1</v>
      </c>
      <c r="Y161" s="19" t="s">
        <v>45</v>
      </c>
      <c r="Z161" s="14"/>
      <c r="AA161" s="14">
        <v>11</v>
      </c>
      <c r="AB161" s="14">
        <v>2020</v>
      </c>
      <c r="AC161" s="20"/>
      <c r="AD161" s="21"/>
      <c r="AE161" s="22" t="s">
        <v>58</v>
      </c>
      <c r="AF161" s="14"/>
    </row>
    <row r="162" spans="1:32" ht="78" customHeight="1" x14ac:dyDescent="0.25">
      <c r="A162" s="9">
        <v>3685</v>
      </c>
      <c r="B162" s="10">
        <v>6</v>
      </c>
      <c r="C162" s="10">
        <v>2019</v>
      </c>
      <c r="D162" s="59" t="s">
        <v>715</v>
      </c>
      <c r="E162" s="10" t="s">
        <v>34</v>
      </c>
      <c r="F162" s="10"/>
      <c r="G162" s="10"/>
      <c r="H162" s="10" t="s">
        <v>85</v>
      </c>
      <c r="I162" s="11" t="s">
        <v>49</v>
      </c>
      <c r="J162" s="12" t="s">
        <v>50</v>
      </c>
      <c r="K162" s="10" t="s">
        <v>180</v>
      </c>
      <c r="L162" s="10" t="s">
        <v>63</v>
      </c>
      <c r="M162" s="13" t="s">
        <v>699</v>
      </c>
      <c r="N162" s="13" t="s">
        <v>138</v>
      </c>
      <c r="O162" s="14">
        <v>2019</v>
      </c>
      <c r="P162" s="14"/>
      <c r="Q162" s="14"/>
      <c r="R162" s="15" t="s">
        <v>358</v>
      </c>
      <c r="S162" s="25" t="s">
        <v>716</v>
      </c>
      <c r="T162" s="16">
        <v>43710</v>
      </c>
      <c r="U162" s="16">
        <v>44408</v>
      </c>
      <c r="V162" s="14"/>
      <c r="W162" s="10" t="s">
        <v>717</v>
      </c>
      <c r="X162" s="18">
        <v>1</v>
      </c>
      <c r="Y162" s="19" t="s">
        <v>45</v>
      </c>
      <c r="Z162" s="14"/>
      <c r="AA162" s="14">
        <v>7</v>
      </c>
      <c r="AB162" s="14">
        <v>2021</v>
      </c>
      <c r="AC162" s="20"/>
      <c r="AD162" s="21"/>
      <c r="AE162" s="22" t="s">
        <v>58</v>
      </c>
      <c r="AF162" s="14"/>
    </row>
    <row r="163" spans="1:32" ht="78" customHeight="1" x14ac:dyDescent="0.25">
      <c r="A163" s="9">
        <v>3687</v>
      </c>
      <c r="B163" s="10">
        <v>8</v>
      </c>
      <c r="C163" s="10">
        <v>2019</v>
      </c>
      <c r="D163" s="59" t="s">
        <v>723</v>
      </c>
      <c r="E163" s="10" t="s">
        <v>34</v>
      </c>
      <c r="F163" s="10"/>
      <c r="G163" s="10"/>
      <c r="H163" s="10" t="s">
        <v>85</v>
      </c>
      <c r="I163" s="11" t="s">
        <v>121</v>
      </c>
      <c r="J163" s="12" t="s">
        <v>77</v>
      </c>
      <c r="K163" s="10" t="s">
        <v>724</v>
      </c>
      <c r="L163" s="10" t="s">
        <v>63</v>
      </c>
      <c r="M163" s="13" t="s">
        <v>699</v>
      </c>
      <c r="N163" s="13" t="s">
        <v>138</v>
      </c>
      <c r="O163" s="14">
        <v>2019</v>
      </c>
      <c r="P163" s="14"/>
      <c r="Q163" s="14"/>
      <c r="R163" s="15" t="s">
        <v>42</v>
      </c>
      <c r="S163" s="25" t="s">
        <v>725</v>
      </c>
      <c r="T163" s="16" t="s">
        <v>726</v>
      </c>
      <c r="U163" s="16">
        <v>43738</v>
      </c>
      <c r="V163" s="14"/>
      <c r="W163" s="10" t="s">
        <v>727</v>
      </c>
      <c r="X163" s="18">
        <v>1</v>
      </c>
      <c r="Y163" s="19" t="s">
        <v>45</v>
      </c>
      <c r="Z163" s="14"/>
      <c r="AA163" s="14">
        <v>10</v>
      </c>
      <c r="AB163" s="14">
        <v>2019</v>
      </c>
      <c r="AC163" s="20"/>
      <c r="AD163" s="21"/>
      <c r="AE163" s="22" t="s">
        <v>58</v>
      </c>
      <c r="AF163" s="14"/>
    </row>
    <row r="164" spans="1:32" ht="78" customHeight="1" x14ac:dyDescent="0.25">
      <c r="A164" s="9">
        <v>3688</v>
      </c>
      <c r="B164" s="10">
        <v>9</v>
      </c>
      <c r="C164" s="10">
        <v>2019</v>
      </c>
      <c r="D164" s="59" t="s">
        <v>728</v>
      </c>
      <c r="E164" s="10" t="s">
        <v>34</v>
      </c>
      <c r="F164" s="10"/>
      <c r="G164" s="10"/>
      <c r="H164" s="10" t="s">
        <v>35</v>
      </c>
      <c r="I164" s="11" t="s">
        <v>60</v>
      </c>
      <c r="J164" s="12" t="s">
        <v>61</v>
      </c>
      <c r="K164" s="10" t="s">
        <v>62</v>
      </c>
      <c r="L164" s="10" t="s">
        <v>63</v>
      </c>
      <c r="M164" s="13" t="s">
        <v>729</v>
      </c>
      <c r="N164" s="13" t="s">
        <v>274</v>
      </c>
      <c r="O164" s="14">
        <v>2019</v>
      </c>
      <c r="P164" s="14"/>
      <c r="Q164" s="14"/>
      <c r="R164" s="15" t="s">
        <v>436</v>
      </c>
      <c r="S164" s="25" t="s">
        <v>730</v>
      </c>
      <c r="T164" s="16" t="s">
        <v>731</v>
      </c>
      <c r="U164" s="16">
        <v>43738</v>
      </c>
      <c r="V164" s="14"/>
      <c r="W164" s="10" t="s">
        <v>732</v>
      </c>
      <c r="X164" s="18">
        <v>1</v>
      </c>
      <c r="Y164" s="19" t="s">
        <v>45</v>
      </c>
      <c r="Z164" s="14"/>
      <c r="AA164" s="14">
        <v>11</v>
      </c>
      <c r="AB164" s="14">
        <v>2019</v>
      </c>
      <c r="AC164" s="20"/>
      <c r="AD164" s="21"/>
      <c r="AE164" s="22" t="s">
        <v>58</v>
      </c>
      <c r="AF164" s="14"/>
    </row>
    <row r="165" spans="1:32" ht="78" customHeight="1" x14ac:dyDescent="0.25">
      <c r="A165" s="9">
        <v>3689</v>
      </c>
      <c r="B165" s="10">
        <v>10</v>
      </c>
      <c r="C165" s="10">
        <v>2019</v>
      </c>
      <c r="D165" s="59" t="s">
        <v>733</v>
      </c>
      <c r="E165" s="10" t="s">
        <v>34</v>
      </c>
      <c r="F165" s="10"/>
      <c r="G165" s="10"/>
      <c r="H165" s="10" t="s">
        <v>48</v>
      </c>
      <c r="I165" s="11" t="s">
        <v>60</v>
      </c>
      <c r="J165" s="12" t="s">
        <v>61</v>
      </c>
      <c r="K165" s="10" t="s">
        <v>62</v>
      </c>
      <c r="L165" s="10" t="s">
        <v>63</v>
      </c>
      <c r="M165" s="13" t="s">
        <v>729</v>
      </c>
      <c r="N165" s="13" t="s">
        <v>274</v>
      </c>
      <c r="O165" s="14">
        <v>2019</v>
      </c>
      <c r="P165" s="14"/>
      <c r="Q165" s="14"/>
      <c r="R165" s="15" t="s">
        <v>42</v>
      </c>
      <c r="S165" s="25" t="s">
        <v>734</v>
      </c>
      <c r="T165" s="16" t="s">
        <v>731</v>
      </c>
      <c r="U165" s="16">
        <v>43738</v>
      </c>
      <c r="V165" s="14"/>
      <c r="W165" s="10" t="s">
        <v>735</v>
      </c>
      <c r="X165" s="18">
        <v>1</v>
      </c>
      <c r="Y165" s="19" t="s">
        <v>45</v>
      </c>
      <c r="Z165" s="14"/>
      <c r="AA165" s="14">
        <v>12</v>
      </c>
      <c r="AB165" s="14">
        <v>2019</v>
      </c>
      <c r="AC165" s="20"/>
      <c r="AD165" s="21"/>
      <c r="AE165" s="22" t="s">
        <v>58</v>
      </c>
      <c r="AF165" s="14"/>
    </row>
    <row r="166" spans="1:32" ht="78" customHeight="1" x14ac:dyDescent="0.25">
      <c r="A166" s="9">
        <v>3690</v>
      </c>
      <c r="B166" s="10">
        <v>11</v>
      </c>
      <c r="C166" s="10">
        <v>2019</v>
      </c>
      <c r="D166" s="59" t="s">
        <v>736</v>
      </c>
      <c r="E166" s="10" t="s">
        <v>34</v>
      </c>
      <c r="F166" s="10"/>
      <c r="G166" s="10"/>
      <c r="H166" s="10" t="s">
        <v>35</v>
      </c>
      <c r="I166" s="11" t="s">
        <v>36</v>
      </c>
      <c r="J166" s="12" t="s">
        <v>98</v>
      </c>
      <c r="K166" s="10" t="s">
        <v>737</v>
      </c>
      <c r="L166" s="10" t="s">
        <v>112</v>
      </c>
      <c r="M166" s="13" t="s">
        <v>729</v>
      </c>
      <c r="N166" s="13" t="s">
        <v>274</v>
      </c>
      <c r="O166" s="14">
        <v>2019</v>
      </c>
      <c r="P166" s="14"/>
      <c r="Q166" s="14"/>
      <c r="R166" s="15" t="s">
        <v>358</v>
      </c>
      <c r="S166" s="25" t="s">
        <v>738</v>
      </c>
      <c r="T166" s="16">
        <v>43556</v>
      </c>
      <c r="U166" s="16">
        <v>43608</v>
      </c>
      <c r="V166" s="14"/>
      <c r="W166" s="10" t="s">
        <v>739</v>
      </c>
      <c r="X166" s="18">
        <v>1</v>
      </c>
      <c r="Y166" s="19" t="s">
        <v>45</v>
      </c>
      <c r="Z166" s="14"/>
      <c r="AA166" s="14">
        <v>5</v>
      </c>
      <c r="AB166" s="14">
        <v>2019</v>
      </c>
      <c r="AC166" s="20"/>
      <c r="AD166" s="21"/>
      <c r="AE166" s="22" t="s">
        <v>46</v>
      </c>
      <c r="AF166" s="14"/>
    </row>
    <row r="167" spans="1:32" ht="78" customHeight="1" x14ac:dyDescent="0.25">
      <c r="A167" s="9">
        <v>3691</v>
      </c>
      <c r="B167" s="10">
        <v>12</v>
      </c>
      <c r="C167" s="10">
        <v>2019</v>
      </c>
      <c r="D167" s="59" t="s">
        <v>740</v>
      </c>
      <c r="E167" s="10" t="s">
        <v>34</v>
      </c>
      <c r="F167" s="10"/>
      <c r="G167" s="10"/>
      <c r="H167" s="10" t="s">
        <v>35</v>
      </c>
      <c r="I167" s="11" t="s">
        <v>36</v>
      </c>
      <c r="J167" s="12" t="s">
        <v>98</v>
      </c>
      <c r="K167" s="10" t="s">
        <v>737</v>
      </c>
      <c r="L167" s="10" t="s">
        <v>112</v>
      </c>
      <c r="M167" s="13" t="s">
        <v>729</v>
      </c>
      <c r="N167" s="13" t="s">
        <v>274</v>
      </c>
      <c r="O167" s="14">
        <v>2019</v>
      </c>
      <c r="P167" s="14"/>
      <c r="Q167" s="14"/>
      <c r="R167" s="15" t="s">
        <v>358</v>
      </c>
      <c r="S167" s="25" t="s">
        <v>741</v>
      </c>
      <c r="T167" s="16">
        <v>43556</v>
      </c>
      <c r="U167" s="16">
        <v>43608</v>
      </c>
      <c r="V167" s="14"/>
      <c r="W167" s="10" t="s">
        <v>739</v>
      </c>
      <c r="X167" s="18">
        <v>1</v>
      </c>
      <c r="Y167" s="19" t="s">
        <v>45</v>
      </c>
      <c r="Z167" s="14"/>
      <c r="AA167" s="14">
        <v>5</v>
      </c>
      <c r="AB167" s="14">
        <v>2019</v>
      </c>
      <c r="AC167" s="20"/>
      <c r="AD167" s="21"/>
      <c r="AE167" s="22" t="s">
        <v>46</v>
      </c>
      <c r="AF167" s="14"/>
    </row>
    <row r="168" spans="1:32" ht="78" customHeight="1" x14ac:dyDescent="0.25">
      <c r="A168" s="9">
        <v>3692</v>
      </c>
      <c r="B168" s="10">
        <v>13</v>
      </c>
      <c r="C168" s="10">
        <v>2019</v>
      </c>
      <c r="D168" s="59" t="s">
        <v>742</v>
      </c>
      <c r="E168" s="10" t="s">
        <v>34</v>
      </c>
      <c r="F168" s="10"/>
      <c r="G168" s="10"/>
      <c r="H168" s="10" t="s">
        <v>35</v>
      </c>
      <c r="I168" s="11" t="s">
        <v>36</v>
      </c>
      <c r="J168" s="12" t="s">
        <v>98</v>
      </c>
      <c r="K168" s="10" t="s">
        <v>743</v>
      </c>
      <c r="L168" s="10" t="s">
        <v>285</v>
      </c>
      <c r="M168" s="13" t="s">
        <v>729</v>
      </c>
      <c r="N168" s="13" t="s">
        <v>274</v>
      </c>
      <c r="O168" s="14">
        <v>2019</v>
      </c>
      <c r="P168" s="14"/>
      <c r="Q168" s="14"/>
      <c r="R168" s="15" t="s">
        <v>42</v>
      </c>
      <c r="S168" s="25" t="s">
        <v>744</v>
      </c>
      <c r="T168" s="16">
        <v>43616</v>
      </c>
      <c r="U168" s="16">
        <v>43799</v>
      </c>
      <c r="V168" s="14"/>
      <c r="W168" s="10" t="s">
        <v>745</v>
      </c>
      <c r="X168" s="18">
        <v>1</v>
      </c>
      <c r="Y168" s="19" t="s">
        <v>45</v>
      </c>
      <c r="Z168" s="14"/>
      <c r="AA168" s="14">
        <v>6</v>
      </c>
      <c r="AB168" s="14">
        <v>2020</v>
      </c>
      <c r="AC168" s="20"/>
      <c r="AD168" s="21"/>
      <c r="AE168" s="22" t="s">
        <v>46</v>
      </c>
      <c r="AF168" s="14"/>
    </row>
    <row r="169" spans="1:32" ht="78" customHeight="1" x14ac:dyDescent="0.25">
      <c r="A169" s="9">
        <v>3693</v>
      </c>
      <c r="B169" s="10">
        <v>14</v>
      </c>
      <c r="C169" s="10">
        <v>2019</v>
      </c>
      <c r="D169" s="59" t="s">
        <v>746</v>
      </c>
      <c r="E169" s="10" t="s">
        <v>34</v>
      </c>
      <c r="F169" s="10"/>
      <c r="G169" s="10"/>
      <c r="H169" s="10" t="s">
        <v>35</v>
      </c>
      <c r="I169" s="11" t="s">
        <v>36</v>
      </c>
      <c r="J169" s="12" t="s">
        <v>98</v>
      </c>
      <c r="K169" s="10" t="s">
        <v>743</v>
      </c>
      <c r="L169" s="10" t="s">
        <v>285</v>
      </c>
      <c r="M169" s="13" t="s">
        <v>729</v>
      </c>
      <c r="N169" s="13" t="s">
        <v>274</v>
      </c>
      <c r="O169" s="14">
        <v>2019</v>
      </c>
      <c r="P169" s="14"/>
      <c r="Q169" s="14"/>
      <c r="R169" s="15" t="s">
        <v>358</v>
      </c>
      <c r="S169" s="25" t="s">
        <v>747</v>
      </c>
      <c r="T169" s="16">
        <v>43616</v>
      </c>
      <c r="U169" s="16">
        <v>43616</v>
      </c>
      <c r="V169" s="14"/>
      <c r="W169" s="10" t="s">
        <v>748</v>
      </c>
      <c r="X169" s="18">
        <v>1</v>
      </c>
      <c r="Y169" s="19" t="s">
        <v>45</v>
      </c>
      <c r="Z169" s="14"/>
      <c r="AA169" s="14" t="s">
        <v>412</v>
      </c>
      <c r="AB169" s="14">
        <v>2019</v>
      </c>
      <c r="AC169" s="20"/>
      <c r="AD169" s="21"/>
      <c r="AE169" s="22" t="s">
        <v>46</v>
      </c>
      <c r="AF169" s="14"/>
    </row>
    <row r="170" spans="1:32" ht="78" customHeight="1" x14ac:dyDescent="0.25">
      <c r="A170" s="9">
        <v>3694</v>
      </c>
      <c r="B170" s="10">
        <v>15</v>
      </c>
      <c r="C170" s="10">
        <v>2019</v>
      </c>
      <c r="D170" s="59" t="s">
        <v>749</v>
      </c>
      <c r="E170" s="10" t="s">
        <v>34</v>
      </c>
      <c r="F170" s="10"/>
      <c r="G170" s="10"/>
      <c r="H170" s="10" t="s">
        <v>35</v>
      </c>
      <c r="I170" s="11" t="s">
        <v>36</v>
      </c>
      <c r="J170" s="12" t="s">
        <v>98</v>
      </c>
      <c r="K170" s="10" t="s">
        <v>743</v>
      </c>
      <c r="L170" s="10" t="s">
        <v>285</v>
      </c>
      <c r="M170" s="13" t="s">
        <v>729</v>
      </c>
      <c r="N170" s="13" t="s">
        <v>274</v>
      </c>
      <c r="O170" s="14">
        <v>2019</v>
      </c>
      <c r="P170" s="14"/>
      <c r="Q170" s="14"/>
      <c r="R170" s="15" t="s">
        <v>358</v>
      </c>
      <c r="S170" s="25" t="s">
        <v>750</v>
      </c>
      <c r="T170" s="16">
        <v>43616</v>
      </c>
      <c r="U170" s="16">
        <v>43617</v>
      </c>
      <c r="V170" s="14"/>
      <c r="W170" s="10" t="s">
        <v>751</v>
      </c>
      <c r="X170" s="18">
        <v>1</v>
      </c>
      <c r="Y170" s="19" t="s">
        <v>45</v>
      </c>
      <c r="Z170" s="14"/>
      <c r="AA170" s="14">
        <v>5</v>
      </c>
      <c r="AB170" s="14">
        <v>2019</v>
      </c>
      <c r="AC170" s="20"/>
      <c r="AD170" s="21"/>
      <c r="AE170" s="22" t="s">
        <v>46</v>
      </c>
      <c r="AF170" s="14"/>
    </row>
    <row r="171" spans="1:32" ht="78" customHeight="1" x14ac:dyDescent="0.25">
      <c r="A171" s="9">
        <v>3695</v>
      </c>
      <c r="B171" s="10">
        <v>16</v>
      </c>
      <c r="C171" s="10">
        <v>2019</v>
      </c>
      <c r="D171" s="59" t="s">
        <v>752</v>
      </c>
      <c r="E171" s="10" t="s">
        <v>34</v>
      </c>
      <c r="F171" s="10"/>
      <c r="G171" s="10"/>
      <c r="H171" s="10" t="s">
        <v>35</v>
      </c>
      <c r="I171" s="11" t="s">
        <v>36</v>
      </c>
      <c r="J171" s="12" t="s">
        <v>98</v>
      </c>
      <c r="K171" s="10" t="s">
        <v>743</v>
      </c>
      <c r="L171" s="10" t="s">
        <v>285</v>
      </c>
      <c r="M171" s="13" t="s">
        <v>729</v>
      </c>
      <c r="N171" s="13" t="s">
        <v>274</v>
      </c>
      <c r="O171" s="14">
        <v>2019</v>
      </c>
      <c r="P171" s="14"/>
      <c r="Q171" s="14"/>
      <c r="R171" s="15" t="s">
        <v>436</v>
      </c>
      <c r="S171" s="25" t="s">
        <v>753</v>
      </c>
      <c r="T171" s="16">
        <v>43616</v>
      </c>
      <c r="U171" s="16">
        <v>43617</v>
      </c>
      <c r="V171" s="14"/>
      <c r="W171" s="10" t="s">
        <v>754</v>
      </c>
      <c r="X171" s="18">
        <v>1</v>
      </c>
      <c r="Y171" s="19" t="s">
        <v>45</v>
      </c>
      <c r="Z171" s="14"/>
      <c r="AA171" s="14">
        <v>5</v>
      </c>
      <c r="AB171" s="14">
        <v>2019</v>
      </c>
      <c r="AC171" s="20"/>
      <c r="AD171" s="21"/>
      <c r="AE171" s="22" t="s">
        <v>46</v>
      </c>
      <c r="AF171" s="14"/>
    </row>
    <row r="172" spans="1:32" ht="78" customHeight="1" x14ac:dyDescent="0.25">
      <c r="A172" s="9">
        <v>3696</v>
      </c>
      <c r="B172" s="10">
        <v>17</v>
      </c>
      <c r="C172" s="10">
        <v>2019</v>
      </c>
      <c r="D172" s="59" t="s">
        <v>755</v>
      </c>
      <c r="E172" s="10" t="s">
        <v>34</v>
      </c>
      <c r="F172" s="10"/>
      <c r="G172" s="10"/>
      <c r="H172" s="10" t="s">
        <v>48</v>
      </c>
      <c r="I172" s="11" t="s">
        <v>308</v>
      </c>
      <c r="J172" s="12" t="s">
        <v>133</v>
      </c>
      <c r="K172" s="10" t="s">
        <v>309</v>
      </c>
      <c r="L172" s="10" t="s">
        <v>279</v>
      </c>
      <c r="M172" s="13" t="s">
        <v>729</v>
      </c>
      <c r="N172" s="13" t="s">
        <v>274</v>
      </c>
      <c r="O172" s="14">
        <v>2019</v>
      </c>
      <c r="P172" s="14"/>
      <c r="Q172" s="14"/>
      <c r="R172" s="15" t="s">
        <v>42</v>
      </c>
      <c r="S172" s="25" t="s">
        <v>756</v>
      </c>
      <c r="T172" s="16">
        <v>43642</v>
      </c>
      <c r="U172" s="16">
        <v>43677</v>
      </c>
      <c r="V172" s="14"/>
      <c r="W172" s="10" t="s">
        <v>757</v>
      </c>
      <c r="X172" s="18">
        <v>1</v>
      </c>
      <c r="Y172" s="19" t="s">
        <v>45</v>
      </c>
      <c r="Z172" s="14"/>
      <c r="AA172" s="14">
        <v>5</v>
      </c>
      <c r="AB172" s="14">
        <v>2020</v>
      </c>
      <c r="AC172" s="20"/>
      <c r="AD172" s="21"/>
      <c r="AE172" s="22" t="s">
        <v>758</v>
      </c>
      <c r="AF172" s="14"/>
    </row>
    <row r="173" spans="1:32" ht="78" customHeight="1" x14ac:dyDescent="0.25">
      <c r="A173" s="9">
        <v>3697</v>
      </c>
      <c r="B173" s="10">
        <v>18</v>
      </c>
      <c r="C173" s="10">
        <v>2019</v>
      </c>
      <c r="D173" s="59" t="s">
        <v>759</v>
      </c>
      <c r="E173" s="10" t="s">
        <v>34</v>
      </c>
      <c r="F173" s="10"/>
      <c r="G173" s="10"/>
      <c r="H173" s="10" t="s">
        <v>85</v>
      </c>
      <c r="I173" s="11" t="s">
        <v>49</v>
      </c>
      <c r="J173" s="12" t="s">
        <v>50</v>
      </c>
      <c r="K173" s="10" t="s">
        <v>180</v>
      </c>
      <c r="L173" s="45" t="s">
        <v>760</v>
      </c>
      <c r="M173" s="13" t="s">
        <v>729</v>
      </c>
      <c r="N173" s="13" t="s">
        <v>274</v>
      </c>
      <c r="O173" s="14">
        <v>2019</v>
      </c>
      <c r="P173" s="14"/>
      <c r="Q173" s="14"/>
      <c r="R173" s="15" t="s">
        <v>358</v>
      </c>
      <c r="S173" s="25" t="s">
        <v>761</v>
      </c>
      <c r="T173" s="16" t="s">
        <v>762</v>
      </c>
      <c r="U173" s="16">
        <v>43708</v>
      </c>
      <c r="V173" s="14"/>
      <c r="W173" s="10" t="s">
        <v>763</v>
      </c>
      <c r="X173" s="18">
        <v>1</v>
      </c>
      <c r="Y173" s="19" t="s">
        <v>45</v>
      </c>
      <c r="Z173" s="14"/>
      <c r="AA173" s="14">
        <v>8</v>
      </c>
      <c r="AB173" s="14">
        <v>2019</v>
      </c>
      <c r="AC173" s="20"/>
      <c r="AD173" s="21"/>
      <c r="AE173" s="22" t="s">
        <v>758</v>
      </c>
      <c r="AF173" s="14"/>
    </row>
    <row r="174" spans="1:32" ht="235.5" customHeight="1" x14ac:dyDescent="0.25">
      <c r="A174" s="9">
        <v>3698</v>
      </c>
      <c r="B174" s="10">
        <v>19</v>
      </c>
      <c r="C174" s="10">
        <v>2019</v>
      </c>
      <c r="D174" s="59" t="s">
        <v>764</v>
      </c>
      <c r="E174" s="10" t="s">
        <v>34</v>
      </c>
      <c r="F174" s="10"/>
      <c r="G174" s="10"/>
      <c r="H174" s="10" t="s">
        <v>85</v>
      </c>
      <c r="I174" s="11" t="s">
        <v>49</v>
      </c>
      <c r="J174" s="12" t="s">
        <v>50</v>
      </c>
      <c r="K174" s="10" t="s">
        <v>180</v>
      </c>
      <c r="L174" s="45" t="s">
        <v>765</v>
      </c>
      <c r="M174" s="13" t="s">
        <v>729</v>
      </c>
      <c r="N174" s="13" t="s">
        <v>274</v>
      </c>
      <c r="O174" s="14">
        <v>2019</v>
      </c>
      <c r="P174" s="14"/>
      <c r="Q174" s="14"/>
      <c r="R174" s="15" t="s">
        <v>358</v>
      </c>
      <c r="S174" s="25" t="s">
        <v>766</v>
      </c>
      <c r="T174" s="16">
        <v>43688</v>
      </c>
      <c r="U174" s="16">
        <v>43921</v>
      </c>
      <c r="V174" s="14"/>
      <c r="W174" s="10" t="s">
        <v>767</v>
      </c>
      <c r="X174" s="18">
        <v>1</v>
      </c>
      <c r="Y174" s="19" t="s">
        <v>45</v>
      </c>
      <c r="Z174" s="14"/>
      <c r="AA174" s="14">
        <v>3</v>
      </c>
      <c r="AB174" s="14">
        <v>2020</v>
      </c>
      <c r="AC174" s="20"/>
      <c r="AD174" s="21"/>
      <c r="AE174" s="22" t="s">
        <v>758</v>
      </c>
      <c r="AF174" s="14"/>
    </row>
    <row r="175" spans="1:32" ht="78" customHeight="1" x14ac:dyDescent="0.25">
      <c r="A175" s="9">
        <v>3701</v>
      </c>
      <c r="B175" s="10">
        <v>22</v>
      </c>
      <c r="C175" s="10">
        <v>2019</v>
      </c>
      <c r="D175" s="59" t="s">
        <v>780</v>
      </c>
      <c r="E175" s="10" t="s">
        <v>34</v>
      </c>
      <c r="F175" s="10"/>
      <c r="G175" s="10"/>
      <c r="H175" s="10" t="s">
        <v>781</v>
      </c>
      <c r="I175" s="11" t="s">
        <v>36</v>
      </c>
      <c r="J175" s="12" t="s">
        <v>77</v>
      </c>
      <c r="K175" s="10" t="s">
        <v>782</v>
      </c>
      <c r="L175" s="10" t="s">
        <v>79</v>
      </c>
      <c r="M175" s="13" t="s">
        <v>771</v>
      </c>
      <c r="N175" s="13" t="s">
        <v>451</v>
      </c>
      <c r="O175" s="14">
        <v>2019</v>
      </c>
      <c r="P175" s="14"/>
      <c r="Q175" s="14"/>
      <c r="R175" s="15" t="s">
        <v>358</v>
      </c>
      <c r="S175" s="25" t="s">
        <v>783</v>
      </c>
      <c r="T175" s="16" t="s">
        <v>784</v>
      </c>
      <c r="U175" s="16">
        <v>44408</v>
      </c>
      <c r="V175" s="14"/>
      <c r="W175" s="10" t="s">
        <v>785</v>
      </c>
      <c r="X175" s="18">
        <v>1</v>
      </c>
      <c r="Y175" s="19" t="s">
        <v>45</v>
      </c>
      <c r="Z175" s="14"/>
      <c r="AA175" s="14">
        <v>4</v>
      </c>
      <c r="AB175" s="14">
        <v>2021</v>
      </c>
      <c r="AC175" s="20"/>
      <c r="AD175" s="21"/>
      <c r="AE175" s="22" t="s">
        <v>58</v>
      </c>
      <c r="AF175" s="14"/>
    </row>
    <row r="176" spans="1:32" ht="78" customHeight="1" x14ac:dyDescent="0.25">
      <c r="A176" s="9">
        <v>3702</v>
      </c>
      <c r="B176" s="10">
        <v>23</v>
      </c>
      <c r="C176" s="10">
        <v>2019</v>
      </c>
      <c r="D176" s="59" t="s">
        <v>786</v>
      </c>
      <c r="E176" s="10" t="s">
        <v>34</v>
      </c>
      <c r="F176" s="10"/>
      <c r="G176" s="10"/>
      <c r="H176" s="10" t="s">
        <v>781</v>
      </c>
      <c r="I176" s="11" t="s">
        <v>187</v>
      </c>
      <c r="J176" s="12" t="s">
        <v>188</v>
      </c>
      <c r="K176" s="10" t="s">
        <v>78</v>
      </c>
      <c r="L176" s="10" t="s">
        <v>79</v>
      </c>
      <c r="M176" s="13" t="s">
        <v>771</v>
      </c>
      <c r="N176" s="13" t="s">
        <v>451</v>
      </c>
      <c r="O176" s="14">
        <v>2019</v>
      </c>
      <c r="P176" s="14"/>
      <c r="Q176" s="14"/>
      <c r="R176" s="15" t="s">
        <v>358</v>
      </c>
      <c r="S176" s="25" t="s">
        <v>787</v>
      </c>
      <c r="T176" s="16">
        <v>43616</v>
      </c>
      <c r="U176" s="16">
        <v>43921</v>
      </c>
      <c r="V176" s="14"/>
      <c r="W176" s="10" t="s">
        <v>788</v>
      </c>
      <c r="X176" s="18">
        <v>1</v>
      </c>
      <c r="Y176" s="19" t="s">
        <v>45</v>
      </c>
      <c r="Z176" s="14"/>
      <c r="AA176" s="14">
        <v>6</v>
      </c>
      <c r="AB176" s="14">
        <v>2020</v>
      </c>
      <c r="AC176" s="20"/>
      <c r="AD176" s="21"/>
      <c r="AE176" s="22" t="s">
        <v>58</v>
      </c>
      <c r="AF176" s="14"/>
    </row>
    <row r="177" spans="1:32" ht="78" customHeight="1" x14ac:dyDescent="0.25">
      <c r="A177" s="9">
        <v>3703</v>
      </c>
      <c r="B177" s="10">
        <v>24</v>
      </c>
      <c r="C177" s="10">
        <v>2019</v>
      </c>
      <c r="D177" s="59" t="s">
        <v>789</v>
      </c>
      <c r="E177" s="10" t="s">
        <v>34</v>
      </c>
      <c r="F177" s="10"/>
      <c r="G177" s="10"/>
      <c r="H177" s="10" t="s">
        <v>35</v>
      </c>
      <c r="I177" s="11" t="s">
        <v>36</v>
      </c>
      <c r="J177" s="12" t="s">
        <v>98</v>
      </c>
      <c r="K177" s="10" t="s">
        <v>790</v>
      </c>
      <c r="L177" s="10" t="s">
        <v>285</v>
      </c>
      <c r="M177" s="13" t="s">
        <v>771</v>
      </c>
      <c r="N177" s="13" t="s">
        <v>451</v>
      </c>
      <c r="O177" s="14">
        <v>2019</v>
      </c>
      <c r="P177" s="14"/>
      <c r="Q177" s="14"/>
      <c r="R177" s="15" t="s">
        <v>42</v>
      </c>
      <c r="S177" s="25" t="s">
        <v>791</v>
      </c>
      <c r="T177" s="16">
        <v>43616</v>
      </c>
      <c r="U177" s="16">
        <v>43830</v>
      </c>
      <c r="V177" s="14"/>
      <c r="W177" s="10" t="s">
        <v>792</v>
      </c>
      <c r="X177" s="18">
        <v>1</v>
      </c>
      <c r="Y177" s="19" t="s">
        <v>45</v>
      </c>
      <c r="Z177" s="14"/>
      <c r="AA177" s="14">
        <v>12</v>
      </c>
      <c r="AB177" s="14">
        <v>2019</v>
      </c>
      <c r="AC177" s="20"/>
      <c r="AD177" s="21"/>
      <c r="AE177" s="22" t="s">
        <v>46</v>
      </c>
      <c r="AF177" s="14"/>
    </row>
    <row r="178" spans="1:32" ht="78" customHeight="1" x14ac:dyDescent="0.25">
      <c r="A178" s="9">
        <v>3704</v>
      </c>
      <c r="B178" s="10">
        <v>25</v>
      </c>
      <c r="C178" s="10">
        <v>2019</v>
      </c>
      <c r="D178" s="59" t="s">
        <v>793</v>
      </c>
      <c r="E178" s="10" t="s">
        <v>34</v>
      </c>
      <c r="F178" s="10"/>
      <c r="G178" s="10"/>
      <c r="H178" s="10" t="s">
        <v>85</v>
      </c>
      <c r="I178" s="11" t="s">
        <v>36</v>
      </c>
      <c r="J178" s="12" t="s">
        <v>98</v>
      </c>
      <c r="K178" s="10" t="s">
        <v>790</v>
      </c>
      <c r="L178" s="10" t="s">
        <v>285</v>
      </c>
      <c r="M178" s="13" t="s">
        <v>771</v>
      </c>
      <c r="N178" s="13" t="s">
        <v>451</v>
      </c>
      <c r="O178" s="14">
        <v>2019</v>
      </c>
      <c r="P178" s="14"/>
      <c r="Q178" s="14"/>
      <c r="R178" s="15" t="s">
        <v>42</v>
      </c>
      <c r="S178" s="25" t="s">
        <v>794</v>
      </c>
      <c r="T178" s="16">
        <v>43616</v>
      </c>
      <c r="U178" s="16">
        <v>43617</v>
      </c>
      <c r="V178" s="14"/>
      <c r="W178" s="10" t="s">
        <v>795</v>
      </c>
      <c r="X178" s="18">
        <v>1</v>
      </c>
      <c r="Y178" s="19" t="s">
        <v>45</v>
      </c>
      <c r="Z178" s="14"/>
      <c r="AA178" s="14">
        <v>5</v>
      </c>
      <c r="AB178" s="14">
        <v>2019</v>
      </c>
      <c r="AC178" s="20"/>
      <c r="AD178" s="21"/>
      <c r="AE178" s="22" t="s">
        <v>46</v>
      </c>
      <c r="AF178" s="14"/>
    </row>
    <row r="179" spans="1:32" ht="78" customHeight="1" x14ac:dyDescent="0.25">
      <c r="A179" s="44">
        <v>3705</v>
      </c>
      <c r="B179" s="45">
        <v>26</v>
      </c>
      <c r="C179" s="45">
        <v>2019</v>
      </c>
      <c r="D179" s="60" t="s">
        <v>796</v>
      </c>
      <c r="E179" s="10" t="s">
        <v>34</v>
      </c>
      <c r="F179" s="45"/>
      <c r="G179" s="45"/>
      <c r="H179" s="45" t="s">
        <v>186</v>
      </c>
      <c r="I179" s="61" t="s">
        <v>187</v>
      </c>
      <c r="J179" s="12" t="s">
        <v>188</v>
      </c>
      <c r="K179" s="10" t="s">
        <v>189</v>
      </c>
      <c r="L179" s="45" t="s">
        <v>279</v>
      </c>
      <c r="M179" s="62" t="s">
        <v>771</v>
      </c>
      <c r="N179" s="62" t="s">
        <v>451</v>
      </c>
      <c r="O179" s="63">
        <v>2019</v>
      </c>
      <c r="P179" s="63"/>
      <c r="Q179" s="63"/>
      <c r="R179" s="64" t="s">
        <v>358</v>
      </c>
      <c r="S179" s="65" t="s">
        <v>797</v>
      </c>
      <c r="T179" s="16" t="s">
        <v>798</v>
      </c>
      <c r="U179" s="16">
        <v>44439</v>
      </c>
      <c r="V179" s="63"/>
      <c r="W179" s="45" t="s">
        <v>799</v>
      </c>
      <c r="X179" s="66">
        <v>1</v>
      </c>
      <c r="Y179" s="19" t="s">
        <v>45</v>
      </c>
      <c r="Z179" s="63"/>
      <c r="AA179" s="63">
        <v>9</v>
      </c>
      <c r="AB179" s="63">
        <v>2021</v>
      </c>
      <c r="AC179" s="67"/>
      <c r="AD179" s="21"/>
      <c r="AE179" s="22" t="s">
        <v>58</v>
      </c>
      <c r="AF179" s="14"/>
    </row>
    <row r="180" spans="1:32" ht="189" x14ac:dyDescent="0.25">
      <c r="A180" s="44">
        <v>3706</v>
      </c>
      <c r="B180" s="45">
        <v>27</v>
      </c>
      <c r="C180" s="45">
        <v>2019</v>
      </c>
      <c r="D180" s="60" t="s">
        <v>800</v>
      </c>
      <c r="E180" s="10" t="s">
        <v>34</v>
      </c>
      <c r="F180" s="45"/>
      <c r="G180" s="45"/>
      <c r="H180" s="45" t="s">
        <v>186</v>
      </c>
      <c r="I180" s="61" t="s">
        <v>187</v>
      </c>
      <c r="J180" s="12" t="s">
        <v>188</v>
      </c>
      <c r="K180" s="10" t="s">
        <v>78</v>
      </c>
      <c r="L180" s="45" t="s">
        <v>123</v>
      </c>
      <c r="M180" s="62" t="s">
        <v>801</v>
      </c>
      <c r="N180" s="62" t="s">
        <v>802</v>
      </c>
      <c r="O180" s="63">
        <v>2019</v>
      </c>
      <c r="P180" s="63"/>
      <c r="Q180" s="63"/>
      <c r="R180" s="64" t="s">
        <v>358</v>
      </c>
      <c r="S180" s="65" t="s">
        <v>803</v>
      </c>
      <c r="T180" s="16">
        <v>43626</v>
      </c>
      <c r="U180" s="16">
        <v>43677</v>
      </c>
      <c r="V180" s="63"/>
      <c r="W180" s="45" t="s">
        <v>804</v>
      </c>
      <c r="X180" s="66">
        <v>1</v>
      </c>
      <c r="Y180" s="19" t="s">
        <v>45</v>
      </c>
      <c r="Z180" s="63"/>
      <c r="AA180" s="63">
        <v>9</v>
      </c>
      <c r="AB180" s="63">
        <v>2019</v>
      </c>
      <c r="AC180" s="68">
        <v>43609</v>
      </c>
      <c r="AD180" s="21">
        <f ca="1">IF(TABLA4[[#This Row],[Fecha radicación informe]]="","",TODAY()-TABLA4[[#This Row],[Fecha radicación informe]])</f>
        <v>1879</v>
      </c>
      <c r="AE180" s="22" t="s">
        <v>58</v>
      </c>
      <c r="AF180" s="14"/>
    </row>
    <row r="181" spans="1:32" ht="157.5" x14ac:dyDescent="0.25">
      <c r="A181" s="44">
        <v>3707</v>
      </c>
      <c r="B181" s="45">
        <v>28</v>
      </c>
      <c r="C181" s="45">
        <v>2019</v>
      </c>
      <c r="D181" s="60" t="s">
        <v>805</v>
      </c>
      <c r="E181" s="10" t="s">
        <v>34</v>
      </c>
      <c r="F181" s="45"/>
      <c r="G181" s="45"/>
      <c r="H181" s="45" t="s">
        <v>186</v>
      </c>
      <c r="I181" s="61" t="s">
        <v>187</v>
      </c>
      <c r="J181" s="12" t="s">
        <v>188</v>
      </c>
      <c r="K181" s="10" t="s">
        <v>78</v>
      </c>
      <c r="L181" s="45" t="s">
        <v>123</v>
      </c>
      <c r="M181" s="62" t="s">
        <v>801</v>
      </c>
      <c r="N181" s="62" t="s">
        <v>802</v>
      </c>
      <c r="O181" s="63">
        <v>2019</v>
      </c>
      <c r="P181" s="63"/>
      <c r="Q181" s="63"/>
      <c r="R181" s="64" t="s">
        <v>358</v>
      </c>
      <c r="S181" s="65" t="s">
        <v>806</v>
      </c>
      <c r="T181" s="16">
        <v>43626</v>
      </c>
      <c r="U181" s="16">
        <v>43677</v>
      </c>
      <c r="V181" s="63"/>
      <c r="W181" s="45" t="s">
        <v>807</v>
      </c>
      <c r="X181" s="66">
        <v>1</v>
      </c>
      <c r="Y181" s="19" t="s">
        <v>45</v>
      </c>
      <c r="Z181" s="63"/>
      <c r="AA181" s="63">
        <v>9</v>
      </c>
      <c r="AB181" s="63">
        <v>2019</v>
      </c>
      <c r="AC181" s="68">
        <v>43609</v>
      </c>
      <c r="AD181" s="21">
        <f ca="1">IF(TABLA4[[#This Row],[Fecha radicación informe]]="","",TODAY()-TABLA4[[#This Row],[Fecha radicación informe]])</f>
        <v>1879</v>
      </c>
      <c r="AE181" s="22" t="s">
        <v>58</v>
      </c>
      <c r="AF181" s="14"/>
    </row>
    <row r="182" spans="1:32" ht="173.25" x14ac:dyDescent="0.25">
      <c r="A182" s="44">
        <v>3708</v>
      </c>
      <c r="B182" s="45">
        <v>29</v>
      </c>
      <c r="C182" s="45">
        <v>2019</v>
      </c>
      <c r="D182" s="60" t="s">
        <v>808</v>
      </c>
      <c r="E182" s="10" t="s">
        <v>34</v>
      </c>
      <c r="F182" s="45"/>
      <c r="G182" s="45"/>
      <c r="H182" s="45" t="s">
        <v>186</v>
      </c>
      <c r="I182" s="61" t="s">
        <v>187</v>
      </c>
      <c r="J182" s="12" t="s">
        <v>188</v>
      </c>
      <c r="K182" s="10" t="s">
        <v>78</v>
      </c>
      <c r="L182" s="45" t="s">
        <v>123</v>
      </c>
      <c r="M182" s="62" t="s">
        <v>801</v>
      </c>
      <c r="N182" s="62" t="s">
        <v>802</v>
      </c>
      <c r="O182" s="63">
        <v>2019</v>
      </c>
      <c r="P182" s="63"/>
      <c r="Q182" s="63"/>
      <c r="R182" s="64" t="s">
        <v>358</v>
      </c>
      <c r="S182" s="65" t="s">
        <v>809</v>
      </c>
      <c r="T182" s="16">
        <v>43626</v>
      </c>
      <c r="U182" s="16">
        <v>43677</v>
      </c>
      <c r="V182" s="63"/>
      <c r="W182" s="45" t="s">
        <v>810</v>
      </c>
      <c r="X182" s="66">
        <v>1</v>
      </c>
      <c r="Y182" s="19" t="s">
        <v>45</v>
      </c>
      <c r="Z182" s="63"/>
      <c r="AA182" s="63">
        <v>7</v>
      </c>
      <c r="AB182" s="63">
        <v>2019</v>
      </c>
      <c r="AC182" s="68">
        <v>43609</v>
      </c>
      <c r="AD182" s="21">
        <f ca="1">IF(TABLA4[[#This Row],[Fecha radicación informe]]="","",TODAY()-TABLA4[[#This Row],[Fecha radicación informe]])</f>
        <v>1879</v>
      </c>
      <c r="AE182" s="22" t="s">
        <v>58</v>
      </c>
      <c r="AF182" s="14"/>
    </row>
    <row r="183" spans="1:32" ht="110.25" x14ac:dyDescent="0.25">
      <c r="A183" s="44">
        <v>3709</v>
      </c>
      <c r="B183" s="45">
        <v>30</v>
      </c>
      <c r="C183" s="45">
        <v>2019</v>
      </c>
      <c r="D183" s="60" t="s">
        <v>811</v>
      </c>
      <c r="E183" s="10" t="s">
        <v>34</v>
      </c>
      <c r="F183" s="45"/>
      <c r="G183" s="45"/>
      <c r="H183" s="45" t="s">
        <v>186</v>
      </c>
      <c r="I183" s="61" t="s">
        <v>187</v>
      </c>
      <c r="J183" s="12" t="s">
        <v>188</v>
      </c>
      <c r="K183" s="10" t="s">
        <v>78</v>
      </c>
      <c r="L183" s="45" t="s">
        <v>123</v>
      </c>
      <c r="M183" s="62" t="s">
        <v>801</v>
      </c>
      <c r="N183" s="62" t="s">
        <v>802</v>
      </c>
      <c r="O183" s="63">
        <v>2019</v>
      </c>
      <c r="P183" s="63"/>
      <c r="Q183" s="63"/>
      <c r="R183" s="64" t="s">
        <v>358</v>
      </c>
      <c r="S183" s="65" t="s">
        <v>812</v>
      </c>
      <c r="T183" s="16">
        <v>43626</v>
      </c>
      <c r="U183" s="16">
        <v>43677</v>
      </c>
      <c r="V183" s="63"/>
      <c r="W183" s="45" t="s">
        <v>813</v>
      </c>
      <c r="X183" s="66">
        <v>1</v>
      </c>
      <c r="Y183" s="19" t="s">
        <v>45</v>
      </c>
      <c r="Z183" s="63"/>
      <c r="AA183" s="63">
        <v>7</v>
      </c>
      <c r="AB183" s="63">
        <v>2019</v>
      </c>
      <c r="AC183" s="68">
        <v>43609</v>
      </c>
      <c r="AD183" s="21">
        <f ca="1">IF(TABLA4[[#This Row],[Fecha radicación informe]]="","",TODAY()-TABLA4[[#This Row],[Fecha radicación informe]])</f>
        <v>1879</v>
      </c>
      <c r="AE183" s="22" t="s">
        <v>58</v>
      </c>
      <c r="AF183" s="14"/>
    </row>
    <row r="184" spans="1:32" ht="346.5" x14ac:dyDescent="0.25">
      <c r="A184" s="44">
        <v>3710</v>
      </c>
      <c r="B184" s="45">
        <v>31</v>
      </c>
      <c r="C184" s="45">
        <v>2019</v>
      </c>
      <c r="D184" s="60" t="s">
        <v>814</v>
      </c>
      <c r="E184" s="10" t="s">
        <v>34</v>
      </c>
      <c r="F184" s="45"/>
      <c r="G184" s="45"/>
      <c r="H184" s="45" t="s">
        <v>301</v>
      </c>
      <c r="I184" s="61" t="s">
        <v>36</v>
      </c>
      <c r="J184" s="12" t="s">
        <v>37</v>
      </c>
      <c r="K184" s="45" t="s">
        <v>365</v>
      </c>
      <c r="L184" s="45" t="s">
        <v>112</v>
      </c>
      <c r="M184" s="62" t="s">
        <v>801</v>
      </c>
      <c r="N184" s="62" t="s">
        <v>802</v>
      </c>
      <c r="O184" s="63">
        <v>2019</v>
      </c>
      <c r="P184" s="63"/>
      <c r="Q184" s="63"/>
      <c r="R184" s="64" t="s">
        <v>42</v>
      </c>
      <c r="S184" s="65" t="s">
        <v>815</v>
      </c>
      <c r="T184" s="16" t="s">
        <v>816</v>
      </c>
      <c r="U184" s="16">
        <v>43726</v>
      </c>
      <c r="V184" s="63"/>
      <c r="W184" s="45" t="s">
        <v>817</v>
      </c>
      <c r="X184" s="66">
        <v>1</v>
      </c>
      <c r="Y184" s="69" t="s">
        <v>45</v>
      </c>
      <c r="Z184" s="63"/>
      <c r="AA184" s="63">
        <v>12</v>
      </c>
      <c r="AB184" s="63">
        <v>2019</v>
      </c>
      <c r="AC184" s="68">
        <v>43612</v>
      </c>
      <c r="AD184" s="21">
        <f ca="1">IF(TABLA4[[#This Row],[Fecha radicación informe]]="","",TODAY()-TABLA4[[#This Row],[Fecha radicación informe]])</f>
        <v>1876</v>
      </c>
      <c r="AE184" s="22" t="s">
        <v>46</v>
      </c>
      <c r="AF184" s="14"/>
    </row>
    <row r="185" spans="1:32" ht="330.75" x14ac:dyDescent="0.25">
      <c r="A185" s="44">
        <v>3711</v>
      </c>
      <c r="B185" s="45">
        <v>32</v>
      </c>
      <c r="C185" s="45">
        <v>2019</v>
      </c>
      <c r="D185" s="60" t="s">
        <v>818</v>
      </c>
      <c r="E185" s="10" t="s">
        <v>34</v>
      </c>
      <c r="F185" s="45"/>
      <c r="G185" s="45"/>
      <c r="H185" s="45" t="s">
        <v>301</v>
      </c>
      <c r="I185" s="61" t="s">
        <v>36</v>
      </c>
      <c r="J185" s="12" t="s">
        <v>37</v>
      </c>
      <c r="K185" s="45" t="s">
        <v>365</v>
      </c>
      <c r="L185" s="45" t="s">
        <v>112</v>
      </c>
      <c r="M185" s="62" t="s">
        <v>801</v>
      </c>
      <c r="N185" s="62" t="s">
        <v>802</v>
      </c>
      <c r="O185" s="63">
        <v>2019</v>
      </c>
      <c r="P185" s="63"/>
      <c r="Q185" s="63"/>
      <c r="R185" s="64" t="s">
        <v>42</v>
      </c>
      <c r="S185" s="65" t="s">
        <v>815</v>
      </c>
      <c r="T185" s="16" t="s">
        <v>816</v>
      </c>
      <c r="U185" s="16">
        <v>43726</v>
      </c>
      <c r="V185" s="63"/>
      <c r="W185" s="45" t="s">
        <v>819</v>
      </c>
      <c r="X185" s="66">
        <v>1</v>
      </c>
      <c r="Y185" s="69" t="s">
        <v>45</v>
      </c>
      <c r="Z185" s="63"/>
      <c r="AA185" s="63">
        <v>11</v>
      </c>
      <c r="AB185" s="63">
        <v>2019</v>
      </c>
      <c r="AC185" s="68">
        <v>43612</v>
      </c>
      <c r="AD185" s="21">
        <f ca="1">IF(TABLA4[[#This Row],[Fecha radicación informe]]="","",TODAY()-TABLA4[[#This Row],[Fecha radicación informe]])</f>
        <v>1876</v>
      </c>
      <c r="AE185" s="22" t="s">
        <v>46</v>
      </c>
      <c r="AF185" s="14"/>
    </row>
    <row r="186" spans="1:32" ht="409.5" x14ac:dyDescent="0.25">
      <c r="A186" s="44">
        <v>3712</v>
      </c>
      <c r="B186" s="45">
        <v>33</v>
      </c>
      <c r="C186" s="45">
        <v>2019</v>
      </c>
      <c r="D186" s="60" t="s">
        <v>820</v>
      </c>
      <c r="E186" s="10" t="s">
        <v>34</v>
      </c>
      <c r="F186" s="45"/>
      <c r="G186" s="45"/>
      <c r="H186" s="45" t="s">
        <v>35</v>
      </c>
      <c r="I186" s="61" t="s">
        <v>36</v>
      </c>
      <c r="J186" s="12" t="s">
        <v>37</v>
      </c>
      <c r="K186" s="45" t="s">
        <v>365</v>
      </c>
      <c r="L186" s="10" t="s">
        <v>39</v>
      </c>
      <c r="M186" s="62" t="s">
        <v>801</v>
      </c>
      <c r="N186" s="62" t="s">
        <v>802</v>
      </c>
      <c r="O186" s="63">
        <v>2019</v>
      </c>
      <c r="P186" s="63"/>
      <c r="Q186" s="63"/>
      <c r="R186" s="64" t="s">
        <v>42</v>
      </c>
      <c r="S186" s="65" t="s">
        <v>821</v>
      </c>
      <c r="T186" s="16">
        <v>43715</v>
      </c>
      <c r="U186" s="16">
        <v>43982</v>
      </c>
      <c r="V186" s="63"/>
      <c r="W186" s="45" t="s">
        <v>822</v>
      </c>
      <c r="X186" s="66">
        <v>1</v>
      </c>
      <c r="Y186" s="69" t="s">
        <v>45</v>
      </c>
      <c r="Z186" s="63"/>
      <c r="AA186" s="63">
        <v>7</v>
      </c>
      <c r="AB186" s="63">
        <v>2020</v>
      </c>
      <c r="AC186" s="68">
        <v>43612</v>
      </c>
      <c r="AD186" s="21">
        <f ca="1">IF(TABLA4[[#This Row],[Fecha radicación informe]]="","",TODAY()-TABLA4[[#This Row],[Fecha radicación informe]])</f>
        <v>1876</v>
      </c>
      <c r="AE186" s="22" t="s">
        <v>46</v>
      </c>
      <c r="AF186" s="14"/>
    </row>
    <row r="187" spans="1:32" ht="409.5" x14ac:dyDescent="0.25">
      <c r="A187" s="44">
        <v>3713</v>
      </c>
      <c r="B187" s="45">
        <v>34</v>
      </c>
      <c r="C187" s="45">
        <v>2019</v>
      </c>
      <c r="D187" s="60" t="s">
        <v>823</v>
      </c>
      <c r="E187" s="10" t="s">
        <v>34</v>
      </c>
      <c r="F187" s="45"/>
      <c r="G187" s="45"/>
      <c r="H187" s="45" t="s">
        <v>35</v>
      </c>
      <c r="I187" s="61" t="s">
        <v>36</v>
      </c>
      <c r="J187" s="12" t="s">
        <v>37</v>
      </c>
      <c r="K187" s="45" t="s">
        <v>365</v>
      </c>
      <c r="L187" s="10" t="s">
        <v>39</v>
      </c>
      <c r="M187" s="62" t="s">
        <v>801</v>
      </c>
      <c r="N187" s="62" t="s">
        <v>802</v>
      </c>
      <c r="O187" s="63">
        <v>2019</v>
      </c>
      <c r="P187" s="63"/>
      <c r="Q187" s="63"/>
      <c r="R187" s="64" t="s">
        <v>42</v>
      </c>
      <c r="S187" s="65" t="s">
        <v>824</v>
      </c>
      <c r="T187" s="16">
        <v>43715</v>
      </c>
      <c r="U187" s="16">
        <v>44286</v>
      </c>
      <c r="V187" s="63"/>
      <c r="W187" s="45" t="s">
        <v>825</v>
      </c>
      <c r="X187" s="66">
        <v>1</v>
      </c>
      <c r="Y187" s="69" t="s">
        <v>45</v>
      </c>
      <c r="Z187" s="63"/>
      <c r="AA187" s="63">
        <v>3</v>
      </c>
      <c r="AB187" s="63">
        <v>2021</v>
      </c>
      <c r="AC187" s="68">
        <v>43612</v>
      </c>
      <c r="AD187" s="21">
        <f ca="1">IF(TABLA4[[#This Row],[Fecha radicación informe]]="","",TODAY()-TABLA4[[#This Row],[Fecha radicación informe]])</f>
        <v>1876</v>
      </c>
      <c r="AE187" s="22" t="s">
        <v>46</v>
      </c>
      <c r="AF187" s="14"/>
    </row>
    <row r="188" spans="1:32" ht="409.5" x14ac:dyDescent="0.25">
      <c r="A188" s="44">
        <v>3714</v>
      </c>
      <c r="B188" s="45">
        <v>35</v>
      </c>
      <c r="C188" s="45">
        <v>2019</v>
      </c>
      <c r="D188" s="60" t="s">
        <v>826</v>
      </c>
      <c r="E188" s="10" t="s">
        <v>34</v>
      </c>
      <c r="F188" s="45"/>
      <c r="G188" s="45"/>
      <c r="H188" s="45" t="s">
        <v>35</v>
      </c>
      <c r="I188" s="61" t="s">
        <v>36</v>
      </c>
      <c r="J188" s="12" t="s">
        <v>37</v>
      </c>
      <c r="K188" s="45" t="s">
        <v>365</v>
      </c>
      <c r="L188" s="10" t="s">
        <v>39</v>
      </c>
      <c r="M188" s="62" t="s">
        <v>801</v>
      </c>
      <c r="N188" s="62" t="s">
        <v>802</v>
      </c>
      <c r="O188" s="63">
        <v>2019</v>
      </c>
      <c r="P188" s="63"/>
      <c r="Q188" s="63"/>
      <c r="R188" s="64" t="s">
        <v>42</v>
      </c>
      <c r="S188" s="65" t="s">
        <v>827</v>
      </c>
      <c r="T188" s="16">
        <v>43715</v>
      </c>
      <c r="U188" s="16">
        <v>44165</v>
      </c>
      <c r="V188" s="63"/>
      <c r="W188" s="45" t="s">
        <v>828</v>
      </c>
      <c r="X188" s="66">
        <v>1</v>
      </c>
      <c r="Y188" s="69" t="s">
        <v>45</v>
      </c>
      <c r="Z188" s="63"/>
      <c r="AA188" s="63">
        <v>12</v>
      </c>
      <c r="AB188" s="63">
        <v>2020</v>
      </c>
      <c r="AC188" s="68">
        <v>43612</v>
      </c>
      <c r="AD188" s="21">
        <f ca="1">IF(TABLA4[[#This Row],[Fecha radicación informe]]="","",TODAY()-TABLA4[[#This Row],[Fecha radicación informe]])</f>
        <v>1876</v>
      </c>
      <c r="AE188" s="22" t="s">
        <v>46</v>
      </c>
      <c r="AF188" s="14"/>
    </row>
    <row r="189" spans="1:32" ht="409.5" x14ac:dyDescent="0.25">
      <c r="A189" s="44">
        <v>3715</v>
      </c>
      <c r="B189" s="45">
        <v>36</v>
      </c>
      <c r="C189" s="45">
        <v>2019</v>
      </c>
      <c r="D189" s="60" t="s">
        <v>829</v>
      </c>
      <c r="E189" s="10" t="s">
        <v>34</v>
      </c>
      <c r="F189" s="45"/>
      <c r="G189" s="45"/>
      <c r="H189" s="45" t="s">
        <v>35</v>
      </c>
      <c r="I189" s="61" t="s">
        <v>36</v>
      </c>
      <c r="J189" s="12" t="s">
        <v>37</v>
      </c>
      <c r="K189" s="45" t="s">
        <v>830</v>
      </c>
      <c r="L189" s="45" t="s">
        <v>100</v>
      </c>
      <c r="M189" s="62" t="s">
        <v>801</v>
      </c>
      <c r="N189" s="62" t="s">
        <v>802</v>
      </c>
      <c r="O189" s="63">
        <v>2019</v>
      </c>
      <c r="P189" s="63"/>
      <c r="Q189" s="63"/>
      <c r="R189" s="64" t="s">
        <v>42</v>
      </c>
      <c r="S189" s="65" t="s">
        <v>831</v>
      </c>
      <c r="T189" s="16">
        <v>43647</v>
      </c>
      <c r="U189" s="16" t="s">
        <v>105</v>
      </c>
      <c r="V189" s="63"/>
      <c r="W189" s="45" t="s">
        <v>832</v>
      </c>
      <c r="X189" s="66">
        <v>1</v>
      </c>
      <c r="Y189" s="69" t="s">
        <v>45</v>
      </c>
      <c r="Z189" s="63"/>
      <c r="AA189" s="63">
        <v>1</v>
      </c>
      <c r="AB189" s="63">
        <v>2022</v>
      </c>
      <c r="AC189" s="68">
        <v>43615</v>
      </c>
      <c r="AD189" s="21">
        <f ca="1">IF(TABLA4[[#This Row],[Fecha radicación informe]]="","",TODAY()-TABLA4[[#This Row],[Fecha radicación informe]])</f>
        <v>1873</v>
      </c>
      <c r="AE189" s="22" t="s">
        <v>46</v>
      </c>
      <c r="AF189" s="14"/>
    </row>
    <row r="190" spans="1:32" ht="346.5" x14ac:dyDescent="0.25">
      <c r="A190" s="44">
        <v>3716</v>
      </c>
      <c r="B190" s="45">
        <v>37</v>
      </c>
      <c r="C190" s="45">
        <v>2019</v>
      </c>
      <c r="D190" s="60" t="s">
        <v>833</v>
      </c>
      <c r="E190" s="10" t="s">
        <v>34</v>
      </c>
      <c r="F190" s="45"/>
      <c r="G190" s="45"/>
      <c r="H190" s="45" t="s">
        <v>35</v>
      </c>
      <c r="I190" s="61" t="s">
        <v>36</v>
      </c>
      <c r="J190" s="12" t="s">
        <v>37</v>
      </c>
      <c r="K190" s="45" t="s">
        <v>830</v>
      </c>
      <c r="L190" s="45" t="s">
        <v>100</v>
      </c>
      <c r="M190" s="62" t="s">
        <v>801</v>
      </c>
      <c r="N190" s="62" t="s">
        <v>802</v>
      </c>
      <c r="O190" s="63">
        <v>2019</v>
      </c>
      <c r="P190" s="63"/>
      <c r="Q190" s="63"/>
      <c r="R190" s="64" t="s">
        <v>42</v>
      </c>
      <c r="S190" s="65" t="s">
        <v>834</v>
      </c>
      <c r="T190" s="16">
        <v>43647</v>
      </c>
      <c r="U190" s="16">
        <v>43830</v>
      </c>
      <c r="V190" s="63"/>
      <c r="W190" s="45" t="s">
        <v>835</v>
      </c>
      <c r="X190" s="66">
        <v>1</v>
      </c>
      <c r="Y190" s="69" t="s">
        <v>45</v>
      </c>
      <c r="Z190" s="63"/>
      <c r="AA190" s="63">
        <v>12</v>
      </c>
      <c r="AB190" s="63">
        <v>2019</v>
      </c>
      <c r="AC190" s="68">
        <v>43615</v>
      </c>
      <c r="AD190" s="21">
        <f ca="1">IF(TABLA4[[#This Row],[Fecha radicación informe]]="","",TODAY()-TABLA4[[#This Row],[Fecha radicación informe]])</f>
        <v>1873</v>
      </c>
      <c r="AE190" s="22" t="s">
        <v>46</v>
      </c>
      <c r="AF190" s="14"/>
    </row>
    <row r="191" spans="1:32" ht="409.5" x14ac:dyDescent="0.25">
      <c r="A191" s="44">
        <v>3717</v>
      </c>
      <c r="B191" s="45">
        <v>38</v>
      </c>
      <c r="C191" s="45">
        <v>2019</v>
      </c>
      <c r="D191" s="60" t="s">
        <v>836</v>
      </c>
      <c r="E191" s="10" t="s">
        <v>34</v>
      </c>
      <c r="F191" s="45"/>
      <c r="G191" s="45"/>
      <c r="H191" s="45" t="s">
        <v>35</v>
      </c>
      <c r="I191" s="61" t="s">
        <v>36</v>
      </c>
      <c r="J191" s="12" t="s">
        <v>37</v>
      </c>
      <c r="K191" s="45" t="s">
        <v>830</v>
      </c>
      <c r="L191" s="45" t="s">
        <v>100</v>
      </c>
      <c r="M191" s="62" t="s">
        <v>801</v>
      </c>
      <c r="N191" s="62" t="s">
        <v>802</v>
      </c>
      <c r="O191" s="63">
        <v>2019</v>
      </c>
      <c r="P191" s="63"/>
      <c r="Q191" s="63"/>
      <c r="R191" s="64" t="s">
        <v>42</v>
      </c>
      <c r="S191" s="65" t="s">
        <v>837</v>
      </c>
      <c r="T191" s="16">
        <v>43647</v>
      </c>
      <c r="U191" s="16">
        <v>44286</v>
      </c>
      <c r="V191" s="63"/>
      <c r="W191" s="45" t="s">
        <v>838</v>
      </c>
      <c r="X191" s="66">
        <v>1</v>
      </c>
      <c r="Y191" s="69" t="s">
        <v>45</v>
      </c>
      <c r="Z191" s="63"/>
      <c r="AA191" s="63">
        <v>1</v>
      </c>
      <c r="AB191" s="63">
        <v>2021</v>
      </c>
      <c r="AC191" s="68">
        <v>43615</v>
      </c>
      <c r="AD191" s="21">
        <f ca="1">IF(TABLA4[[#This Row],[Fecha radicación informe]]="","",TODAY()-TABLA4[[#This Row],[Fecha radicación informe]])</f>
        <v>1873</v>
      </c>
      <c r="AE191" s="22" t="s">
        <v>46</v>
      </c>
      <c r="AF191" s="14"/>
    </row>
    <row r="192" spans="1:32" ht="409.5" x14ac:dyDescent="0.25">
      <c r="A192" s="44">
        <v>3718</v>
      </c>
      <c r="B192" s="45">
        <v>39</v>
      </c>
      <c r="C192" s="45">
        <v>2019</v>
      </c>
      <c r="D192" s="60" t="s">
        <v>839</v>
      </c>
      <c r="E192" s="10" t="s">
        <v>34</v>
      </c>
      <c r="F192" s="45"/>
      <c r="G192" s="45"/>
      <c r="H192" s="45" t="s">
        <v>35</v>
      </c>
      <c r="I192" s="61" t="s">
        <v>36</v>
      </c>
      <c r="J192" s="12" t="s">
        <v>37</v>
      </c>
      <c r="K192" s="45" t="s">
        <v>830</v>
      </c>
      <c r="L192" s="45" t="s">
        <v>100</v>
      </c>
      <c r="M192" s="62" t="s">
        <v>801</v>
      </c>
      <c r="N192" s="62" t="s">
        <v>802</v>
      </c>
      <c r="O192" s="63">
        <v>2019</v>
      </c>
      <c r="P192" s="63"/>
      <c r="Q192" s="63"/>
      <c r="R192" s="64" t="s">
        <v>358</v>
      </c>
      <c r="S192" s="65" t="s">
        <v>840</v>
      </c>
      <c r="T192" s="16">
        <v>43647</v>
      </c>
      <c r="U192" s="16">
        <v>44012</v>
      </c>
      <c r="V192" s="63"/>
      <c r="W192" s="45" t="s">
        <v>841</v>
      </c>
      <c r="X192" s="66">
        <v>1</v>
      </c>
      <c r="Y192" s="69" t="s">
        <v>45</v>
      </c>
      <c r="Z192" s="63"/>
      <c r="AA192" s="63">
        <v>6</v>
      </c>
      <c r="AB192" s="63">
        <v>2020</v>
      </c>
      <c r="AC192" s="68">
        <v>43615</v>
      </c>
      <c r="AD192" s="21">
        <f ca="1">IF(TABLA4[[#This Row],[Fecha radicación informe]]="","",TODAY()-TABLA4[[#This Row],[Fecha radicación informe]])</f>
        <v>1873</v>
      </c>
      <c r="AE192" s="22" t="s">
        <v>46</v>
      </c>
      <c r="AF192" s="14"/>
    </row>
    <row r="193" spans="1:32" ht="330.75" x14ac:dyDescent="0.25">
      <c r="A193" s="44">
        <v>3719</v>
      </c>
      <c r="B193" s="45">
        <v>40</v>
      </c>
      <c r="C193" s="45">
        <v>2019</v>
      </c>
      <c r="D193" s="60" t="s">
        <v>842</v>
      </c>
      <c r="E193" s="10" t="s">
        <v>34</v>
      </c>
      <c r="F193" s="45"/>
      <c r="G193" s="45"/>
      <c r="H193" s="45" t="s">
        <v>48</v>
      </c>
      <c r="I193" s="61" t="s">
        <v>36</v>
      </c>
      <c r="J193" s="70" t="s">
        <v>98</v>
      </c>
      <c r="K193" s="45" t="s">
        <v>843</v>
      </c>
      <c r="L193" s="45" t="s">
        <v>285</v>
      </c>
      <c r="M193" s="62" t="s">
        <v>801</v>
      </c>
      <c r="N193" s="62" t="s">
        <v>802</v>
      </c>
      <c r="O193" s="63">
        <v>2019</v>
      </c>
      <c r="P193" s="63"/>
      <c r="Q193" s="63"/>
      <c r="R193" s="64" t="s">
        <v>42</v>
      </c>
      <c r="S193" s="65" t="s">
        <v>844</v>
      </c>
      <c r="T193" s="16">
        <v>43685</v>
      </c>
      <c r="U193" s="16">
        <v>43738</v>
      </c>
      <c r="V193" s="63"/>
      <c r="W193" s="45" t="s">
        <v>845</v>
      </c>
      <c r="X193" s="66">
        <v>1</v>
      </c>
      <c r="Y193" s="69" t="s">
        <v>45</v>
      </c>
      <c r="Z193" s="63"/>
      <c r="AA193" s="63">
        <v>11</v>
      </c>
      <c r="AB193" s="63">
        <v>2019</v>
      </c>
      <c r="AC193" s="68">
        <v>43616</v>
      </c>
      <c r="AD193" s="21">
        <f ca="1">IF(TABLA4[[#This Row],[Fecha radicación informe]]=0,0,TODAY()-TABLA4[[#This Row],[Fecha radicación informe]])</f>
        <v>1872</v>
      </c>
      <c r="AE193" s="22" t="s">
        <v>46</v>
      </c>
      <c r="AF193" s="14"/>
    </row>
    <row r="194" spans="1:32" ht="409.5" x14ac:dyDescent="0.25">
      <c r="A194" s="44">
        <v>3720</v>
      </c>
      <c r="B194" s="45">
        <v>41</v>
      </c>
      <c r="C194" s="45">
        <v>2019</v>
      </c>
      <c r="D194" s="60" t="s">
        <v>846</v>
      </c>
      <c r="E194" s="10" t="s">
        <v>34</v>
      </c>
      <c r="F194" s="45"/>
      <c r="G194" s="45"/>
      <c r="H194" s="45" t="s">
        <v>48</v>
      </c>
      <c r="I194" s="61" t="s">
        <v>49</v>
      </c>
      <c r="J194" s="70" t="s">
        <v>50</v>
      </c>
      <c r="K194" s="45" t="s">
        <v>847</v>
      </c>
      <c r="L194" s="45" t="s">
        <v>760</v>
      </c>
      <c r="M194" s="62" t="s">
        <v>801</v>
      </c>
      <c r="N194" s="62" t="s">
        <v>802</v>
      </c>
      <c r="O194" s="63">
        <v>2019</v>
      </c>
      <c r="P194" s="63"/>
      <c r="Q194" s="63"/>
      <c r="R194" s="64" t="s">
        <v>358</v>
      </c>
      <c r="S194" s="65" t="s">
        <v>848</v>
      </c>
      <c r="T194" s="16" t="s">
        <v>816</v>
      </c>
      <c r="U194" s="16">
        <v>43677</v>
      </c>
      <c r="V194" s="63"/>
      <c r="W194" s="45" t="s">
        <v>849</v>
      </c>
      <c r="X194" s="66">
        <v>1</v>
      </c>
      <c r="Y194" s="69" t="s">
        <v>45</v>
      </c>
      <c r="Z194" s="63"/>
      <c r="AA194" s="63">
        <v>8</v>
      </c>
      <c r="AB194" s="63">
        <v>2019</v>
      </c>
      <c r="AC194" s="68">
        <v>43620</v>
      </c>
      <c r="AD194" s="71">
        <f ca="1">TODAY()-TABLA4[[#This Row],[Fecha radicación informe]]</f>
        <v>1868</v>
      </c>
      <c r="AE194" s="22" t="s">
        <v>58</v>
      </c>
      <c r="AF194" s="14"/>
    </row>
    <row r="195" spans="1:32" ht="140.25" customHeight="1" x14ac:dyDescent="0.25">
      <c r="A195" s="44">
        <v>3721</v>
      </c>
      <c r="B195" s="45">
        <v>42</v>
      </c>
      <c r="C195" s="45">
        <v>2019</v>
      </c>
      <c r="D195" s="60" t="s">
        <v>850</v>
      </c>
      <c r="E195" s="10" t="s">
        <v>34</v>
      </c>
      <c r="F195" s="45"/>
      <c r="G195" s="45"/>
      <c r="H195" s="45" t="s">
        <v>48</v>
      </c>
      <c r="I195" s="61" t="s">
        <v>49</v>
      </c>
      <c r="J195" s="70" t="s">
        <v>50</v>
      </c>
      <c r="K195" s="45" t="s">
        <v>847</v>
      </c>
      <c r="L195" s="45" t="s">
        <v>760</v>
      </c>
      <c r="M195" s="62" t="s">
        <v>851</v>
      </c>
      <c r="N195" s="62" t="s">
        <v>852</v>
      </c>
      <c r="O195" s="63">
        <v>2019</v>
      </c>
      <c r="P195" s="63"/>
      <c r="Q195" s="63"/>
      <c r="R195" s="64"/>
      <c r="S195" s="65"/>
      <c r="T195" s="16"/>
      <c r="U195" s="16">
        <v>43677</v>
      </c>
      <c r="V195" s="63"/>
      <c r="W195" s="63" t="s">
        <v>853</v>
      </c>
      <c r="X195" s="66">
        <v>1</v>
      </c>
      <c r="Y195" s="69" t="s">
        <v>45</v>
      </c>
      <c r="Z195" s="63"/>
      <c r="AA195" s="63">
        <v>7</v>
      </c>
      <c r="AB195" s="63">
        <v>2019</v>
      </c>
      <c r="AC195" s="68">
        <v>43620</v>
      </c>
      <c r="AD195" s="71">
        <f ca="1">TODAY()-TABLA4[[#This Row],[Fecha radicación informe]]</f>
        <v>1868</v>
      </c>
      <c r="AE195" s="22" t="s">
        <v>58</v>
      </c>
      <c r="AF195" s="14"/>
    </row>
    <row r="196" spans="1:32" ht="409.5" x14ac:dyDescent="0.25">
      <c r="A196" s="44">
        <v>3722</v>
      </c>
      <c r="B196" s="45">
        <v>43</v>
      </c>
      <c r="C196" s="45">
        <v>2019</v>
      </c>
      <c r="D196" s="60" t="s">
        <v>854</v>
      </c>
      <c r="E196" s="10" t="s">
        <v>34</v>
      </c>
      <c r="F196" s="45"/>
      <c r="G196" s="45"/>
      <c r="H196" s="45" t="s">
        <v>35</v>
      </c>
      <c r="I196" s="61" t="s">
        <v>36</v>
      </c>
      <c r="J196" s="12" t="s">
        <v>37</v>
      </c>
      <c r="K196" s="45" t="s">
        <v>395</v>
      </c>
      <c r="L196" s="45" t="s">
        <v>100</v>
      </c>
      <c r="M196" s="62" t="s">
        <v>851</v>
      </c>
      <c r="N196" s="62" t="s">
        <v>852</v>
      </c>
      <c r="O196" s="63">
        <v>2019</v>
      </c>
      <c r="P196" s="63"/>
      <c r="Q196" s="63"/>
      <c r="R196" s="64" t="s">
        <v>42</v>
      </c>
      <c r="S196" s="65" t="s">
        <v>855</v>
      </c>
      <c r="T196" s="16">
        <v>43654</v>
      </c>
      <c r="U196" s="16">
        <v>44135</v>
      </c>
      <c r="V196" s="63"/>
      <c r="W196" s="45" t="s">
        <v>856</v>
      </c>
      <c r="X196" s="66">
        <v>1</v>
      </c>
      <c r="Y196" s="69" t="s">
        <v>45</v>
      </c>
      <c r="Z196" s="63"/>
      <c r="AA196" s="63">
        <v>7</v>
      </c>
      <c r="AB196" s="63">
        <v>2020</v>
      </c>
      <c r="AC196" s="68">
        <v>43648</v>
      </c>
      <c r="AD196" s="72">
        <f ca="1">TODAY()-TABLA4[[#This Row],[Fecha radicación informe]]</f>
        <v>1840</v>
      </c>
      <c r="AE196" s="22" t="s">
        <v>46</v>
      </c>
      <c r="AF196" s="14"/>
    </row>
    <row r="197" spans="1:32" ht="173.25" x14ac:dyDescent="0.25">
      <c r="A197" s="44">
        <v>3723</v>
      </c>
      <c r="B197" s="45">
        <v>44</v>
      </c>
      <c r="C197" s="45">
        <v>2019</v>
      </c>
      <c r="D197" s="60" t="s">
        <v>857</v>
      </c>
      <c r="E197" s="10" t="s">
        <v>34</v>
      </c>
      <c r="F197" s="45"/>
      <c r="G197" s="45"/>
      <c r="H197" s="45" t="s">
        <v>85</v>
      </c>
      <c r="I197" s="61" t="s">
        <v>36</v>
      </c>
      <c r="J197" s="12" t="s">
        <v>37</v>
      </c>
      <c r="K197" s="45" t="s">
        <v>395</v>
      </c>
      <c r="L197" s="45" t="s">
        <v>100</v>
      </c>
      <c r="M197" s="62" t="s">
        <v>851</v>
      </c>
      <c r="N197" s="62" t="s">
        <v>852</v>
      </c>
      <c r="O197" s="63">
        <v>2019</v>
      </c>
      <c r="P197" s="63"/>
      <c r="Q197" s="63"/>
      <c r="R197" s="64" t="s">
        <v>42</v>
      </c>
      <c r="S197" s="65" t="s">
        <v>858</v>
      </c>
      <c r="T197" s="16">
        <v>43654</v>
      </c>
      <c r="U197" s="16">
        <v>43677</v>
      </c>
      <c r="V197" s="63"/>
      <c r="W197" s="45" t="s">
        <v>859</v>
      </c>
      <c r="X197" s="66">
        <v>1</v>
      </c>
      <c r="Y197" s="69" t="s">
        <v>45</v>
      </c>
      <c r="Z197" s="63"/>
      <c r="AA197" s="63">
        <v>7</v>
      </c>
      <c r="AB197" s="63">
        <v>2019</v>
      </c>
      <c r="AC197" s="68">
        <v>43648</v>
      </c>
      <c r="AD197" s="72">
        <f ca="1">TODAY()-TABLA4[[#This Row],[Fecha radicación informe]]</f>
        <v>1840</v>
      </c>
      <c r="AE197" s="22" t="s">
        <v>46</v>
      </c>
      <c r="AF197" s="14"/>
    </row>
    <row r="198" spans="1:32" ht="409.5" x14ac:dyDescent="0.25">
      <c r="A198" s="44">
        <v>3724</v>
      </c>
      <c r="B198" s="45">
        <v>45</v>
      </c>
      <c r="C198" s="45">
        <v>2019</v>
      </c>
      <c r="D198" s="60" t="s">
        <v>860</v>
      </c>
      <c r="E198" s="10" t="s">
        <v>34</v>
      </c>
      <c r="F198" s="45"/>
      <c r="G198" s="45"/>
      <c r="H198" s="45" t="s">
        <v>85</v>
      </c>
      <c r="I198" s="61" t="s">
        <v>49</v>
      </c>
      <c r="J198" s="70" t="s">
        <v>50</v>
      </c>
      <c r="K198" s="45" t="s">
        <v>395</v>
      </c>
      <c r="L198" s="45" t="s">
        <v>100</v>
      </c>
      <c r="M198" s="62" t="s">
        <v>851</v>
      </c>
      <c r="N198" s="62" t="s">
        <v>852</v>
      </c>
      <c r="O198" s="63">
        <v>2019</v>
      </c>
      <c r="P198" s="63"/>
      <c r="Q198" s="63"/>
      <c r="R198" s="64" t="s">
        <v>42</v>
      </c>
      <c r="S198" s="65" t="s">
        <v>861</v>
      </c>
      <c r="T198" s="16" t="s">
        <v>862</v>
      </c>
      <c r="U198" s="16">
        <v>43708</v>
      </c>
      <c r="V198" s="63"/>
      <c r="W198" s="45" t="s">
        <v>863</v>
      </c>
      <c r="X198" s="66">
        <v>1</v>
      </c>
      <c r="Y198" s="69" t="s">
        <v>45</v>
      </c>
      <c r="Z198" s="63"/>
      <c r="AA198" s="63">
        <v>8</v>
      </c>
      <c r="AB198" s="63">
        <v>2019</v>
      </c>
      <c r="AC198" s="68">
        <v>43648</v>
      </c>
      <c r="AD198" s="72">
        <f ca="1">TODAY()-TABLA4[[#This Row],[Fecha radicación informe]]</f>
        <v>1840</v>
      </c>
      <c r="AE198" s="22" t="s">
        <v>46</v>
      </c>
      <c r="AF198" s="14"/>
    </row>
    <row r="199" spans="1:32" ht="409.5" x14ac:dyDescent="0.25">
      <c r="A199" s="44">
        <v>3725</v>
      </c>
      <c r="B199" s="45">
        <v>46</v>
      </c>
      <c r="C199" s="45">
        <v>2019</v>
      </c>
      <c r="D199" s="60" t="s">
        <v>864</v>
      </c>
      <c r="E199" s="10" t="s">
        <v>34</v>
      </c>
      <c r="F199" s="45"/>
      <c r="G199" s="45"/>
      <c r="H199" s="45" t="s">
        <v>48</v>
      </c>
      <c r="I199" s="61" t="s">
        <v>132</v>
      </c>
      <c r="J199" s="12" t="s">
        <v>133</v>
      </c>
      <c r="K199" s="45" t="s">
        <v>865</v>
      </c>
      <c r="L199" s="45" t="s">
        <v>279</v>
      </c>
      <c r="M199" s="62" t="s">
        <v>851</v>
      </c>
      <c r="N199" s="62" t="s">
        <v>852</v>
      </c>
      <c r="O199" s="63">
        <v>2019</v>
      </c>
      <c r="P199" s="63"/>
      <c r="Q199" s="63"/>
      <c r="R199" s="64" t="s">
        <v>358</v>
      </c>
      <c r="S199" s="65" t="s">
        <v>866</v>
      </c>
      <c r="T199" s="16">
        <v>43504</v>
      </c>
      <c r="U199" s="16">
        <v>43593</v>
      </c>
      <c r="V199" s="63"/>
      <c r="W199" s="45" t="s">
        <v>867</v>
      </c>
      <c r="X199" s="66">
        <v>1</v>
      </c>
      <c r="Y199" s="69" t="s">
        <v>45</v>
      </c>
      <c r="Z199" s="63"/>
      <c r="AA199" s="63">
        <v>8</v>
      </c>
      <c r="AB199" s="63">
        <v>2019</v>
      </c>
      <c r="AC199" s="68">
        <v>43648</v>
      </c>
      <c r="AD199" s="72">
        <f ca="1">TODAY()-TABLA4[[#This Row],[Fecha radicación informe]]</f>
        <v>1840</v>
      </c>
      <c r="AE199" s="22" t="s">
        <v>58</v>
      </c>
      <c r="AF199" s="14"/>
    </row>
    <row r="200" spans="1:32" ht="409.5" x14ac:dyDescent="0.25">
      <c r="A200" s="44">
        <v>3727</v>
      </c>
      <c r="B200" s="45">
        <v>48</v>
      </c>
      <c r="C200" s="45">
        <v>2019</v>
      </c>
      <c r="D200" s="60" t="s">
        <v>873</v>
      </c>
      <c r="E200" s="10" t="s">
        <v>719</v>
      </c>
      <c r="F200" s="45"/>
      <c r="G200" s="45" t="s">
        <v>869</v>
      </c>
      <c r="H200" s="45" t="s">
        <v>85</v>
      </c>
      <c r="I200" s="61" t="s">
        <v>49</v>
      </c>
      <c r="J200" s="70" t="s">
        <v>50</v>
      </c>
      <c r="K200" s="10" t="s">
        <v>180</v>
      </c>
      <c r="L200" s="45" t="s">
        <v>770</v>
      </c>
      <c r="M200" s="62" t="s">
        <v>851</v>
      </c>
      <c r="N200" s="62" t="s">
        <v>852</v>
      </c>
      <c r="O200" s="63">
        <v>2019</v>
      </c>
      <c r="P200" s="63">
        <v>20231020082203</v>
      </c>
      <c r="Q200" s="73">
        <v>45083</v>
      </c>
      <c r="R200" s="64" t="s">
        <v>42</v>
      </c>
      <c r="S200" s="65" t="s">
        <v>874</v>
      </c>
      <c r="T200" s="16">
        <v>43564</v>
      </c>
      <c r="U200" s="16" t="s">
        <v>875</v>
      </c>
      <c r="V200" s="45" t="s">
        <v>876</v>
      </c>
      <c r="W200" s="45" t="s">
        <v>877</v>
      </c>
      <c r="X200" s="66">
        <v>1</v>
      </c>
      <c r="Y200" s="69" t="s">
        <v>45</v>
      </c>
      <c r="Z200" s="63" t="s">
        <v>108</v>
      </c>
      <c r="AA200" s="63">
        <v>6</v>
      </c>
      <c r="AB200" s="63">
        <v>2023</v>
      </c>
      <c r="AC200" s="68">
        <v>43648</v>
      </c>
      <c r="AD200" s="72">
        <f ca="1">TODAY()-TABLA4[[#This Row],[Fecha radicación informe]]</f>
        <v>1840</v>
      </c>
      <c r="AE200" s="22" t="s">
        <v>58</v>
      </c>
      <c r="AF200" s="34" t="s">
        <v>878</v>
      </c>
    </row>
    <row r="201" spans="1:32" ht="409.5" x14ac:dyDescent="0.25">
      <c r="A201" s="44">
        <v>3729</v>
      </c>
      <c r="B201" s="45">
        <v>50</v>
      </c>
      <c r="C201" s="45">
        <v>2019</v>
      </c>
      <c r="D201" s="60" t="s">
        <v>883</v>
      </c>
      <c r="E201" s="10" t="s">
        <v>34</v>
      </c>
      <c r="F201" s="45"/>
      <c r="G201" s="45"/>
      <c r="H201" s="45" t="s">
        <v>48</v>
      </c>
      <c r="I201" s="61" t="s">
        <v>187</v>
      </c>
      <c r="J201" s="12" t="s">
        <v>188</v>
      </c>
      <c r="K201" s="45" t="s">
        <v>884</v>
      </c>
      <c r="L201" s="45" t="s">
        <v>79</v>
      </c>
      <c r="M201" s="62" t="s">
        <v>851</v>
      </c>
      <c r="N201" s="62" t="s">
        <v>852</v>
      </c>
      <c r="O201" s="63">
        <v>2019</v>
      </c>
      <c r="P201" s="63"/>
      <c r="Q201" s="63"/>
      <c r="R201" s="64" t="s">
        <v>358</v>
      </c>
      <c r="S201" s="65" t="s">
        <v>885</v>
      </c>
      <c r="T201" s="16">
        <v>43504</v>
      </c>
      <c r="U201" s="16">
        <v>43921</v>
      </c>
      <c r="V201" s="63"/>
      <c r="W201" s="45" t="s">
        <v>886</v>
      </c>
      <c r="X201" s="66">
        <v>1</v>
      </c>
      <c r="Y201" s="69" t="s">
        <v>45</v>
      </c>
      <c r="Z201" s="63"/>
      <c r="AA201" s="63">
        <v>7</v>
      </c>
      <c r="AB201" s="63">
        <v>2020</v>
      </c>
      <c r="AC201" s="68">
        <v>43648</v>
      </c>
      <c r="AD201" s="72">
        <f ca="1">TODAY()-TABLA4[[#This Row],[Fecha radicación informe]]</f>
        <v>1840</v>
      </c>
      <c r="AE201" s="22" t="s">
        <v>58</v>
      </c>
      <c r="AF201" s="14"/>
    </row>
    <row r="202" spans="1:32" ht="409.5" x14ac:dyDescent="0.25">
      <c r="A202" s="44">
        <v>3730</v>
      </c>
      <c r="B202" s="45">
        <v>51</v>
      </c>
      <c r="C202" s="45">
        <v>2019</v>
      </c>
      <c r="D202" s="60" t="s">
        <v>887</v>
      </c>
      <c r="E202" s="10" t="s">
        <v>34</v>
      </c>
      <c r="F202" s="45"/>
      <c r="G202" s="45"/>
      <c r="H202" s="45" t="s">
        <v>35</v>
      </c>
      <c r="I202" s="61" t="s">
        <v>36</v>
      </c>
      <c r="J202" s="70" t="s">
        <v>98</v>
      </c>
      <c r="K202" s="45" t="s">
        <v>116</v>
      </c>
      <c r="L202" s="45" t="s">
        <v>112</v>
      </c>
      <c r="M202" s="62" t="s">
        <v>888</v>
      </c>
      <c r="N202" s="62" t="s">
        <v>889</v>
      </c>
      <c r="O202" s="63">
        <v>2019</v>
      </c>
      <c r="P202" s="63"/>
      <c r="Q202" s="63"/>
      <c r="R202" s="64" t="s">
        <v>42</v>
      </c>
      <c r="S202" s="65" t="s">
        <v>890</v>
      </c>
      <c r="T202" s="16">
        <v>43806</v>
      </c>
      <c r="U202" s="16">
        <v>43677</v>
      </c>
      <c r="V202" s="63"/>
      <c r="W202" s="45" t="s">
        <v>891</v>
      </c>
      <c r="X202" s="66">
        <v>1</v>
      </c>
      <c r="Y202" s="69" t="s">
        <v>45</v>
      </c>
      <c r="Z202" s="63"/>
      <c r="AA202" s="63">
        <v>10</v>
      </c>
      <c r="AB202" s="63">
        <v>2019</v>
      </c>
      <c r="AC202" s="68" t="s">
        <v>892</v>
      </c>
      <c r="AD202" s="72">
        <f ca="1">TODAY()-TABLA4[[#This Row],[Fecha radicación informe]]</f>
        <v>1890</v>
      </c>
      <c r="AE202" s="22" t="s">
        <v>46</v>
      </c>
      <c r="AF202" s="14"/>
    </row>
    <row r="203" spans="1:32" ht="409.5" x14ac:dyDescent="0.25">
      <c r="A203" s="44">
        <v>3731</v>
      </c>
      <c r="B203" s="45">
        <v>52</v>
      </c>
      <c r="C203" s="45">
        <v>2019</v>
      </c>
      <c r="D203" s="60" t="s">
        <v>893</v>
      </c>
      <c r="E203" s="10" t="s">
        <v>34</v>
      </c>
      <c r="F203" s="45"/>
      <c r="G203" s="45"/>
      <c r="H203" s="45" t="s">
        <v>35</v>
      </c>
      <c r="I203" s="61" t="s">
        <v>36</v>
      </c>
      <c r="J203" s="70" t="s">
        <v>98</v>
      </c>
      <c r="K203" s="45" t="s">
        <v>116</v>
      </c>
      <c r="L203" s="10" t="s">
        <v>39</v>
      </c>
      <c r="M203" s="62" t="s">
        <v>888</v>
      </c>
      <c r="N203" s="62" t="s">
        <v>889</v>
      </c>
      <c r="O203" s="63">
        <v>2019</v>
      </c>
      <c r="P203" s="63"/>
      <c r="Q203" s="63"/>
      <c r="R203" s="64" t="s">
        <v>436</v>
      </c>
      <c r="S203" s="65" t="s">
        <v>894</v>
      </c>
      <c r="T203" s="16">
        <v>43806</v>
      </c>
      <c r="U203" s="16">
        <v>44074</v>
      </c>
      <c r="V203" s="63"/>
      <c r="W203" s="45" t="s">
        <v>895</v>
      </c>
      <c r="X203" s="66">
        <v>1</v>
      </c>
      <c r="Y203" s="69" t="s">
        <v>45</v>
      </c>
      <c r="Z203" s="63"/>
      <c r="AA203" s="63">
        <v>9</v>
      </c>
      <c r="AB203" s="63">
        <v>2020</v>
      </c>
      <c r="AC203" s="68" t="s">
        <v>892</v>
      </c>
      <c r="AD203" s="72">
        <f ca="1">TODAY()-TABLA4[[#This Row],[Fecha radicación informe]]</f>
        <v>1890</v>
      </c>
      <c r="AE203" s="22" t="s">
        <v>46</v>
      </c>
      <c r="AF203" s="14"/>
    </row>
    <row r="204" spans="1:32" ht="409.5" x14ac:dyDescent="0.25">
      <c r="A204" s="44">
        <v>3732</v>
      </c>
      <c r="B204" s="45">
        <v>53</v>
      </c>
      <c r="C204" s="45">
        <v>2019</v>
      </c>
      <c r="D204" s="60" t="s">
        <v>896</v>
      </c>
      <c r="E204" s="10" t="s">
        <v>34</v>
      </c>
      <c r="F204" s="45"/>
      <c r="G204" s="45"/>
      <c r="H204" s="45" t="s">
        <v>35</v>
      </c>
      <c r="I204" s="61" t="s">
        <v>36</v>
      </c>
      <c r="J204" s="70" t="s">
        <v>98</v>
      </c>
      <c r="K204" s="45" t="s">
        <v>116</v>
      </c>
      <c r="L204" s="45" t="s">
        <v>112</v>
      </c>
      <c r="M204" s="62" t="s">
        <v>888</v>
      </c>
      <c r="N204" s="62" t="s">
        <v>889</v>
      </c>
      <c r="O204" s="63">
        <v>2019</v>
      </c>
      <c r="P204" s="63"/>
      <c r="Q204" s="63"/>
      <c r="R204" s="64"/>
      <c r="S204" s="65" t="s">
        <v>897</v>
      </c>
      <c r="T204" s="16">
        <v>43617</v>
      </c>
      <c r="U204" s="16">
        <v>43668</v>
      </c>
      <c r="V204" s="63"/>
      <c r="W204" s="45" t="s">
        <v>898</v>
      </c>
      <c r="X204" s="66">
        <v>1</v>
      </c>
      <c r="Y204" s="69" t="s">
        <v>45</v>
      </c>
      <c r="Z204" s="63"/>
      <c r="AA204" s="63">
        <v>10</v>
      </c>
      <c r="AB204" s="63">
        <v>2019</v>
      </c>
      <c r="AC204" s="68" t="s">
        <v>892</v>
      </c>
      <c r="AD204" s="72">
        <f ca="1">TODAY()-TABLA4[[#This Row],[Fecha radicación informe]]</f>
        <v>1890</v>
      </c>
      <c r="AE204" s="22" t="s">
        <v>46</v>
      </c>
      <c r="AF204" s="14"/>
    </row>
    <row r="205" spans="1:32" ht="409.5" x14ac:dyDescent="0.25">
      <c r="A205" s="44">
        <v>3733</v>
      </c>
      <c r="B205" s="45">
        <v>54</v>
      </c>
      <c r="C205" s="45">
        <v>2019</v>
      </c>
      <c r="D205" s="60" t="s">
        <v>899</v>
      </c>
      <c r="E205" s="10" t="s">
        <v>34</v>
      </c>
      <c r="F205" s="45"/>
      <c r="G205" s="45"/>
      <c r="H205" s="45" t="s">
        <v>48</v>
      </c>
      <c r="I205" s="61" t="s">
        <v>36</v>
      </c>
      <c r="J205" s="12" t="s">
        <v>37</v>
      </c>
      <c r="K205" s="45" t="s">
        <v>295</v>
      </c>
      <c r="L205" s="45" t="s">
        <v>285</v>
      </c>
      <c r="M205" s="62" t="s">
        <v>851</v>
      </c>
      <c r="N205" s="62" t="s">
        <v>852</v>
      </c>
      <c r="O205" s="63">
        <v>2019</v>
      </c>
      <c r="P205" s="63"/>
      <c r="Q205" s="63"/>
      <c r="R205" s="64" t="s">
        <v>42</v>
      </c>
      <c r="S205" s="65" t="s">
        <v>900</v>
      </c>
      <c r="T205" s="16">
        <v>43594</v>
      </c>
      <c r="U205" s="16">
        <v>43747</v>
      </c>
      <c r="V205" s="63"/>
      <c r="W205" s="45" t="s">
        <v>901</v>
      </c>
      <c r="X205" s="66">
        <v>1</v>
      </c>
      <c r="Y205" s="69" t="s">
        <v>45</v>
      </c>
      <c r="Z205" s="63"/>
      <c r="AA205" s="63">
        <v>9</v>
      </c>
      <c r="AB205" s="63">
        <v>2019</v>
      </c>
      <c r="AC205" s="68">
        <v>43648</v>
      </c>
      <c r="AD205" s="72">
        <f ca="1">TODAY()-TABLA4[[#This Row],[Fecha radicación informe]]</f>
        <v>1840</v>
      </c>
      <c r="AE205" s="22" t="s">
        <v>46</v>
      </c>
      <c r="AF205" s="14"/>
    </row>
    <row r="206" spans="1:32" ht="362.25" x14ac:dyDescent="0.25">
      <c r="A206" s="44">
        <v>3734</v>
      </c>
      <c r="B206" s="45">
        <v>55</v>
      </c>
      <c r="C206" s="45">
        <v>2019</v>
      </c>
      <c r="D206" s="60" t="s">
        <v>902</v>
      </c>
      <c r="E206" s="10" t="s">
        <v>34</v>
      </c>
      <c r="F206" s="45"/>
      <c r="G206" s="45"/>
      <c r="H206" s="45" t="s">
        <v>48</v>
      </c>
      <c r="I206" s="61" t="s">
        <v>903</v>
      </c>
      <c r="J206" s="70" t="s">
        <v>141</v>
      </c>
      <c r="K206" s="45" t="s">
        <v>142</v>
      </c>
      <c r="L206" s="45" t="s">
        <v>210</v>
      </c>
      <c r="M206" s="62" t="s">
        <v>851</v>
      </c>
      <c r="N206" s="62" t="s">
        <v>852</v>
      </c>
      <c r="O206" s="63">
        <v>2019</v>
      </c>
      <c r="P206" s="63"/>
      <c r="Q206" s="63"/>
      <c r="R206" s="64" t="s">
        <v>358</v>
      </c>
      <c r="S206" s="65" t="s">
        <v>904</v>
      </c>
      <c r="T206" s="16">
        <v>43716</v>
      </c>
      <c r="U206" s="16">
        <v>43807</v>
      </c>
      <c r="V206" s="63"/>
      <c r="W206" s="45" t="s">
        <v>905</v>
      </c>
      <c r="X206" s="66">
        <v>1</v>
      </c>
      <c r="Y206" s="69" t="s">
        <v>45</v>
      </c>
      <c r="Z206" s="63"/>
      <c r="AA206" s="63">
        <v>8</v>
      </c>
      <c r="AB206" s="63">
        <v>2019</v>
      </c>
      <c r="AC206" s="68">
        <v>43648</v>
      </c>
      <c r="AD206" s="72">
        <f ca="1">TODAY()-TABLA4[[#This Row],[Fecha radicación informe]]</f>
        <v>1840</v>
      </c>
      <c r="AE206" s="22" t="s">
        <v>58</v>
      </c>
      <c r="AF206" s="14"/>
    </row>
    <row r="207" spans="1:32" ht="110.25" x14ac:dyDescent="0.25">
      <c r="A207" s="44">
        <v>3735</v>
      </c>
      <c r="B207" s="45">
        <v>56</v>
      </c>
      <c r="C207" s="45">
        <v>2019</v>
      </c>
      <c r="D207" s="60" t="s">
        <v>906</v>
      </c>
      <c r="E207" s="10" t="s">
        <v>34</v>
      </c>
      <c r="F207" s="45"/>
      <c r="G207" s="45"/>
      <c r="H207" s="45" t="s">
        <v>48</v>
      </c>
      <c r="I207" s="61" t="s">
        <v>903</v>
      </c>
      <c r="J207" s="70" t="s">
        <v>141</v>
      </c>
      <c r="K207" s="45" t="s">
        <v>142</v>
      </c>
      <c r="L207" s="45" t="s">
        <v>210</v>
      </c>
      <c r="M207" s="62" t="s">
        <v>851</v>
      </c>
      <c r="N207" s="62" t="s">
        <v>852</v>
      </c>
      <c r="O207" s="63">
        <v>2019</v>
      </c>
      <c r="P207" s="63"/>
      <c r="Q207" s="63"/>
      <c r="R207" s="64" t="s">
        <v>358</v>
      </c>
      <c r="S207" s="65" t="s">
        <v>907</v>
      </c>
      <c r="T207" s="16">
        <v>43716</v>
      </c>
      <c r="U207" s="16">
        <v>43807</v>
      </c>
      <c r="V207" s="63"/>
      <c r="W207" s="45" t="s">
        <v>908</v>
      </c>
      <c r="X207" s="66">
        <v>1</v>
      </c>
      <c r="Y207" s="69" t="s">
        <v>45</v>
      </c>
      <c r="Z207" s="63"/>
      <c r="AA207" s="63">
        <v>8</v>
      </c>
      <c r="AB207" s="63">
        <v>2019</v>
      </c>
      <c r="AC207" s="68">
        <v>43648</v>
      </c>
      <c r="AD207" s="72">
        <f ca="1">TODAY()-TABLA4[[#This Row],[Fecha radicación informe]]</f>
        <v>1840</v>
      </c>
      <c r="AE207" s="22" t="s">
        <v>58</v>
      </c>
      <c r="AF207" s="14"/>
    </row>
    <row r="208" spans="1:32" ht="102" customHeight="1" x14ac:dyDescent="0.25">
      <c r="A208" s="44">
        <v>3736</v>
      </c>
      <c r="B208" s="45">
        <v>57</v>
      </c>
      <c r="C208" s="45">
        <v>2019</v>
      </c>
      <c r="D208" s="60" t="s">
        <v>909</v>
      </c>
      <c r="E208" s="10" t="s">
        <v>34</v>
      </c>
      <c r="F208" s="45"/>
      <c r="G208" s="45"/>
      <c r="H208" s="45" t="s">
        <v>48</v>
      </c>
      <c r="I208" s="61" t="s">
        <v>903</v>
      </c>
      <c r="J208" s="70" t="s">
        <v>141</v>
      </c>
      <c r="K208" s="45" t="s">
        <v>142</v>
      </c>
      <c r="L208" s="45" t="s">
        <v>210</v>
      </c>
      <c r="M208" s="62" t="s">
        <v>851</v>
      </c>
      <c r="N208" s="62" t="s">
        <v>852</v>
      </c>
      <c r="O208" s="63">
        <v>2019</v>
      </c>
      <c r="P208" s="63"/>
      <c r="Q208" s="63"/>
      <c r="R208" s="64" t="s">
        <v>358</v>
      </c>
      <c r="S208" s="65" t="s">
        <v>910</v>
      </c>
      <c r="T208" s="16">
        <v>43716</v>
      </c>
      <c r="U208" s="16">
        <v>43807</v>
      </c>
      <c r="V208" s="63"/>
      <c r="W208" s="45" t="s">
        <v>911</v>
      </c>
      <c r="X208" s="66">
        <v>1</v>
      </c>
      <c r="Y208" s="69" t="s">
        <v>45</v>
      </c>
      <c r="Z208" s="63"/>
      <c r="AA208" s="63">
        <v>8</v>
      </c>
      <c r="AB208" s="63">
        <v>2019</v>
      </c>
      <c r="AC208" s="68">
        <v>43648</v>
      </c>
      <c r="AD208" s="72">
        <f ca="1">TODAY()-TABLA4[[#This Row],[Fecha radicación informe]]</f>
        <v>1840</v>
      </c>
      <c r="AE208" s="22" t="s">
        <v>58</v>
      </c>
      <c r="AF208" s="14"/>
    </row>
    <row r="209" spans="1:32" ht="409.5" x14ac:dyDescent="0.25">
      <c r="A209" s="44">
        <v>3737</v>
      </c>
      <c r="B209" s="45">
        <v>58</v>
      </c>
      <c r="C209" s="45">
        <v>2019</v>
      </c>
      <c r="D209" s="60" t="s">
        <v>912</v>
      </c>
      <c r="E209" s="10" t="s">
        <v>34</v>
      </c>
      <c r="F209" s="45"/>
      <c r="G209" s="45"/>
      <c r="H209" s="45" t="s">
        <v>85</v>
      </c>
      <c r="I209" s="61" t="s">
        <v>36</v>
      </c>
      <c r="J209" s="12" t="s">
        <v>37</v>
      </c>
      <c r="K209" s="45" t="s">
        <v>385</v>
      </c>
      <c r="L209" s="45" t="s">
        <v>112</v>
      </c>
      <c r="M209" s="62" t="s">
        <v>913</v>
      </c>
      <c r="N209" s="62" t="s">
        <v>914</v>
      </c>
      <c r="O209" s="63">
        <v>2019</v>
      </c>
      <c r="P209" s="63"/>
      <c r="Q209" s="63"/>
      <c r="R209" s="64" t="s">
        <v>436</v>
      </c>
      <c r="S209" s="74" t="s">
        <v>915</v>
      </c>
      <c r="T209" s="16" t="s">
        <v>916</v>
      </c>
      <c r="U209" s="16">
        <v>43830</v>
      </c>
      <c r="V209" s="63"/>
      <c r="W209" s="45" t="s">
        <v>917</v>
      </c>
      <c r="X209" s="66">
        <v>1</v>
      </c>
      <c r="Y209" s="69" t="s">
        <v>45</v>
      </c>
      <c r="Z209" s="63"/>
      <c r="AA209" s="63">
        <v>4</v>
      </c>
      <c r="AB209" s="63">
        <v>2020</v>
      </c>
      <c r="AC209" s="68" t="s">
        <v>918</v>
      </c>
      <c r="AD209" s="72">
        <f ca="1">TODAY()-TABLA4[[#This Row],[Fecha radicación informe]]</f>
        <v>1817</v>
      </c>
      <c r="AE209" s="22" t="s">
        <v>46</v>
      </c>
      <c r="AF209" s="14"/>
    </row>
    <row r="210" spans="1:32" ht="409.5" x14ac:dyDescent="0.25">
      <c r="A210" s="44">
        <v>3738</v>
      </c>
      <c r="B210" s="45">
        <v>59</v>
      </c>
      <c r="C210" s="45">
        <v>2019</v>
      </c>
      <c r="D210" s="60" t="s">
        <v>919</v>
      </c>
      <c r="E210" s="10" t="s">
        <v>333</v>
      </c>
      <c r="F210" s="45"/>
      <c r="G210" s="45"/>
      <c r="H210" s="45" t="s">
        <v>35</v>
      </c>
      <c r="I210" s="61" t="s">
        <v>36</v>
      </c>
      <c r="J210" s="12" t="s">
        <v>98</v>
      </c>
      <c r="K210" s="45" t="s">
        <v>385</v>
      </c>
      <c r="L210" s="10" t="s">
        <v>39</v>
      </c>
      <c r="M210" s="62" t="s">
        <v>913</v>
      </c>
      <c r="N210" s="62" t="s">
        <v>914</v>
      </c>
      <c r="O210" s="63">
        <v>2019</v>
      </c>
      <c r="P210" s="63" t="s">
        <v>920</v>
      </c>
      <c r="Q210" s="73" t="s">
        <v>921</v>
      </c>
      <c r="R210" s="64" t="s">
        <v>358</v>
      </c>
      <c r="S210" s="74" t="s">
        <v>922</v>
      </c>
      <c r="T210" s="16" t="s">
        <v>916</v>
      </c>
      <c r="U210" s="16">
        <v>44687</v>
      </c>
      <c r="V210" s="45" t="s">
        <v>923</v>
      </c>
      <c r="W210" s="45" t="s">
        <v>924</v>
      </c>
      <c r="X210" s="66">
        <v>1</v>
      </c>
      <c r="Y210" s="19" t="s">
        <v>45</v>
      </c>
      <c r="Z210" s="63" t="s">
        <v>108</v>
      </c>
      <c r="AA210" s="63">
        <v>11</v>
      </c>
      <c r="AB210" s="63">
        <v>2022</v>
      </c>
      <c r="AC210" s="68" t="s">
        <v>918</v>
      </c>
      <c r="AD210" s="72">
        <f ca="1">TODAY()-TABLA4[[#This Row],[Fecha radicación informe]]</f>
        <v>1817</v>
      </c>
      <c r="AE210" s="22" t="s">
        <v>46</v>
      </c>
      <c r="AF210" s="34" t="s">
        <v>925</v>
      </c>
    </row>
    <row r="211" spans="1:32" ht="173.25" x14ac:dyDescent="0.25">
      <c r="A211" s="44">
        <v>3739</v>
      </c>
      <c r="B211" s="45">
        <v>60</v>
      </c>
      <c r="C211" s="45">
        <v>2019</v>
      </c>
      <c r="D211" s="60" t="s">
        <v>926</v>
      </c>
      <c r="E211" s="10" t="s">
        <v>34</v>
      </c>
      <c r="F211" s="45"/>
      <c r="G211" s="45"/>
      <c r="H211" s="45" t="s">
        <v>301</v>
      </c>
      <c r="I211" s="61" t="s">
        <v>308</v>
      </c>
      <c r="J211" s="12" t="s">
        <v>133</v>
      </c>
      <c r="K211" s="45" t="s">
        <v>927</v>
      </c>
      <c r="L211" s="45" t="s">
        <v>279</v>
      </c>
      <c r="M211" s="62" t="s">
        <v>913</v>
      </c>
      <c r="N211" s="62" t="s">
        <v>914</v>
      </c>
      <c r="O211" s="63">
        <v>2019</v>
      </c>
      <c r="P211" s="63"/>
      <c r="Q211" s="63"/>
      <c r="R211" s="64" t="s">
        <v>358</v>
      </c>
      <c r="S211" s="65" t="s">
        <v>928</v>
      </c>
      <c r="T211" s="16">
        <v>44017</v>
      </c>
      <c r="U211" s="16">
        <v>44048</v>
      </c>
      <c r="V211" s="63"/>
      <c r="W211" s="45" t="s">
        <v>929</v>
      </c>
      <c r="X211" s="66">
        <v>1</v>
      </c>
      <c r="Y211" s="69" t="s">
        <v>45</v>
      </c>
      <c r="Z211" s="63"/>
      <c r="AA211" s="63">
        <v>5</v>
      </c>
      <c r="AB211" s="63">
        <v>2020</v>
      </c>
      <c r="AC211" s="68" t="s">
        <v>862</v>
      </c>
      <c r="AD211" s="72">
        <f ca="1">TODAY()-TABLA4[[#This Row],[Fecha radicación informe]]</f>
        <v>1812</v>
      </c>
      <c r="AE211" s="22" t="s">
        <v>758</v>
      </c>
      <c r="AF211" s="14"/>
    </row>
    <row r="212" spans="1:32" ht="267.75" x14ac:dyDescent="0.25">
      <c r="A212" s="44">
        <v>3740</v>
      </c>
      <c r="B212" s="45">
        <v>61</v>
      </c>
      <c r="C212" s="45">
        <v>2019</v>
      </c>
      <c r="D212" s="60" t="s">
        <v>930</v>
      </c>
      <c r="E212" s="10" t="s">
        <v>34</v>
      </c>
      <c r="F212" s="45"/>
      <c r="G212" s="45"/>
      <c r="H212" s="45" t="s">
        <v>48</v>
      </c>
      <c r="I212" s="61" t="s">
        <v>308</v>
      </c>
      <c r="J212" s="12" t="s">
        <v>133</v>
      </c>
      <c r="K212" s="45" t="s">
        <v>927</v>
      </c>
      <c r="L212" s="45" t="s">
        <v>279</v>
      </c>
      <c r="M212" s="62" t="s">
        <v>913</v>
      </c>
      <c r="N212" s="62" t="s">
        <v>914</v>
      </c>
      <c r="O212" s="63">
        <v>2019</v>
      </c>
      <c r="P212" s="63"/>
      <c r="Q212" s="63"/>
      <c r="R212" s="64" t="s">
        <v>42</v>
      </c>
      <c r="S212" s="65" t="s">
        <v>931</v>
      </c>
      <c r="T212" s="16" t="s">
        <v>932</v>
      </c>
      <c r="U212" s="16">
        <v>43830</v>
      </c>
      <c r="V212" s="63"/>
      <c r="W212" s="45" t="s">
        <v>933</v>
      </c>
      <c r="X212" s="66">
        <v>1</v>
      </c>
      <c r="Y212" s="69" t="s">
        <v>45</v>
      </c>
      <c r="Z212" s="63"/>
      <c r="AA212" s="63">
        <v>5</v>
      </c>
      <c r="AB212" s="63">
        <v>2020</v>
      </c>
      <c r="AC212" s="68" t="s">
        <v>862</v>
      </c>
      <c r="AD212" s="72">
        <f ca="1">TODAY()-TABLA4[[#This Row],[Fecha radicación informe]]</f>
        <v>1812</v>
      </c>
      <c r="AE212" s="22" t="s">
        <v>58</v>
      </c>
      <c r="AF212" s="14"/>
    </row>
    <row r="213" spans="1:32" ht="409.5" x14ac:dyDescent="0.25">
      <c r="A213" s="44">
        <v>3741</v>
      </c>
      <c r="B213" s="45">
        <v>62</v>
      </c>
      <c r="C213" s="45">
        <v>2019</v>
      </c>
      <c r="D213" s="60" t="s">
        <v>934</v>
      </c>
      <c r="E213" s="10" t="s">
        <v>34</v>
      </c>
      <c r="F213" s="45"/>
      <c r="G213" s="45"/>
      <c r="H213" s="45" t="s">
        <v>85</v>
      </c>
      <c r="I213" s="61" t="s">
        <v>36</v>
      </c>
      <c r="J213" s="12" t="s">
        <v>37</v>
      </c>
      <c r="K213" s="45" t="s">
        <v>615</v>
      </c>
      <c r="L213" s="45" t="s">
        <v>285</v>
      </c>
      <c r="M213" s="62" t="s">
        <v>913</v>
      </c>
      <c r="N213" s="62" t="s">
        <v>914</v>
      </c>
      <c r="O213" s="63">
        <v>2019</v>
      </c>
      <c r="P213" s="63"/>
      <c r="Q213" s="63"/>
      <c r="R213" s="64" t="s">
        <v>358</v>
      </c>
      <c r="S213" s="65" t="s">
        <v>935</v>
      </c>
      <c r="T213" s="16">
        <v>43594</v>
      </c>
      <c r="U213" s="16">
        <v>44119</v>
      </c>
      <c r="V213" s="63"/>
      <c r="W213" s="45" t="s">
        <v>936</v>
      </c>
      <c r="X213" s="66">
        <v>1</v>
      </c>
      <c r="Y213" s="69" t="s">
        <v>45</v>
      </c>
      <c r="Z213" s="63"/>
      <c r="AA213" s="63">
        <v>10</v>
      </c>
      <c r="AB213" s="63">
        <v>2020</v>
      </c>
      <c r="AC213" s="68" t="s">
        <v>937</v>
      </c>
      <c r="AD213" s="72">
        <f ca="1">TODAY()-TABLA4[[#This Row],[Fecha radicación informe]]</f>
        <v>1811</v>
      </c>
      <c r="AE213" s="22" t="s">
        <v>46</v>
      </c>
      <c r="AF213" s="14"/>
    </row>
    <row r="214" spans="1:32" ht="204.75" x14ac:dyDescent="0.25">
      <c r="A214" s="44">
        <v>3742</v>
      </c>
      <c r="B214" s="45">
        <v>63</v>
      </c>
      <c r="C214" s="45">
        <v>2019</v>
      </c>
      <c r="D214" s="60" t="s">
        <v>938</v>
      </c>
      <c r="E214" s="10" t="s">
        <v>34</v>
      </c>
      <c r="F214" s="45"/>
      <c r="G214" s="45"/>
      <c r="H214" s="45" t="s">
        <v>301</v>
      </c>
      <c r="I214" s="61" t="s">
        <v>36</v>
      </c>
      <c r="J214" s="12" t="s">
        <v>37</v>
      </c>
      <c r="K214" s="45" t="s">
        <v>615</v>
      </c>
      <c r="L214" s="45" t="s">
        <v>285</v>
      </c>
      <c r="M214" s="62" t="s">
        <v>913</v>
      </c>
      <c r="N214" s="62" t="s">
        <v>914</v>
      </c>
      <c r="O214" s="63">
        <v>2019</v>
      </c>
      <c r="P214" s="63"/>
      <c r="Q214" s="63"/>
      <c r="R214" s="64" t="s">
        <v>358</v>
      </c>
      <c r="S214" s="65" t="s">
        <v>939</v>
      </c>
      <c r="T214" s="16">
        <v>43594</v>
      </c>
      <c r="U214" s="16">
        <v>43625</v>
      </c>
      <c r="V214" s="63"/>
      <c r="W214" s="45" t="s">
        <v>940</v>
      </c>
      <c r="X214" s="66">
        <v>1</v>
      </c>
      <c r="Y214" s="69" t="s">
        <v>45</v>
      </c>
      <c r="Z214" s="63"/>
      <c r="AA214" s="63">
        <v>9</v>
      </c>
      <c r="AB214" s="63">
        <v>2019</v>
      </c>
      <c r="AC214" s="68" t="s">
        <v>937</v>
      </c>
      <c r="AD214" s="72">
        <f ca="1">TODAY()-TABLA4[[#This Row],[Fecha radicación informe]]</f>
        <v>1811</v>
      </c>
      <c r="AE214" s="22" t="s">
        <v>46</v>
      </c>
      <c r="AF214" s="14"/>
    </row>
    <row r="215" spans="1:32" ht="126" x14ac:dyDescent="0.25">
      <c r="A215" s="44">
        <v>3743</v>
      </c>
      <c r="B215" s="45">
        <v>64</v>
      </c>
      <c r="C215" s="45">
        <v>2019</v>
      </c>
      <c r="D215" s="60" t="s">
        <v>941</v>
      </c>
      <c r="E215" s="10" t="s">
        <v>34</v>
      </c>
      <c r="F215" s="45"/>
      <c r="G215" s="45"/>
      <c r="H215" s="45" t="s">
        <v>85</v>
      </c>
      <c r="I215" s="61" t="s">
        <v>170</v>
      </c>
      <c r="J215" s="70" t="s">
        <v>50</v>
      </c>
      <c r="K215" s="45" t="s">
        <v>847</v>
      </c>
      <c r="L215" s="45" t="s">
        <v>63</v>
      </c>
      <c r="M215" s="62" t="s">
        <v>913</v>
      </c>
      <c r="N215" s="62" t="s">
        <v>914</v>
      </c>
      <c r="O215" s="63">
        <v>2019</v>
      </c>
      <c r="P215" s="63"/>
      <c r="Q215" s="63"/>
      <c r="R215" s="64" t="s">
        <v>436</v>
      </c>
      <c r="S215" s="65" t="s">
        <v>942</v>
      </c>
      <c r="T215" s="16" t="s">
        <v>943</v>
      </c>
      <c r="U215" s="16">
        <v>43830</v>
      </c>
      <c r="V215" s="63"/>
      <c r="W215" s="45" t="s">
        <v>944</v>
      </c>
      <c r="X215" s="66">
        <v>1</v>
      </c>
      <c r="Y215" s="69" t="s">
        <v>45</v>
      </c>
      <c r="Z215" s="63"/>
      <c r="AA215" s="63">
        <v>1</v>
      </c>
      <c r="AB215" s="63">
        <v>2020</v>
      </c>
      <c r="AC215" s="68" t="s">
        <v>937</v>
      </c>
      <c r="AD215" s="72">
        <f ca="1">TODAY()-TABLA4[[#This Row],[Fecha radicación informe]]</f>
        <v>1811</v>
      </c>
      <c r="AE215" s="22" t="s">
        <v>58</v>
      </c>
      <c r="AF215" s="14"/>
    </row>
    <row r="216" spans="1:32" ht="189" x14ac:dyDescent="0.25">
      <c r="A216" s="44">
        <v>3744</v>
      </c>
      <c r="B216" s="45">
        <v>65</v>
      </c>
      <c r="C216" s="45">
        <v>2019</v>
      </c>
      <c r="D216" s="60" t="s">
        <v>945</v>
      </c>
      <c r="E216" s="10" t="s">
        <v>34</v>
      </c>
      <c r="F216" s="45"/>
      <c r="G216" s="45"/>
      <c r="H216" s="45" t="s">
        <v>85</v>
      </c>
      <c r="I216" s="61" t="s">
        <v>170</v>
      </c>
      <c r="J216" s="70" t="s">
        <v>50</v>
      </c>
      <c r="K216" s="45" t="s">
        <v>847</v>
      </c>
      <c r="L216" s="45" t="s">
        <v>63</v>
      </c>
      <c r="M216" s="62" t="s">
        <v>913</v>
      </c>
      <c r="N216" s="62" t="s">
        <v>914</v>
      </c>
      <c r="O216" s="63">
        <v>2019</v>
      </c>
      <c r="P216" s="63"/>
      <c r="Q216" s="63"/>
      <c r="R216" s="64" t="s">
        <v>436</v>
      </c>
      <c r="S216" s="65" t="s">
        <v>946</v>
      </c>
      <c r="T216" s="16" t="s">
        <v>943</v>
      </c>
      <c r="U216" s="16">
        <v>43830</v>
      </c>
      <c r="V216" s="63"/>
      <c r="W216" s="45" t="s">
        <v>944</v>
      </c>
      <c r="X216" s="66">
        <v>1</v>
      </c>
      <c r="Y216" s="69" t="s">
        <v>45</v>
      </c>
      <c r="Z216" s="63"/>
      <c r="AA216" s="63">
        <v>1</v>
      </c>
      <c r="AB216" s="63">
        <v>2020</v>
      </c>
      <c r="AC216" s="68" t="s">
        <v>937</v>
      </c>
      <c r="AD216" s="72">
        <f ca="1">TODAY()-TABLA4[[#This Row],[Fecha radicación informe]]</f>
        <v>1811</v>
      </c>
      <c r="AE216" s="22" t="s">
        <v>58</v>
      </c>
      <c r="AF216" s="14"/>
    </row>
    <row r="217" spans="1:32" ht="173.25" x14ac:dyDescent="0.25">
      <c r="A217" s="44">
        <v>3745</v>
      </c>
      <c r="B217" s="45">
        <v>66</v>
      </c>
      <c r="C217" s="45">
        <v>2019</v>
      </c>
      <c r="D217" s="60" t="s">
        <v>947</v>
      </c>
      <c r="E217" s="10" t="s">
        <v>34</v>
      </c>
      <c r="F217" s="45"/>
      <c r="G217" s="45"/>
      <c r="H217" s="45" t="s">
        <v>85</v>
      </c>
      <c r="I217" s="61" t="s">
        <v>170</v>
      </c>
      <c r="J217" s="12" t="s">
        <v>188</v>
      </c>
      <c r="K217" s="45" t="s">
        <v>884</v>
      </c>
      <c r="L217" s="45" t="s">
        <v>63</v>
      </c>
      <c r="M217" s="62" t="s">
        <v>913</v>
      </c>
      <c r="N217" s="62" t="s">
        <v>914</v>
      </c>
      <c r="O217" s="63">
        <v>2019</v>
      </c>
      <c r="P217" s="63"/>
      <c r="Q217" s="63"/>
      <c r="R217" s="64" t="s">
        <v>42</v>
      </c>
      <c r="S217" s="65" t="s">
        <v>948</v>
      </c>
      <c r="T217" s="16" t="s">
        <v>949</v>
      </c>
      <c r="U217" s="16">
        <v>43475</v>
      </c>
      <c r="V217" s="63"/>
      <c r="W217" s="45" t="s">
        <v>950</v>
      </c>
      <c r="X217" s="66">
        <v>1</v>
      </c>
      <c r="Y217" s="69" t="s">
        <v>45</v>
      </c>
      <c r="Z217" s="63"/>
      <c r="AA217" s="63">
        <v>12</v>
      </c>
      <c r="AB217" s="63">
        <v>2019</v>
      </c>
      <c r="AC217" s="68" t="s">
        <v>937</v>
      </c>
      <c r="AD217" s="72">
        <f ca="1">TODAY()-TABLA4[[#This Row],[Fecha radicación informe]]</f>
        <v>1811</v>
      </c>
      <c r="AE217" s="22" t="s">
        <v>58</v>
      </c>
      <c r="AF217" s="14"/>
    </row>
    <row r="218" spans="1:32" ht="189" x14ac:dyDescent="0.25">
      <c r="A218" s="44">
        <v>3746</v>
      </c>
      <c r="B218" s="45">
        <v>67</v>
      </c>
      <c r="C218" s="45">
        <v>2019</v>
      </c>
      <c r="D218" s="60" t="s">
        <v>951</v>
      </c>
      <c r="E218" s="10" t="s">
        <v>34</v>
      </c>
      <c r="F218" s="45"/>
      <c r="G218" s="45"/>
      <c r="H218" s="45" t="s">
        <v>85</v>
      </c>
      <c r="I218" s="61" t="s">
        <v>36</v>
      </c>
      <c r="J218" s="70" t="s">
        <v>61</v>
      </c>
      <c r="K218" s="45" t="s">
        <v>952</v>
      </c>
      <c r="L218" s="45" t="s">
        <v>63</v>
      </c>
      <c r="M218" s="62" t="s">
        <v>913</v>
      </c>
      <c r="N218" s="62" t="s">
        <v>914</v>
      </c>
      <c r="O218" s="63">
        <v>2019</v>
      </c>
      <c r="P218" s="63"/>
      <c r="Q218" s="63"/>
      <c r="R218" s="64" t="s">
        <v>42</v>
      </c>
      <c r="S218" s="65" t="s">
        <v>953</v>
      </c>
      <c r="T218" s="16" t="s">
        <v>949</v>
      </c>
      <c r="U218" s="16">
        <v>43921</v>
      </c>
      <c r="V218" s="63"/>
      <c r="W218" s="45" t="s">
        <v>954</v>
      </c>
      <c r="X218" s="66">
        <v>1</v>
      </c>
      <c r="Y218" s="69" t="s">
        <v>45</v>
      </c>
      <c r="Z218" s="63"/>
      <c r="AA218" s="63">
        <v>12</v>
      </c>
      <c r="AB218" s="63">
        <v>2019</v>
      </c>
      <c r="AC218" s="68" t="s">
        <v>937</v>
      </c>
      <c r="AD218" s="72">
        <f ca="1">TODAY()-TABLA4[[#This Row],[Fecha radicación informe]]</f>
        <v>1811</v>
      </c>
      <c r="AE218" s="22" t="s">
        <v>58</v>
      </c>
      <c r="AF218" s="14"/>
    </row>
    <row r="219" spans="1:32" ht="267.75" x14ac:dyDescent="0.25">
      <c r="A219" s="44">
        <v>3747</v>
      </c>
      <c r="B219" s="45">
        <v>68</v>
      </c>
      <c r="C219" s="45">
        <v>2019</v>
      </c>
      <c r="D219" s="60" t="s">
        <v>955</v>
      </c>
      <c r="E219" s="10" t="s">
        <v>34</v>
      </c>
      <c r="F219" s="45"/>
      <c r="G219" s="45"/>
      <c r="H219" s="45" t="s">
        <v>85</v>
      </c>
      <c r="I219" s="61" t="s">
        <v>36</v>
      </c>
      <c r="J219" s="70" t="s">
        <v>61</v>
      </c>
      <c r="K219" s="45" t="s">
        <v>952</v>
      </c>
      <c r="L219" s="45" t="s">
        <v>63</v>
      </c>
      <c r="M219" s="62" t="s">
        <v>913</v>
      </c>
      <c r="N219" s="62" t="s">
        <v>914</v>
      </c>
      <c r="O219" s="63">
        <v>2019</v>
      </c>
      <c r="P219" s="63"/>
      <c r="Q219" s="63"/>
      <c r="R219" s="64" t="s">
        <v>42</v>
      </c>
      <c r="S219" s="65" t="s">
        <v>956</v>
      </c>
      <c r="T219" s="16" t="s">
        <v>949</v>
      </c>
      <c r="U219" s="16">
        <v>44104</v>
      </c>
      <c r="V219" s="63"/>
      <c r="W219" s="45" t="s">
        <v>957</v>
      </c>
      <c r="X219" s="66">
        <v>1</v>
      </c>
      <c r="Y219" s="69" t="s">
        <v>45</v>
      </c>
      <c r="Z219" s="63"/>
      <c r="AA219" s="63">
        <v>10</v>
      </c>
      <c r="AB219" s="63">
        <v>2021</v>
      </c>
      <c r="AC219" s="68">
        <v>43677</v>
      </c>
      <c r="AD219" s="72">
        <f ca="1">TODAY()-TABLA4[[#This Row],[Fecha radicación informe]]</f>
        <v>1811</v>
      </c>
      <c r="AE219" s="22" t="s">
        <v>58</v>
      </c>
      <c r="AF219" s="14"/>
    </row>
    <row r="220" spans="1:32" ht="267.75" x14ac:dyDescent="0.25">
      <c r="A220" s="44">
        <v>3748</v>
      </c>
      <c r="B220" s="45">
        <v>69</v>
      </c>
      <c r="C220" s="45">
        <v>2019</v>
      </c>
      <c r="D220" s="60" t="s">
        <v>958</v>
      </c>
      <c r="E220" s="10" t="s">
        <v>34</v>
      </c>
      <c r="F220" s="45"/>
      <c r="G220" s="45"/>
      <c r="H220" s="45" t="s">
        <v>35</v>
      </c>
      <c r="I220" s="61" t="s">
        <v>36</v>
      </c>
      <c r="J220" s="70" t="s">
        <v>98</v>
      </c>
      <c r="K220" s="45" t="s">
        <v>959</v>
      </c>
      <c r="L220" s="45" t="s">
        <v>210</v>
      </c>
      <c r="M220" s="62" t="s">
        <v>913</v>
      </c>
      <c r="N220" s="62" t="s">
        <v>914</v>
      </c>
      <c r="O220" s="63">
        <v>2019</v>
      </c>
      <c r="P220" s="63"/>
      <c r="Q220" s="63"/>
      <c r="R220" s="64" t="s">
        <v>358</v>
      </c>
      <c r="S220" s="65" t="s">
        <v>960</v>
      </c>
      <c r="T220" s="16">
        <v>44048</v>
      </c>
      <c r="U220" s="16">
        <v>44079</v>
      </c>
      <c r="V220" s="63"/>
      <c r="W220" s="45" t="s">
        <v>961</v>
      </c>
      <c r="X220" s="66">
        <v>1</v>
      </c>
      <c r="Y220" s="69" t="s">
        <v>45</v>
      </c>
      <c r="Z220" s="63"/>
      <c r="AA220" s="63">
        <v>5</v>
      </c>
      <c r="AB220" s="63">
        <v>2020</v>
      </c>
      <c r="AC220" s="68">
        <v>43679</v>
      </c>
      <c r="AD220" s="72">
        <f ca="1">TODAY()-TABLA4[[#This Row],[Fecha radicación informe]]</f>
        <v>1809</v>
      </c>
      <c r="AE220" s="22" t="s">
        <v>58</v>
      </c>
      <c r="AF220" s="14"/>
    </row>
    <row r="221" spans="1:32" ht="409.5" x14ac:dyDescent="0.25">
      <c r="A221" s="44">
        <v>3749</v>
      </c>
      <c r="B221" s="45">
        <v>70</v>
      </c>
      <c r="C221" s="45">
        <v>2019</v>
      </c>
      <c r="D221" s="60" t="s">
        <v>962</v>
      </c>
      <c r="E221" s="10" t="s">
        <v>34</v>
      </c>
      <c r="F221" s="45"/>
      <c r="G221" s="45"/>
      <c r="H221" s="45" t="s">
        <v>301</v>
      </c>
      <c r="I221" s="61" t="s">
        <v>308</v>
      </c>
      <c r="J221" s="12" t="s">
        <v>133</v>
      </c>
      <c r="K221" s="45" t="s">
        <v>927</v>
      </c>
      <c r="L221" s="45" t="s">
        <v>279</v>
      </c>
      <c r="M221" s="62" t="s">
        <v>913</v>
      </c>
      <c r="N221" s="62" t="s">
        <v>914</v>
      </c>
      <c r="O221" s="63">
        <v>2019</v>
      </c>
      <c r="P221" s="63"/>
      <c r="Q221" s="63"/>
      <c r="R221" s="64" t="s">
        <v>358</v>
      </c>
      <c r="S221" s="65" t="s">
        <v>963</v>
      </c>
      <c r="T221" s="16" t="s">
        <v>932</v>
      </c>
      <c r="U221" s="16">
        <v>43830</v>
      </c>
      <c r="V221" s="63"/>
      <c r="W221" s="45" t="s">
        <v>964</v>
      </c>
      <c r="X221" s="66">
        <v>1</v>
      </c>
      <c r="Y221" s="69" t="s">
        <v>45</v>
      </c>
      <c r="Z221" s="63"/>
      <c r="AA221" s="63">
        <v>7</v>
      </c>
      <c r="AB221" s="63">
        <v>2021</v>
      </c>
      <c r="AC221" s="68" t="s">
        <v>862</v>
      </c>
      <c r="AD221" s="72">
        <f ca="1">TODAY()-TABLA4[[#This Row],[Fecha radicación informe]]</f>
        <v>1812</v>
      </c>
      <c r="AE221" s="22" t="s">
        <v>758</v>
      </c>
      <c r="AF221" s="14"/>
    </row>
    <row r="222" spans="1:32" ht="409.5" x14ac:dyDescent="0.25">
      <c r="A222" s="44">
        <v>3750</v>
      </c>
      <c r="B222" s="45">
        <v>71</v>
      </c>
      <c r="C222" s="45">
        <v>2019</v>
      </c>
      <c r="D222" s="60" t="s">
        <v>965</v>
      </c>
      <c r="E222" s="10" t="s">
        <v>34</v>
      </c>
      <c r="F222" s="45"/>
      <c r="G222" s="45"/>
      <c r="H222" s="45" t="s">
        <v>301</v>
      </c>
      <c r="I222" s="61" t="s">
        <v>308</v>
      </c>
      <c r="J222" s="12" t="s">
        <v>133</v>
      </c>
      <c r="K222" s="45" t="s">
        <v>927</v>
      </c>
      <c r="L222" s="45" t="s">
        <v>279</v>
      </c>
      <c r="M222" s="62" t="s">
        <v>913</v>
      </c>
      <c r="N222" s="62" t="s">
        <v>914</v>
      </c>
      <c r="O222" s="63">
        <v>2019</v>
      </c>
      <c r="P222" s="63"/>
      <c r="Q222" s="63"/>
      <c r="R222" s="64" t="s">
        <v>436</v>
      </c>
      <c r="S222" s="65" t="s">
        <v>966</v>
      </c>
      <c r="T222" s="16" t="s">
        <v>932</v>
      </c>
      <c r="U222" s="16">
        <v>44012</v>
      </c>
      <c r="V222" s="63"/>
      <c r="W222" s="45" t="s">
        <v>967</v>
      </c>
      <c r="X222" s="66">
        <v>1</v>
      </c>
      <c r="Y222" s="69" t="s">
        <v>45</v>
      </c>
      <c r="Z222" s="63"/>
      <c r="AA222" s="63">
        <v>10</v>
      </c>
      <c r="AB222" s="63">
        <v>2020</v>
      </c>
      <c r="AC222" s="68" t="s">
        <v>862</v>
      </c>
      <c r="AD222" s="72">
        <f ca="1">TODAY()-TABLA4[[#This Row],[Fecha radicación informe]]</f>
        <v>1812</v>
      </c>
      <c r="AE222" s="22" t="s">
        <v>758</v>
      </c>
      <c r="AF222" s="14"/>
    </row>
    <row r="223" spans="1:32" ht="409.5" x14ac:dyDescent="0.25">
      <c r="A223" s="44">
        <v>3752</v>
      </c>
      <c r="B223" s="45">
        <v>73</v>
      </c>
      <c r="C223" s="45">
        <v>2019</v>
      </c>
      <c r="D223" s="60" t="s">
        <v>976</v>
      </c>
      <c r="E223" s="10" t="s">
        <v>34</v>
      </c>
      <c r="F223" s="45"/>
      <c r="G223" s="45"/>
      <c r="H223" s="45" t="s">
        <v>85</v>
      </c>
      <c r="I223" s="61" t="s">
        <v>121</v>
      </c>
      <c r="J223" s="70" t="s">
        <v>77</v>
      </c>
      <c r="K223" s="45" t="s">
        <v>969</v>
      </c>
      <c r="L223" s="45" t="s">
        <v>100</v>
      </c>
      <c r="M223" s="62" t="s">
        <v>970</v>
      </c>
      <c r="N223" s="62" t="s">
        <v>971</v>
      </c>
      <c r="O223" s="63">
        <v>2019</v>
      </c>
      <c r="P223" s="63"/>
      <c r="Q223" s="63"/>
      <c r="R223" s="64" t="s">
        <v>42</v>
      </c>
      <c r="S223" s="65" t="s">
        <v>977</v>
      </c>
      <c r="T223" s="16">
        <v>43565</v>
      </c>
      <c r="U223" s="16">
        <v>43830</v>
      </c>
      <c r="V223" s="63"/>
      <c r="W223" s="45" t="s">
        <v>978</v>
      </c>
      <c r="X223" s="66">
        <v>1</v>
      </c>
      <c r="Y223" s="69" t="s">
        <v>45</v>
      </c>
      <c r="Z223" s="63"/>
      <c r="AA223" s="63">
        <v>1</v>
      </c>
      <c r="AB223" s="63">
        <v>2020</v>
      </c>
      <c r="AC223" s="68" t="s">
        <v>974</v>
      </c>
      <c r="AD223" s="72">
        <f ca="1">TODAY()-TABLA4[[#This Row],[Fecha radicación informe]]</f>
        <v>1785</v>
      </c>
      <c r="AE223" s="22" t="s">
        <v>46</v>
      </c>
      <c r="AF223" s="14"/>
    </row>
    <row r="224" spans="1:32" ht="409.5" x14ac:dyDescent="0.25">
      <c r="A224" s="44">
        <v>3753</v>
      </c>
      <c r="B224" s="45">
        <v>74</v>
      </c>
      <c r="C224" s="45">
        <v>2019</v>
      </c>
      <c r="D224" s="60" t="s">
        <v>979</v>
      </c>
      <c r="E224" s="10" t="s">
        <v>34</v>
      </c>
      <c r="F224" s="45"/>
      <c r="G224" s="45"/>
      <c r="H224" s="45" t="s">
        <v>781</v>
      </c>
      <c r="I224" s="61" t="s">
        <v>60</v>
      </c>
      <c r="J224" s="70" t="s">
        <v>61</v>
      </c>
      <c r="K224" s="45" t="s">
        <v>969</v>
      </c>
      <c r="L224" s="45" t="s">
        <v>100</v>
      </c>
      <c r="M224" s="62" t="s">
        <v>970</v>
      </c>
      <c r="N224" s="62" t="s">
        <v>971</v>
      </c>
      <c r="O224" s="63">
        <v>2019</v>
      </c>
      <c r="P224" s="63"/>
      <c r="Q224" s="63"/>
      <c r="R224" s="64" t="s">
        <v>436</v>
      </c>
      <c r="S224" s="65" t="s">
        <v>980</v>
      </c>
      <c r="T224" s="16">
        <v>43534</v>
      </c>
      <c r="U224" s="16" t="s">
        <v>981</v>
      </c>
      <c r="V224" s="63"/>
      <c r="W224" s="45" t="s">
        <v>982</v>
      </c>
      <c r="X224" s="66">
        <v>1</v>
      </c>
      <c r="Y224" s="69" t="s">
        <v>45</v>
      </c>
      <c r="Z224" s="63"/>
      <c r="AA224" s="63">
        <v>10</v>
      </c>
      <c r="AB224" s="63">
        <v>2021</v>
      </c>
      <c r="AC224" s="68" t="s">
        <v>974</v>
      </c>
      <c r="AD224" s="72">
        <f ca="1">TODAY()-TABLA4[[#This Row],[Fecha radicación informe]]</f>
        <v>1785</v>
      </c>
      <c r="AE224" s="22" t="s">
        <v>46</v>
      </c>
      <c r="AF224" s="14"/>
    </row>
    <row r="225" spans="1:32" ht="409.5" x14ac:dyDescent="0.25">
      <c r="A225" s="44">
        <v>3756</v>
      </c>
      <c r="B225" s="45">
        <v>77</v>
      </c>
      <c r="C225" s="45">
        <v>2019</v>
      </c>
      <c r="D225" s="60" t="s">
        <v>995</v>
      </c>
      <c r="E225" s="10" t="s">
        <v>34</v>
      </c>
      <c r="F225" s="45"/>
      <c r="G225" s="45"/>
      <c r="H225" s="45" t="s">
        <v>186</v>
      </c>
      <c r="I225" s="61" t="s">
        <v>36</v>
      </c>
      <c r="J225" s="12" t="s">
        <v>37</v>
      </c>
      <c r="K225" s="45" t="s">
        <v>996</v>
      </c>
      <c r="L225" s="45" t="s">
        <v>112</v>
      </c>
      <c r="M225" s="62" t="s">
        <v>970</v>
      </c>
      <c r="N225" s="62" t="s">
        <v>971</v>
      </c>
      <c r="O225" s="63">
        <v>2019</v>
      </c>
      <c r="P225" s="63"/>
      <c r="Q225" s="63"/>
      <c r="R225" s="64" t="s">
        <v>42</v>
      </c>
      <c r="S225" s="65" t="s">
        <v>997</v>
      </c>
      <c r="T225" s="16">
        <v>43687</v>
      </c>
      <c r="U225" s="16">
        <v>43718</v>
      </c>
      <c r="V225" s="63"/>
      <c r="W225" s="45" t="s">
        <v>998</v>
      </c>
      <c r="X225" s="66">
        <v>1</v>
      </c>
      <c r="Y225" s="69" t="s">
        <v>45</v>
      </c>
      <c r="Z225" s="63"/>
      <c r="AA225" s="63">
        <v>10</v>
      </c>
      <c r="AB225" s="63">
        <v>2019</v>
      </c>
      <c r="AC225" s="68">
        <v>43710</v>
      </c>
      <c r="AD225" s="72">
        <f ca="1">TODAY()-TABLA4[[#This Row],[Fecha radicación informe]]</f>
        <v>1778</v>
      </c>
      <c r="AE225" s="22" t="s">
        <v>46</v>
      </c>
      <c r="AF225" s="14"/>
    </row>
    <row r="226" spans="1:32" ht="409.5" x14ac:dyDescent="0.25">
      <c r="A226" s="44">
        <v>3758</v>
      </c>
      <c r="B226" s="45">
        <v>79</v>
      </c>
      <c r="C226" s="45">
        <v>2019</v>
      </c>
      <c r="D226" s="60" t="s">
        <v>1004</v>
      </c>
      <c r="E226" s="10" t="s">
        <v>34</v>
      </c>
      <c r="F226" s="45"/>
      <c r="G226" s="45"/>
      <c r="H226" s="45" t="s">
        <v>85</v>
      </c>
      <c r="I226" s="61" t="s">
        <v>36</v>
      </c>
      <c r="J226" s="12" t="s">
        <v>37</v>
      </c>
      <c r="K226" s="45" t="s">
        <v>996</v>
      </c>
      <c r="L226" s="45" t="s">
        <v>112</v>
      </c>
      <c r="M226" s="62" t="s">
        <v>970</v>
      </c>
      <c r="N226" s="62" t="s">
        <v>971</v>
      </c>
      <c r="O226" s="63">
        <v>2019</v>
      </c>
      <c r="P226" s="63"/>
      <c r="Q226" s="63"/>
      <c r="R226" s="64" t="s">
        <v>42</v>
      </c>
      <c r="S226" s="65" t="s">
        <v>1005</v>
      </c>
      <c r="T226" s="16">
        <v>43748</v>
      </c>
      <c r="U226" s="16">
        <v>43779</v>
      </c>
      <c r="V226" s="63"/>
      <c r="W226" s="45" t="s">
        <v>1006</v>
      </c>
      <c r="X226" s="66">
        <v>1</v>
      </c>
      <c r="Y226" s="69" t="s">
        <v>45</v>
      </c>
      <c r="Z226" s="63"/>
      <c r="AA226" s="63">
        <v>10</v>
      </c>
      <c r="AB226" s="63">
        <v>2019</v>
      </c>
      <c r="AC226" s="68">
        <v>43710</v>
      </c>
      <c r="AD226" s="72">
        <f ca="1">TODAY()-TABLA4[[#This Row],[Fecha radicación informe]]</f>
        <v>1778</v>
      </c>
      <c r="AE226" s="22" t="s">
        <v>46</v>
      </c>
      <c r="AF226" s="14"/>
    </row>
    <row r="227" spans="1:32" ht="409.5" x14ac:dyDescent="0.25">
      <c r="A227" s="44">
        <v>3759</v>
      </c>
      <c r="B227" s="45">
        <v>80</v>
      </c>
      <c r="C227" s="45">
        <v>2019</v>
      </c>
      <c r="D227" s="60" t="s">
        <v>1007</v>
      </c>
      <c r="E227" s="10" t="s">
        <v>34</v>
      </c>
      <c r="F227" s="45"/>
      <c r="G227" s="45"/>
      <c r="H227" s="45" t="s">
        <v>301</v>
      </c>
      <c r="I227" s="61" t="s">
        <v>36</v>
      </c>
      <c r="J227" s="12" t="s">
        <v>37</v>
      </c>
      <c r="K227" s="45" t="s">
        <v>996</v>
      </c>
      <c r="L227" s="45" t="s">
        <v>112</v>
      </c>
      <c r="M227" s="62" t="s">
        <v>970</v>
      </c>
      <c r="N227" s="62" t="s">
        <v>971</v>
      </c>
      <c r="O227" s="63">
        <v>2019</v>
      </c>
      <c r="P227" s="63"/>
      <c r="Q227" s="63"/>
      <c r="R227" s="64" t="s">
        <v>42</v>
      </c>
      <c r="S227" s="65" t="s">
        <v>1008</v>
      </c>
      <c r="T227" s="16">
        <v>43748</v>
      </c>
      <c r="U227" s="16">
        <v>43779</v>
      </c>
      <c r="V227" s="63"/>
      <c r="W227" s="45" t="s">
        <v>1009</v>
      </c>
      <c r="X227" s="66">
        <v>1</v>
      </c>
      <c r="Y227" s="69" t="s">
        <v>45</v>
      </c>
      <c r="Z227" s="63"/>
      <c r="AA227" s="63">
        <v>10</v>
      </c>
      <c r="AB227" s="63">
        <v>2019</v>
      </c>
      <c r="AC227" s="68">
        <v>43710</v>
      </c>
      <c r="AD227" s="72">
        <f ca="1">TODAY()-TABLA4[[#This Row],[Fecha radicación informe]]</f>
        <v>1778</v>
      </c>
      <c r="AE227" s="22" t="s">
        <v>46</v>
      </c>
      <c r="AF227" s="14"/>
    </row>
    <row r="228" spans="1:32" ht="252" x14ac:dyDescent="0.25">
      <c r="A228" s="44">
        <v>3760</v>
      </c>
      <c r="B228" s="45">
        <v>81</v>
      </c>
      <c r="C228" s="45">
        <v>2019</v>
      </c>
      <c r="D228" s="60" t="s">
        <v>1010</v>
      </c>
      <c r="E228" s="10" t="s">
        <v>34</v>
      </c>
      <c r="F228" s="45"/>
      <c r="G228" s="45"/>
      <c r="H228" s="45" t="s">
        <v>301</v>
      </c>
      <c r="I228" s="61" t="s">
        <v>36</v>
      </c>
      <c r="J228" s="12" t="s">
        <v>37</v>
      </c>
      <c r="K228" s="45" t="s">
        <v>996</v>
      </c>
      <c r="L228" s="45" t="s">
        <v>112</v>
      </c>
      <c r="M228" s="62" t="s">
        <v>970</v>
      </c>
      <c r="N228" s="62" t="s">
        <v>971</v>
      </c>
      <c r="O228" s="63">
        <v>2019</v>
      </c>
      <c r="P228" s="63"/>
      <c r="Q228" s="63"/>
      <c r="R228" s="64" t="s">
        <v>42</v>
      </c>
      <c r="S228" s="65" t="s">
        <v>1011</v>
      </c>
      <c r="T228" s="16">
        <v>43748</v>
      </c>
      <c r="U228" s="16">
        <v>43779</v>
      </c>
      <c r="V228" s="63"/>
      <c r="W228" s="45" t="s">
        <v>1012</v>
      </c>
      <c r="X228" s="66">
        <v>1</v>
      </c>
      <c r="Y228" s="69" t="s">
        <v>45</v>
      </c>
      <c r="Z228" s="63"/>
      <c r="AA228" s="63">
        <v>10</v>
      </c>
      <c r="AB228" s="63">
        <v>2019</v>
      </c>
      <c r="AC228" s="68">
        <v>43710</v>
      </c>
      <c r="AD228" s="72">
        <f ca="1">TODAY()-TABLA4[[#This Row],[Fecha radicación informe]]</f>
        <v>1778</v>
      </c>
      <c r="AE228" s="22" t="s">
        <v>46</v>
      </c>
      <c r="AF228" s="14"/>
    </row>
    <row r="229" spans="1:32" ht="409.5" x14ac:dyDescent="0.25">
      <c r="A229" s="44">
        <v>3761</v>
      </c>
      <c r="B229" s="45">
        <v>82</v>
      </c>
      <c r="C229" s="45">
        <v>2019</v>
      </c>
      <c r="D229" s="60" t="s">
        <v>1013</v>
      </c>
      <c r="E229" s="10" t="s">
        <v>34</v>
      </c>
      <c r="F229" s="45"/>
      <c r="G229" s="45"/>
      <c r="H229" s="45" t="s">
        <v>301</v>
      </c>
      <c r="I229" s="61" t="s">
        <v>36</v>
      </c>
      <c r="J229" s="12" t="s">
        <v>37</v>
      </c>
      <c r="K229" s="45" t="s">
        <v>996</v>
      </c>
      <c r="L229" s="45" t="s">
        <v>112</v>
      </c>
      <c r="M229" s="62" t="s">
        <v>970</v>
      </c>
      <c r="N229" s="62" t="s">
        <v>971</v>
      </c>
      <c r="O229" s="63">
        <v>2019</v>
      </c>
      <c r="P229" s="63"/>
      <c r="Q229" s="63"/>
      <c r="R229" s="64" t="s">
        <v>42</v>
      </c>
      <c r="S229" s="65" t="s">
        <v>1014</v>
      </c>
      <c r="T229" s="16">
        <v>43748</v>
      </c>
      <c r="U229" s="16">
        <v>43779</v>
      </c>
      <c r="V229" s="63"/>
      <c r="W229" s="45" t="s">
        <v>1015</v>
      </c>
      <c r="X229" s="66">
        <v>1</v>
      </c>
      <c r="Y229" s="69" t="s">
        <v>45</v>
      </c>
      <c r="Z229" s="63"/>
      <c r="AA229" s="63">
        <v>10</v>
      </c>
      <c r="AB229" s="63">
        <v>2019</v>
      </c>
      <c r="AC229" s="68">
        <v>43710</v>
      </c>
      <c r="AD229" s="72">
        <f ca="1">TODAY()-TABLA4[[#This Row],[Fecha radicación informe]]</f>
        <v>1778</v>
      </c>
      <c r="AE229" s="22" t="s">
        <v>46</v>
      </c>
      <c r="AF229" s="14"/>
    </row>
    <row r="230" spans="1:32" ht="299.25" x14ac:dyDescent="0.25">
      <c r="A230" s="44">
        <v>3762</v>
      </c>
      <c r="B230" s="45">
        <v>83</v>
      </c>
      <c r="C230" s="45">
        <v>2019</v>
      </c>
      <c r="D230" s="60" t="s">
        <v>1016</v>
      </c>
      <c r="E230" s="10" t="s">
        <v>34</v>
      </c>
      <c r="F230" s="45"/>
      <c r="G230" s="45"/>
      <c r="H230" s="45" t="s">
        <v>781</v>
      </c>
      <c r="I230" s="61" t="s">
        <v>36</v>
      </c>
      <c r="J230" s="12" t="s">
        <v>37</v>
      </c>
      <c r="K230" s="45" t="s">
        <v>1017</v>
      </c>
      <c r="L230" s="45" t="s">
        <v>285</v>
      </c>
      <c r="M230" s="62" t="s">
        <v>970</v>
      </c>
      <c r="N230" s="62" t="s">
        <v>971</v>
      </c>
      <c r="O230" s="63">
        <v>2019</v>
      </c>
      <c r="P230" s="63"/>
      <c r="Q230" s="63"/>
      <c r="R230" s="64" t="s">
        <v>358</v>
      </c>
      <c r="S230" s="65" t="s">
        <v>1018</v>
      </c>
      <c r="T230" s="16">
        <v>43596</v>
      </c>
      <c r="U230" s="16">
        <v>43951</v>
      </c>
      <c r="V230" s="63"/>
      <c r="W230" s="45" t="s">
        <v>1019</v>
      </c>
      <c r="X230" s="66">
        <v>1</v>
      </c>
      <c r="Y230" s="69" t="s">
        <v>45</v>
      </c>
      <c r="Z230" s="63"/>
      <c r="AA230" s="63">
        <v>6</v>
      </c>
      <c r="AB230" s="63">
        <v>2020</v>
      </c>
      <c r="AC230" s="68" t="s">
        <v>943</v>
      </c>
      <c r="AD230" s="72">
        <f ca="1">TODAY()-TABLA4[[#This Row],[Fecha radicación informe]]</f>
        <v>1781</v>
      </c>
      <c r="AE230" s="22" t="s">
        <v>46</v>
      </c>
      <c r="AF230" s="14"/>
    </row>
    <row r="231" spans="1:32" ht="267.75" x14ac:dyDescent="0.25">
      <c r="A231" s="44">
        <v>3763</v>
      </c>
      <c r="B231" s="45">
        <v>84</v>
      </c>
      <c r="C231" s="45">
        <v>2019</v>
      </c>
      <c r="D231" s="60" t="s">
        <v>1020</v>
      </c>
      <c r="E231" s="10" t="s">
        <v>34</v>
      </c>
      <c r="F231" s="45"/>
      <c r="G231" s="45"/>
      <c r="H231" s="45" t="s">
        <v>48</v>
      </c>
      <c r="I231" s="61" t="s">
        <v>308</v>
      </c>
      <c r="J231" s="12" t="s">
        <v>133</v>
      </c>
      <c r="K231" s="45" t="s">
        <v>1021</v>
      </c>
      <c r="L231" s="45" t="s">
        <v>492</v>
      </c>
      <c r="M231" s="62" t="s">
        <v>970</v>
      </c>
      <c r="N231" s="62" t="s">
        <v>971</v>
      </c>
      <c r="O231" s="63">
        <v>2019</v>
      </c>
      <c r="P231" s="63"/>
      <c r="Q231" s="63"/>
      <c r="R231" s="64" t="s">
        <v>358</v>
      </c>
      <c r="S231" s="65" t="s">
        <v>1022</v>
      </c>
      <c r="T231" s="16" t="s">
        <v>1023</v>
      </c>
      <c r="U231" s="16">
        <v>43921</v>
      </c>
      <c r="V231" s="63"/>
      <c r="W231" s="45" t="s">
        <v>1024</v>
      </c>
      <c r="X231" s="66">
        <v>1</v>
      </c>
      <c r="Y231" s="69" t="s">
        <v>45</v>
      </c>
      <c r="Z231" s="63"/>
      <c r="AA231" s="63">
        <v>2</v>
      </c>
      <c r="AB231" s="63">
        <v>2020</v>
      </c>
      <c r="AC231" s="68">
        <v>43710</v>
      </c>
      <c r="AD231" s="72">
        <f ca="1">TODAY()-TABLA4[[#This Row],[Fecha radicación informe]]</f>
        <v>1778</v>
      </c>
      <c r="AE231" s="22" t="s">
        <v>58</v>
      </c>
      <c r="AF231" s="14"/>
    </row>
    <row r="232" spans="1:32" ht="409.5" x14ac:dyDescent="0.25">
      <c r="A232" s="44">
        <v>3764</v>
      </c>
      <c r="B232" s="45">
        <v>85</v>
      </c>
      <c r="C232" s="45">
        <v>2019</v>
      </c>
      <c r="D232" s="60" t="s">
        <v>1025</v>
      </c>
      <c r="E232" s="10" t="s">
        <v>34</v>
      </c>
      <c r="F232" s="45"/>
      <c r="G232" s="45"/>
      <c r="H232" s="45" t="s">
        <v>48</v>
      </c>
      <c r="I232" s="61" t="s">
        <v>308</v>
      </c>
      <c r="J232" s="12" t="s">
        <v>133</v>
      </c>
      <c r="K232" s="45" t="s">
        <v>1021</v>
      </c>
      <c r="L232" s="45" t="s">
        <v>492</v>
      </c>
      <c r="M232" s="62" t="s">
        <v>970</v>
      </c>
      <c r="N232" s="62" t="s">
        <v>971</v>
      </c>
      <c r="O232" s="63">
        <v>2019</v>
      </c>
      <c r="P232" s="63"/>
      <c r="Q232" s="63"/>
      <c r="R232" s="64" t="s">
        <v>358</v>
      </c>
      <c r="S232" s="65" t="s">
        <v>1026</v>
      </c>
      <c r="T232" s="16" t="s">
        <v>1023</v>
      </c>
      <c r="U232" s="16">
        <v>43830</v>
      </c>
      <c r="V232" s="63"/>
      <c r="W232" s="45" t="s">
        <v>1027</v>
      </c>
      <c r="X232" s="66">
        <v>1</v>
      </c>
      <c r="Y232" s="69" t="s">
        <v>45</v>
      </c>
      <c r="Z232" s="63"/>
      <c r="AA232" s="63">
        <v>2</v>
      </c>
      <c r="AB232" s="63">
        <v>2020</v>
      </c>
      <c r="AC232" s="68">
        <v>43710</v>
      </c>
      <c r="AD232" s="72">
        <f ca="1">TODAY()-TABLA4[[#This Row],[Fecha radicación informe]]</f>
        <v>1778</v>
      </c>
      <c r="AE232" s="22" t="s">
        <v>58</v>
      </c>
      <c r="AF232" s="14"/>
    </row>
    <row r="233" spans="1:32" ht="189" x14ac:dyDescent="0.25">
      <c r="A233" s="44">
        <v>3765</v>
      </c>
      <c r="B233" s="45">
        <v>86</v>
      </c>
      <c r="C233" s="45">
        <v>2019</v>
      </c>
      <c r="D233" s="60" t="s">
        <v>1028</v>
      </c>
      <c r="E233" s="10" t="s">
        <v>34</v>
      </c>
      <c r="F233" s="45"/>
      <c r="G233" s="45"/>
      <c r="H233" s="45" t="s">
        <v>85</v>
      </c>
      <c r="I233" s="61" t="s">
        <v>49</v>
      </c>
      <c r="J233" s="70" t="s">
        <v>50</v>
      </c>
      <c r="K233" s="45" t="s">
        <v>1029</v>
      </c>
      <c r="L233" s="45" t="s">
        <v>765</v>
      </c>
      <c r="M233" s="62" t="s">
        <v>1030</v>
      </c>
      <c r="N233" s="62" t="s">
        <v>1031</v>
      </c>
      <c r="O233" s="63">
        <v>2019</v>
      </c>
      <c r="P233" s="63"/>
      <c r="Q233" s="63"/>
      <c r="R233" s="64" t="s">
        <v>42</v>
      </c>
      <c r="S233" s="65" t="s">
        <v>1032</v>
      </c>
      <c r="T233" s="16">
        <v>43799</v>
      </c>
      <c r="U233" s="16">
        <v>43966</v>
      </c>
      <c r="V233" s="63"/>
      <c r="W233" s="45" t="s">
        <v>1033</v>
      </c>
      <c r="X233" s="66">
        <v>1</v>
      </c>
      <c r="Y233" s="69" t="s">
        <v>45</v>
      </c>
      <c r="Z233" s="63"/>
      <c r="AA233" s="63">
        <v>5</v>
      </c>
      <c r="AB233" s="63">
        <v>2020</v>
      </c>
      <c r="AC233" s="68">
        <v>43740</v>
      </c>
      <c r="AD233" s="21">
        <f ca="1">IF(TABLA4[[#This Row],[Fecha radicación informe]]="","",TODAY()-TABLA4[[#This Row],[Fecha radicación informe]])</f>
        <v>1748</v>
      </c>
      <c r="AE233" s="22" t="s">
        <v>758</v>
      </c>
      <c r="AF233" s="14"/>
    </row>
    <row r="234" spans="1:32" ht="378" x14ac:dyDescent="0.25">
      <c r="A234" s="44">
        <v>3766</v>
      </c>
      <c r="B234" s="45">
        <v>87</v>
      </c>
      <c r="C234" s="45">
        <v>2019</v>
      </c>
      <c r="D234" s="60" t="s">
        <v>1034</v>
      </c>
      <c r="E234" s="10" t="s">
        <v>34</v>
      </c>
      <c r="F234" s="45"/>
      <c r="G234" s="45"/>
      <c r="H234" s="45" t="s">
        <v>48</v>
      </c>
      <c r="I234" s="61" t="s">
        <v>140</v>
      </c>
      <c r="J234" s="12" t="s">
        <v>133</v>
      </c>
      <c r="K234" s="45" t="s">
        <v>927</v>
      </c>
      <c r="L234" s="45" t="s">
        <v>210</v>
      </c>
      <c r="M234" s="62" t="s">
        <v>1030</v>
      </c>
      <c r="N234" s="62" t="s">
        <v>1031</v>
      </c>
      <c r="O234" s="63">
        <v>2019</v>
      </c>
      <c r="P234" s="63"/>
      <c r="Q234" s="63"/>
      <c r="R234" s="64"/>
      <c r="S234" s="65"/>
      <c r="T234" s="16"/>
      <c r="U234" s="16"/>
      <c r="V234" s="63"/>
      <c r="W234" s="45" t="s">
        <v>1035</v>
      </c>
      <c r="X234" s="66">
        <v>1</v>
      </c>
      <c r="Y234" s="69" t="s">
        <v>45</v>
      </c>
      <c r="Z234" s="63"/>
      <c r="AA234" s="63">
        <v>11</v>
      </c>
      <c r="AB234" s="63">
        <v>2021</v>
      </c>
      <c r="AC234" s="68">
        <v>43738</v>
      </c>
      <c r="AD234" s="21">
        <f ca="1">IF(TABLA4[[#This Row],[Fecha radicación informe]]="","",TODAY()-TABLA4[[#This Row],[Fecha radicación informe]])</f>
        <v>1750</v>
      </c>
      <c r="AE234" s="22" t="s">
        <v>758</v>
      </c>
      <c r="AF234" s="14"/>
    </row>
    <row r="235" spans="1:32" ht="283.5" x14ac:dyDescent="0.25">
      <c r="A235" s="44">
        <v>3767</v>
      </c>
      <c r="B235" s="45">
        <v>88</v>
      </c>
      <c r="C235" s="45">
        <v>2019</v>
      </c>
      <c r="D235" s="60" t="s">
        <v>1036</v>
      </c>
      <c r="E235" s="10" t="s">
        <v>34</v>
      </c>
      <c r="F235" s="45"/>
      <c r="G235" s="45"/>
      <c r="H235" s="45" t="s">
        <v>120</v>
      </c>
      <c r="I235" s="61" t="s">
        <v>903</v>
      </c>
      <c r="J235" s="12" t="s">
        <v>188</v>
      </c>
      <c r="K235" s="10" t="s">
        <v>205</v>
      </c>
      <c r="L235" s="45" t="s">
        <v>210</v>
      </c>
      <c r="M235" s="62" t="s">
        <v>1030</v>
      </c>
      <c r="N235" s="62" t="s">
        <v>1031</v>
      </c>
      <c r="O235" s="63">
        <v>2019</v>
      </c>
      <c r="P235" s="63"/>
      <c r="Q235" s="63"/>
      <c r="R235" s="64" t="s">
        <v>358</v>
      </c>
      <c r="S235" s="65" t="s">
        <v>1037</v>
      </c>
      <c r="T235" s="16" t="s">
        <v>1038</v>
      </c>
      <c r="U235" s="16">
        <v>44227</v>
      </c>
      <c r="V235" s="63"/>
      <c r="W235" s="45" t="s">
        <v>1039</v>
      </c>
      <c r="X235" s="66">
        <v>1</v>
      </c>
      <c r="Y235" s="69" t="s">
        <v>45</v>
      </c>
      <c r="Z235" s="63"/>
      <c r="AA235" s="63">
        <v>9</v>
      </c>
      <c r="AB235" s="63">
        <v>2021</v>
      </c>
      <c r="AC235" s="68">
        <v>43738</v>
      </c>
      <c r="AD235" s="21">
        <f ca="1">IF(TABLA4[[#This Row],[Fecha radicación informe]]="","",TODAY()-TABLA4[[#This Row],[Fecha radicación informe]])</f>
        <v>1750</v>
      </c>
      <c r="AE235" s="22" t="s">
        <v>758</v>
      </c>
      <c r="AF235" s="14"/>
    </row>
    <row r="236" spans="1:32" ht="409.5" x14ac:dyDescent="0.25">
      <c r="A236" s="44">
        <v>3768</v>
      </c>
      <c r="B236" s="45">
        <v>89</v>
      </c>
      <c r="C236" s="45">
        <v>2019</v>
      </c>
      <c r="D236" s="60" t="s">
        <v>1040</v>
      </c>
      <c r="E236" s="10" t="s">
        <v>34</v>
      </c>
      <c r="F236" s="45"/>
      <c r="G236" s="45"/>
      <c r="H236" s="45" t="s">
        <v>120</v>
      </c>
      <c r="I236" s="61" t="s">
        <v>903</v>
      </c>
      <c r="J236" s="12" t="s">
        <v>188</v>
      </c>
      <c r="K236" s="10" t="s">
        <v>205</v>
      </c>
      <c r="L236" s="45" t="s">
        <v>210</v>
      </c>
      <c r="M236" s="62" t="s">
        <v>1030</v>
      </c>
      <c r="N236" s="62" t="s">
        <v>1031</v>
      </c>
      <c r="O236" s="63">
        <v>2019</v>
      </c>
      <c r="P236" s="63"/>
      <c r="Q236" s="63"/>
      <c r="R236" s="64" t="s">
        <v>358</v>
      </c>
      <c r="S236" s="65" t="s">
        <v>1041</v>
      </c>
      <c r="T236" s="16" t="s">
        <v>1038</v>
      </c>
      <c r="U236" s="16">
        <v>44227</v>
      </c>
      <c r="V236" s="63"/>
      <c r="W236" s="45" t="s">
        <v>1042</v>
      </c>
      <c r="X236" s="66">
        <v>1</v>
      </c>
      <c r="Y236" s="69" t="s">
        <v>45</v>
      </c>
      <c r="Z236" s="63"/>
      <c r="AA236" s="63">
        <v>11</v>
      </c>
      <c r="AB236" s="63">
        <v>2021</v>
      </c>
      <c r="AC236" s="68">
        <v>43738</v>
      </c>
      <c r="AD236" s="21">
        <f ca="1">IF(TABLA4[[#This Row],[Fecha radicación informe]]="","",TODAY()-TABLA4[[#This Row],[Fecha radicación informe]])</f>
        <v>1750</v>
      </c>
      <c r="AE236" s="22" t="s">
        <v>758</v>
      </c>
      <c r="AF236" s="14"/>
    </row>
    <row r="237" spans="1:32" ht="409.5" x14ac:dyDescent="0.25">
      <c r="A237" s="44">
        <v>3769</v>
      </c>
      <c r="B237" s="45">
        <v>90</v>
      </c>
      <c r="C237" s="45">
        <v>2019</v>
      </c>
      <c r="D237" s="60" t="s">
        <v>1043</v>
      </c>
      <c r="E237" s="10" t="s">
        <v>34</v>
      </c>
      <c r="F237" s="45"/>
      <c r="G237" s="45"/>
      <c r="H237" s="45" t="s">
        <v>35</v>
      </c>
      <c r="I237" s="61" t="s">
        <v>36</v>
      </c>
      <c r="J237" s="12" t="s">
        <v>37</v>
      </c>
      <c r="K237" s="45" t="s">
        <v>1044</v>
      </c>
      <c r="L237" s="45" t="s">
        <v>100</v>
      </c>
      <c r="M237" s="62" t="s">
        <v>1045</v>
      </c>
      <c r="N237" s="62" t="s">
        <v>1046</v>
      </c>
      <c r="O237" s="63">
        <v>2019</v>
      </c>
      <c r="P237" s="63"/>
      <c r="Q237" s="63"/>
      <c r="R237" s="64" t="s">
        <v>42</v>
      </c>
      <c r="S237" s="65" t="s">
        <v>1047</v>
      </c>
      <c r="T237" s="75" t="s">
        <v>1048</v>
      </c>
      <c r="U237" s="75">
        <v>44012</v>
      </c>
      <c r="V237" s="63"/>
      <c r="W237" s="45" t="s">
        <v>1049</v>
      </c>
      <c r="X237" s="66">
        <v>1</v>
      </c>
      <c r="Y237" s="69" t="s">
        <v>45</v>
      </c>
      <c r="Z237" s="63"/>
      <c r="AA237" s="63">
        <v>7</v>
      </c>
      <c r="AB237" s="63">
        <v>2020</v>
      </c>
      <c r="AC237" s="68" t="s">
        <v>1050</v>
      </c>
      <c r="AD237" s="21">
        <f ca="1">IF(TABLA4[[#This Row],[Fecha radicación informe]]="","",TODAY()-TABLA4[[#This Row],[Fecha radicación informe]])</f>
        <v>1721</v>
      </c>
      <c r="AE237" s="22" t="s">
        <v>46</v>
      </c>
      <c r="AF237" s="14"/>
    </row>
    <row r="238" spans="1:32" ht="409.5" x14ac:dyDescent="0.25">
      <c r="A238" s="44">
        <v>3770</v>
      </c>
      <c r="B238" s="45">
        <v>91</v>
      </c>
      <c r="C238" s="45">
        <v>2019</v>
      </c>
      <c r="D238" s="60" t="s">
        <v>1051</v>
      </c>
      <c r="E238" s="10" t="s">
        <v>34</v>
      </c>
      <c r="F238" s="45"/>
      <c r="G238" s="45"/>
      <c r="H238" s="45" t="s">
        <v>85</v>
      </c>
      <c r="I238" s="61" t="s">
        <v>36</v>
      </c>
      <c r="J238" s="12" t="s">
        <v>37</v>
      </c>
      <c r="K238" s="45" t="s">
        <v>1044</v>
      </c>
      <c r="L238" s="45" t="s">
        <v>100</v>
      </c>
      <c r="M238" s="62" t="s">
        <v>1045</v>
      </c>
      <c r="N238" s="62" t="s">
        <v>1046</v>
      </c>
      <c r="O238" s="63">
        <v>2019</v>
      </c>
      <c r="P238" s="63"/>
      <c r="Q238" s="63"/>
      <c r="R238" s="64" t="s">
        <v>42</v>
      </c>
      <c r="S238" s="65" t="s">
        <v>1052</v>
      </c>
      <c r="T238" s="75" t="s">
        <v>1048</v>
      </c>
      <c r="U238" s="75">
        <v>44012</v>
      </c>
      <c r="V238" s="63"/>
      <c r="W238" s="45" t="s">
        <v>1053</v>
      </c>
      <c r="X238" s="66">
        <v>1</v>
      </c>
      <c r="Y238" s="69" t="s">
        <v>45</v>
      </c>
      <c r="Z238" s="63"/>
      <c r="AA238" s="63">
        <v>6</v>
      </c>
      <c r="AB238" s="63">
        <v>2020</v>
      </c>
      <c r="AC238" s="68" t="s">
        <v>1050</v>
      </c>
      <c r="AD238" s="21">
        <f ca="1">IF(TABLA4[[#This Row],[Fecha radicación informe]]="","",TODAY()-TABLA4[[#This Row],[Fecha radicación informe]])</f>
        <v>1721</v>
      </c>
      <c r="AE238" s="22" t="s">
        <v>46</v>
      </c>
      <c r="AF238" s="14"/>
    </row>
    <row r="239" spans="1:32" ht="409.5" x14ac:dyDescent="0.25">
      <c r="A239" s="44">
        <v>3771</v>
      </c>
      <c r="B239" s="45">
        <v>92</v>
      </c>
      <c r="C239" s="45">
        <v>2019</v>
      </c>
      <c r="D239" s="60" t="s">
        <v>1054</v>
      </c>
      <c r="E239" s="10" t="s">
        <v>34</v>
      </c>
      <c r="F239" s="45"/>
      <c r="G239" s="45"/>
      <c r="H239" s="45" t="s">
        <v>35</v>
      </c>
      <c r="I239" s="61" t="s">
        <v>36</v>
      </c>
      <c r="J239" s="12" t="s">
        <v>37</v>
      </c>
      <c r="K239" s="45" t="s">
        <v>1044</v>
      </c>
      <c r="L239" s="45" t="s">
        <v>100</v>
      </c>
      <c r="M239" s="62" t="s">
        <v>1045</v>
      </c>
      <c r="N239" s="62" t="s">
        <v>1046</v>
      </c>
      <c r="O239" s="63">
        <v>2019</v>
      </c>
      <c r="P239" s="63"/>
      <c r="Q239" s="63"/>
      <c r="R239" s="64" t="s">
        <v>42</v>
      </c>
      <c r="S239" s="65" t="s">
        <v>1055</v>
      </c>
      <c r="T239" s="75" t="s">
        <v>1048</v>
      </c>
      <c r="U239" s="75">
        <v>44135</v>
      </c>
      <c r="V239" s="63"/>
      <c r="W239" s="45" t="s">
        <v>1056</v>
      </c>
      <c r="X239" s="66">
        <v>1</v>
      </c>
      <c r="Y239" s="69" t="s">
        <v>45</v>
      </c>
      <c r="Z239" s="63"/>
      <c r="AA239" s="63">
        <v>10</v>
      </c>
      <c r="AB239" s="63">
        <v>2020</v>
      </c>
      <c r="AC239" s="68" t="s">
        <v>1050</v>
      </c>
      <c r="AD239" s="21">
        <f ca="1">IF(TABLA4[[#This Row],[Fecha radicación informe]]="","",TODAY()-TABLA4[[#This Row],[Fecha radicación informe]])</f>
        <v>1721</v>
      </c>
      <c r="AE239" s="22" t="s">
        <v>46</v>
      </c>
      <c r="AF239" s="14"/>
    </row>
    <row r="240" spans="1:32" ht="346.5" x14ac:dyDescent="0.25">
      <c r="A240" s="44">
        <v>3772</v>
      </c>
      <c r="B240" s="45">
        <v>93</v>
      </c>
      <c r="C240" s="45">
        <v>2019</v>
      </c>
      <c r="D240" s="60" t="s">
        <v>1057</v>
      </c>
      <c r="E240" s="10" t="s">
        <v>34</v>
      </c>
      <c r="F240" s="45"/>
      <c r="G240" s="45"/>
      <c r="H240" s="45" t="s">
        <v>85</v>
      </c>
      <c r="I240" s="61" t="s">
        <v>36</v>
      </c>
      <c r="J240" s="12" t="s">
        <v>37</v>
      </c>
      <c r="K240" s="45" t="s">
        <v>1044</v>
      </c>
      <c r="L240" s="45" t="s">
        <v>100</v>
      </c>
      <c r="M240" s="62" t="s">
        <v>1045</v>
      </c>
      <c r="N240" s="62" t="s">
        <v>1046</v>
      </c>
      <c r="O240" s="63">
        <v>2019</v>
      </c>
      <c r="P240" s="63"/>
      <c r="Q240" s="63"/>
      <c r="R240" s="64" t="s">
        <v>42</v>
      </c>
      <c r="S240" s="65" t="s">
        <v>1058</v>
      </c>
      <c r="T240" s="75" t="s">
        <v>1048</v>
      </c>
      <c r="U240" s="75">
        <v>44012</v>
      </c>
      <c r="V240" s="63"/>
      <c r="W240" s="45" t="s">
        <v>1059</v>
      </c>
      <c r="X240" s="66">
        <v>1</v>
      </c>
      <c r="Y240" s="69" t="s">
        <v>45</v>
      </c>
      <c r="Z240" s="63"/>
      <c r="AA240" s="63">
        <v>5</v>
      </c>
      <c r="AB240" s="63">
        <v>2020</v>
      </c>
      <c r="AC240" s="68" t="s">
        <v>1050</v>
      </c>
      <c r="AD240" s="21">
        <f ca="1">IF(TABLA4[[#This Row],[Fecha radicación informe]]="","",TODAY()-TABLA4[[#This Row],[Fecha radicación informe]])</f>
        <v>1721</v>
      </c>
      <c r="AE240" s="22" t="s">
        <v>46</v>
      </c>
      <c r="AF240" s="14"/>
    </row>
    <row r="241" spans="1:32" ht="409.5" x14ac:dyDescent="0.25">
      <c r="A241" s="44">
        <v>3773</v>
      </c>
      <c r="B241" s="45">
        <v>94</v>
      </c>
      <c r="C241" s="45">
        <v>2019</v>
      </c>
      <c r="D241" s="60" t="s">
        <v>1060</v>
      </c>
      <c r="E241" s="10" t="s">
        <v>34</v>
      </c>
      <c r="F241" s="45"/>
      <c r="G241" s="45"/>
      <c r="H241" s="45" t="s">
        <v>85</v>
      </c>
      <c r="I241" s="61" t="s">
        <v>36</v>
      </c>
      <c r="J241" s="12" t="s">
        <v>37</v>
      </c>
      <c r="K241" s="45" t="s">
        <v>1044</v>
      </c>
      <c r="L241" s="45" t="s">
        <v>100</v>
      </c>
      <c r="M241" s="62" t="s">
        <v>1045</v>
      </c>
      <c r="N241" s="62" t="s">
        <v>1046</v>
      </c>
      <c r="O241" s="63">
        <v>2019</v>
      </c>
      <c r="P241" s="63"/>
      <c r="Q241" s="63"/>
      <c r="R241" s="64" t="s">
        <v>42</v>
      </c>
      <c r="S241" s="65" t="s">
        <v>1061</v>
      </c>
      <c r="T241" s="75" t="s">
        <v>1048</v>
      </c>
      <c r="U241" s="75">
        <v>44012</v>
      </c>
      <c r="V241" s="63"/>
      <c r="W241" s="45" t="s">
        <v>1062</v>
      </c>
      <c r="X241" s="66">
        <v>1</v>
      </c>
      <c r="Y241" s="69" t="s">
        <v>45</v>
      </c>
      <c r="Z241" s="63"/>
      <c r="AA241" s="63">
        <v>6</v>
      </c>
      <c r="AB241" s="63">
        <v>2020</v>
      </c>
      <c r="AC241" s="68" t="s">
        <v>1050</v>
      </c>
      <c r="AD241" s="21">
        <f ca="1">IF(TABLA4[[#This Row],[Fecha radicación informe]]="","",TODAY()-TABLA4[[#This Row],[Fecha radicación informe]])</f>
        <v>1721</v>
      </c>
      <c r="AE241" s="22" t="s">
        <v>46</v>
      </c>
      <c r="AF241" s="14"/>
    </row>
    <row r="242" spans="1:32" ht="409.5" x14ac:dyDescent="0.25">
      <c r="A242" s="44">
        <v>3775</v>
      </c>
      <c r="B242" s="45">
        <v>96</v>
      </c>
      <c r="C242" s="45">
        <v>2019</v>
      </c>
      <c r="D242" s="60" t="s">
        <v>1068</v>
      </c>
      <c r="E242" s="10" t="s">
        <v>34</v>
      </c>
      <c r="F242" s="45"/>
      <c r="G242" s="45"/>
      <c r="H242" s="45" t="s">
        <v>85</v>
      </c>
      <c r="I242" s="61" t="s">
        <v>36</v>
      </c>
      <c r="J242" s="70" t="s">
        <v>98</v>
      </c>
      <c r="K242" s="45" t="s">
        <v>1069</v>
      </c>
      <c r="L242" s="45" t="s">
        <v>285</v>
      </c>
      <c r="M242" s="62" t="s">
        <v>1045</v>
      </c>
      <c r="N242" s="62" t="s">
        <v>1046</v>
      </c>
      <c r="O242" s="63">
        <v>2019</v>
      </c>
      <c r="P242" s="63"/>
      <c r="Q242" s="63"/>
      <c r="R242" s="64" t="s">
        <v>358</v>
      </c>
      <c r="S242" s="65" t="s">
        <v>1070</v>
      </c>
      <c r="T242" s="75" t="s">
        <v>1071</v>
      </c>
      <c r="U242" s="75">
        <v>43861</v>
      </c>
      <c r="V242" s="63"/>
      <c r="W242" s="45" t="s">
        <v>1072</v>
      </c>
      <c r="X242" s="66">
        <v>1</v>
      </c>
      <c r="Y242" s="69" t="s">
        <v>45</v>
      </c>
      <c r="Z242" s="63"/>
      <c r="AA242" s="63">
        <v>6</v>
      </c>
      <c r="AB242" s="63">
        <v>2020</v>
      </c>
      <c r="AC242" s="68" t="s">
        <v>1073</v>
      </c>
      <c r="AD242" s="21">
        <f ca="1">IF(TABLA4[[#This Row],[Fecha radicación informe]]="","",TODAY()-TABLA4[[#This Row],[Fecha radicación informe]])</f>
        <v>1719</v>
      </c>
      <c r="AE242" s="22" t="s">
        <v>46</v>
      </c>
      <c r="AF242" s="14"/>
    </row>
    <row r="243" spans="1:32" ht="346.5" x14ac:dyDescent="0.25">
      <c r="A243" s="44">
        <v>3776</v>
      </c>
      <c r="B243" s="45">
        <v>97</v>
      </c>
      <c r="C243" s="45">
        <v>2019</v>
      </c>
      <c r="D243" s="60" t="s">
        <v>1074</v>
      </c>
      <c r="E243" s="10" t="s">
        <v>34</v>
      </c>
      <c r="F243" s="45"/>
      <c r="G243" s="45"/>
      <c r="H243" s="45" t="s">
        <v>35</v>
      </c>
      <c r="I243" s="61" t="s">
        <v>36</v>
      </c>
      <c r="J243" s="70" t="s">
        <v>98</v>
      </c>
      <c r="K243" s="45" t="s">
        <v>1069</v>
      </c>
      <c r="L243" s="45" t="s">
        <v>285</v>
      </c>
      <c r="M243" s="62" t="s">
        <v>1045</v>
      </c>
      <c r="N243" s="62" t="s">
        <v>1046</v>
      </c>
      <c r="O243" s="63">
        <v>2019</v>
      </c>
      <c r="P243" s="63"/>
      <c r="Q243" s="63"/>
      <c r="R243" s="64" t="s">
        <v>358</v>
      </c>
      <c r="S243" s="65" t="s">
        <v>1075</v>
      </c>
      <c r="T243" s="75" t="s">
        <v>1071</v>
      </c>
      <c r="U243" s="75">
        <v>43861</v>
      </c>
      <c r="V243" s="63"/>
      <c r="W243" s="45" t="s">
        <v>1076</v>
      </c>
      <c r="X243" s="66">
        <v>1</v>
      </c>
      <c r="Y243" s="69" t="s">
        <v>45</v>
      </c>
      <c r="Z243" s="63"/>
      <c r="AA243" s="63">
        <v>6</v>
      </c>
      <c r="AB243" s="63">
        <v>2020</v>
      </c>
      <c r="AC243" s="68" t="s">
        <v>1073</v>
      </c>
      <c r="AD243" s="21">
        <f ca="1">IF(TABLA4[[#This Row],[Fecha radicación informe]]="","",TODAY()-TABLA4[[#This Row],[Fecha radicación informe]])</f>
        <v>1719</v>
      </c>
      <c r="AE243" s="22" t="s">
        <v>46</v>
      </c>
      <c r="AF243" s="14"/>
    </row>
    <row r="244" spans="1:32" ht="299.25" x14ac:dyDescent="0.25">
      <c r="A244" s="44">
        <v>3777</v>
      </c>
      <c r="B244" s="45">
        <v>98</v>
      </c>
      <c r="C244" s="45">
        <v>2019</v>
      </c>
      <c r="D244" s="60" t="s">
        <v>1077</v>
      </c>
      <c r="E244" s="10" t="s">
        <v>34</v>
      </c>
      <c r="F244" s="45"/>
      <c r="G244" s="45"/>
      <c r="H244" s="45" t="s">
        <v>48</v>
      </c>
      <c r="I244" s="61" t="s">
        <v>36</v>
      </c>
      <c r="J244" s="70" t="s">
        <v>98</v>
      </c>
      <c r="K244" s="45" t="s">
        <v>1069</v>
      </c>
      <c r="L244" s="45" t="s">
        <v>285</v>
      </c>
      <c r="M244" s="62" t="s">
        <v>1045</v>
      </c>
      <c r="N244" s="62" t="s">
        <v>1046</v>
      </c>
      <c r="O244" s="63">
        <v>2019</v>
      </c>
      <c r="P244" s="63"/>
      <c r="Q244" s="63"/>
      <c r="R244" s="64" t="s">
        <v>358</v>
      </c>
      <c r="S244" s="65" t="s">
        <v>1078</v>
      </c>
      <c r="T244" s="75">
        <v>43816</v>
      </c>
      <c r="U244" s="75">
        <v>43826</v>
      </c>
      <c r="V244" s="63"/>
      <c r="W244" s="45" t="s">
        <v>1079</v>
      </c>
      <c r="X244" s="66">
        <v>1</v>
      </c>
      <c r="Y244" s="69" t="s">
        <v>45</v>
      </c>
      <c r="Z244" s="63"/>
      <c r="AA244" s="63">
        <v>6</v>
      </c>
      <c r="AB244" s="63">
        <v>2020</v>
      </c>
      <c r="AC244" s="68" t="s">
        <v>1073</v>
      </c>
      <c r="AD244" s="21">
        <f ca="1">IF(TABLA4[[#This Row],[Fecha radicación informe]]="","",TODAY()-TABLA4[[#This Row],[Fecha radicación informe]])</f>
        <v>1719</v>
      </c>
      <c r="AE244" s="22" t="s">
        <v>46</v>
      </c>
      <c r="AF244" s="14"/>
    </row>
    <row r="245" spans="1:32" ht="299.25" x14ac:dyDescent="0.25">
      <c r="A245" s="44">
        <v>3779</v>
      </c>
      <c r="B245" s="45">
        <v>100</v>
      </c>
      <c r="C245" s="45">
        <v>2019</v>
      </c>
      <c r="D245" s="60" t="s">
        <v>1085</v>
      </c>
      <c r="E245" s="10" t="s">
        <v>34</v>
      </c>
      <c r="F245" s="45"/>
      <c r="G245" s="45"/>
      <c r="H245" s="45" t="s">
        <v>301</v>
      </c>
      <c r="I245" s="61" t="s">
        <v>36</v>
      </c>
      <c r="J245" s="12" t="s">
        <v>37</v>
      </c>
      <c r="K245" s="45" t="s">
        <v>677</v>
      </c>
      <c r="L245" s="45" t="s">
        <v>279</v>
      </c>
      <c r="M245" s="62" t="s">
        <v>1045</v>
      </c>
      <c r="N245" s="62" t="s">
        <v>1046</v>
      </c>
      <c r="O245" s="63">
        <v>2019</v>
      </c>
      <c r="P245" s="63"/>
      <c r="Q245" s="63"/>
      <c r="R245" s="64" t="s">
        <v>42</v>
      </c>
      <c r="S245" s="65" t="s">
        <v>1086</v>
      </c>
      <c r="T245" s="75" t="s">
        <v>1087</v>
      </c>
      <c r="U245" s="75">
        <v>43832</v>
      </c>
      <c r="V245" s="63"/>
      <c r="W245" s="45" t="s">
        <v>1088</v>
      </c>
      <c r="X245" s="66">
        <v>1</v>
      </c>
      <c r="Y245" s="69" t="s">
        <v>45</v>
      </c>
      <c r="Z245" s="63"/>
      <c r="AA245" s="63">
        <v>1</v>
      </c>
      <c r="AB245" s="63">
        <v>2020</v>
      </c>
      <c r="AC245" s="68" t="s">
        <v>1089</v>
      </c>
      <c r="AD245" s="21">
        <f ca="1">IF(TABLA4[[#This Row],[Fecha radicación informe]]="","",TODAY()-TABLA4[[#This Row],[Fecha radicación informe]])</f>
        <v>1720</v>
      </c>
      <c r="AE245" s="22" t="s">
        <v>58</v>
      </c>
      <c r="AF245" s="14"/>
    </row>
    <row r="246" spans="1:32" ht="241.5" customHeight="1" x14ac:dyDescent="0.25">
      <c r="A246" s="44">
        <v>3780</v>
      </c>
      <c r="B246" s="45">
        <v>101</v>
      </c>
      <c r="C246" s="45">
        <v>2019</v>
      </c>
      <c r="D246" s="60" t="s">
        <v>1090</v>
      </c>
      <c r="E246" s="10" t="s">
        <v>34</v>
      </c>
      <c r="F246" s="45"/>
      <c r="G246" s="45"/>
      <c r="H246" s="45" t="s">
        <v>85</v>
      </c>
      <c r="I246" s="61" t="s">
        <v>49</v>
      </c>
      <c r="J246" s="70" t="s">
        <v>50</v>
      </c>
      <c r="K246" s="45" t="s">
        <v>1091</v>
      </c>
      <c r="L246" s="45" t="s">
        <v>765</v>
      </c>
      <c r="M246" s="62" t="s">
        <v>1092</v>
      </c>
      <c r="N246" s="62" t="s">
        <v>1046</v>
      </c>
      <c r="O246" s="63">
        <v>2019</v>
      </c>
      <c r="P246" s="63"/>
      <c r="Q246" s="63"/>
      <c r="R246" s="64" t="s">
        <v>358</v>
      </c>
      <c r="S246" s="65" t="s">
        <v>1093</v>
      </c>
      <c r="T246" s="75">
        <v>43811</v>
      </c>
      <c r="U246" s="75">
        <v>44135</v>
      </c>
      <c r="V246" s="63"/>
      <c r="W246" s="45" t="s">
        <v>1094</v>
      </c>
      <c r="X246" s="66">
        <v>1</v>
      </c>
      <c r="Y246" s="69" t="s">
        <v>45</v>
      </c>
      <c r="Z246" s="63"/>
      <c r="AA246" s="63">
        <v>12</v>
      </c>
      <c r="AB246" s="63">
        <v>2020</v>
      </c>
      <c r="AC246" s="68">
        <v>43769</v>
      </c>
      <c r="AD246" s="21">
        <f ca="1">IF(TABLA4[[#This Row],[Fecha radicación informe]]="","",TODAY()-TABLA4[[#This Row],[Fecha radicación informe]])</f>
        <v>1719</v>
      </c>
      <c r="AE246" s="22" t="s">
        <v>758</v>
      </c>
      <c r="AF246" s="14"/>
    </row>
    <row r="247" spans="1:32" ht="179.25" customHeight="1" x14ac:dyDescent="0.25">
      <c r="A247" s="44">
        <v>3781</v>
      </c>
      <c r="B247" s="45">
        <v>102</v>
      </c>
      <c r="C247" s="45">
        <v>2019</v>
      </c>
      <c r="D247" s="60" t="s">
        <v>1095</v>
      </c>
      <c r="E247" s="10" t="s">
        <v>34</v>
      </c>
      <c r="F247" s="45"/>
      <c r="G247" s="45"/>
      <c r="H247" s="45" t="s">
        <v>85</v>
      </c>
      <c r="I247" s="61" t="s">
        <v>49</v>
      </c>
      <c r="J247" s="70" t="s">
        <v>50</v>
      </c>
      <c r="K247" s="45" t="s">
        <v>1091</v>
      </c>
      <c r="L247" s="45" t="s">
        <v>765</v>
      </c>
      <c r="M247" s="62" t="s">
        <v>1045</v>
      </c>
      <c r="N247" s="62" t="s">
        <v>1046</v>
      </c>
      <c r="O247" s="63">
        <v>2019</v>
      </c>
      <c r="P247" s="63"/>
      <c r="Q247" s="63"/>
      <c r="R247" s="64" t="s">
        <v>358</v>
      </c>
      <c r="S247" s="65" t="s">
        <v>1096</v>
      </c>
      <c r="T247" s="75">
        <v>43811</v>
      </c>
      <c r="U247" s="75">
        <v>44043</v>
      </c>
      <c r="V247" s="63"/>
      <c r="W247" s="45" t="s">
        <v>1097</v>
      </c>
      <c r="X247" s="66">
        <v>1</v>
      </c>
      <c r="Y247" s="69" t="s">
        <v>45</v>
      </c>
      <c r="Z247" s="63"/>
      <c r="AA247" s="63">
        <v>6</v>
      </c>
      <c r="AB247" s="63">
        <v>2020</v>
      </c>
      <c r="AC247" s="68">
        <v>43769</v>
      </c>
      <c r="AD247" s="21">
        <f ca="1">IF(TABLA4[[#This Row],[Fecha radicación informe]]="","",TODAY()-TABLA4[[#This Row],[Fecha radicación informe]])</f>
        <v>1719</v>
      </c>
      <c r="AE247" s="22" t="s">
        <v>758</v>
      </c>
      <c r="AF247" s="14"/>
    </row>
    <row r="248" spans="1:32" ht="409.5" x14ac:dyDescent="0.25">
      <c r="A248" s="44">
        <v>3782</v>
      </c>
      <c r="B248" s="45">
        <v>103</v>
      </c>
      <c r="C248" s="45">
        <v>2019</v>
      </c>
      <c r="D248" s="60" t="s">
        <v>1098</v>
      </c>
      <c r="E248" s="10" t="s">
        <v>34</v>
      </c>
      <c r="F248" s="45"/>
      <c r="G248" s="45"/>
      <c r="H248" s="45" t="s">
        <v>781</v>
      </c>
      <c r="I248" s="61" t="s">
        <v>121</v>
      </c>
      <c r="J248" s="70" t="s">
        <v>77</v>
      </c>
      <c r="K248" s="45" t="s">
        <v>1099</v>
      </c>
      <c r="L248" s="45" t="s">
        <v>79</v>
      </c>
      <c r="M248" s="62" t="s">
        <v>1045</v>
      </c>
      <c r="N248" s="62" t="s">
        <v>1046</v>
      </c>
      <c r="O248" s="63">
        <v>2019</v>
      </c>
      <c r="P248" s="63"/>
      <c r="Q248" s="63"/>
      <c r="R248" s="64" t="s">
        <v>42</v>
      </c>
      <c r="S248" s="65" t="s">
        <v>1100</v>
      </c>
      <c r="T248" s="75">
        <v>43811</v>
      </c>
      <c r="U248" s="75">
        <v>44012</v>
      </c>
      <c r="V248" s="63"/>
      <c r="W248" s="45" t="s">
        <v>1101</v>
      </c>
      <c r="X248" s="66">
        <v>1</v>
      </c>
      <c r="Y248" s="69" t="s">
        <v>45</v>
      </c>
      <c r="Z248" s="63"/>
      <c r="AA248" s="63">
        <v>9</v>
      </c>
      <c r="AB248" s="63">
        <v>2020</v>
      </c>
      <c r="AC248" s="68" t="s">
        <v>1073</v>
      </c>
      <c r="AD248" s="21">
        <f ca="1">IF(TABLA4[[#This Row],[Fecha radicación informe]]="","",TODAY()-TABLA4[[#This Row],[Fecha radicación informe]])</f>
        <v>1719</v>
      </c>
      <c r="AE248" s="22" t="s">
        <v>58</v>
      </c>
      <c r="AF248" s="14"/>
    </row>
    <row r="249" spans="1:32" ht="409.5" x14ac:dyDescent="0.25">
      <c r="A249" s="44">
        <v>3783</v>
      </c>
      <c r="B249" s="45">
        <v>104</v>
      </c>
      <c r="C249" s="45">
        <v>2019</v>
      </c>
      <c r="D249" s="60" t="s">
        <v>1102</v>
      </c>
      <c r="E249" s="10" t="s">
        <v>34</v>
      </c>
      <c r="F249" s="45"/>
      <c r="G249" s="45"/>
      <c r="H249" s="45" t="s">
        <v>781</v>
      </c>
      <c r="I249" s="61" t="s">
        <v>187</v>
      </c>
      <c r="J249" s="12" t="s">
        <v>188</v>
      </c>
      <c r="K249" s="45" t="s">
        <v>884</v>
      </c>
      <c r="L249" s="45" t="s">
        <v>79</v>
      </c>
      <c r="M249" s="62" t="s">
        <v>1045</v>
      </c>
      <c r="N249" s="62" t="s">
        <v>1046</v>
      </c>
      <c r="O249" s="63">
        <v>2019</v>
      </c>
      <c r="P249" s="63"/>
      <c r="Q249" s="63"/>
      <c r="R249" s="64" t="s">
        <v>358</v>
      </c>
      <c r="S249" s="65" t="s">
        <v>1103</v>
      </c>
      <c r="T249" s="75">
        <v>43811</v>
      </c>
      <c r="U249" s="75">
        <v>43889</v>
      </c>
      <c r="V249" s="63"/>
      <c r="W249" s="45" t="s">
        <v>1104</v>
      </c>
      <c r="X249" s="66">
        <v>1</v>
      </c>
      <c r="Y249" s="69" t="s">
        <v>45</v>
      </c>
      <c r="Z249" s="63"/>
      <c r="AA249" s="63">
        <v>6</v>
      </c>
      <c r="AB249" s="63">
        <v>2020</v>
      </c>
      <c r="AC249" s="68" t="s">
        <v>1073</v>
      </c>
      <c r="AD249" s="21">
        <f ca="1">IF(TABLA4[[#This Row],[Fecha radicación informe]]="","",TODAY()-TABLA4[[#This Row],[Fecha radicación informe]])</f>
        <v>1719</v>
      </c>
      <c r="AE249" s="22" t="s">
        <v>58</v>
      </c>
      <c r="AF249" s="14"/>
    </row>
    <row r="250" spans="1:32" ht="409.5" x14ac:dyDescent="0.25">
      <c r="A250" s="44">
        <v>3785</v>
      </c>
      <c r="B250" s="45">
        <v>106</v>
      </c>
      <c r="C250" s="45">
        <v>2019</v>
      </c>
      <c r="D250" s="60" t="s">
        <v>1114</v>
      </c>
      <c r="E250" s="10" t="s">
        <v>34</v>
      </c>
      <c r="F250" s="45"/>
      <c r="G250" s="45"/>
      <c r="H250" s="45" t="s">
        <v>85</v>
      </c>
      <c r="I250" s="61" t="s">
        <v>49</v>
      </c>
      <c r="J250" s="70" t="s">
        <v>50</v>
      </c>
      <c r="K250" s="45" t="s">
        <v>1091</v>
      </c>
      <c r="L250" s="45" t="s">
        <v>492</v>
      </c>
      <c r="M250" s="62" t="s">
        <v>1108</v>
      </c>
      <c r="N250" s="62" t="s">
        <v>1109</v>
      </c>
      <c r="O250" s="63">
        <v>2019</v>
      </c>
      <c r="P250" s="63"/>
      <c r="Q250" s="63"/>
      <c r="R250" s="64" t="s">
        <v>358</v>
      </c>
      <c r="S250" s="65" t="s">
        <v>1115</v>
      </c>
      <c r="T250" s="75" t="s">
        <v>1038</v>
      </c>
      <c r="U250" s="75">
        <v>44286</v>
      </c>
      <c r="V250" s="63"/>
      <c r="W250" s="45" t="s">
        <v>1116</v>
      </c>
      <c r="X250" s="66">
        <v>1</v>
      </c>
      <c r="Y250" s="69" t="s">
        <v>45</v>
      </c>
      <c r="Z250" s="63"/>
      <c r="AA250" s="63">
        <v>3</v>
      </c>
      <c r="AB250" s="63">
        <v>2021</v>
      </c>
      <c r="AC250" s="68">
        <v>43802</v>
      </c>
      <c r="AD250" s="21">
        <f ca="1">TODAY()-TABLA4[[#This Row],[Fecha radicación informe]]</f>
        <v>1686</v>
      </c>
      <c r="AE250" s="22" t="s">
        <v>58</v>
      </c>
      <c r="AF250" s="14"/>
    </row>
    <row r="251" spans="1:32" ht="409.5" x14ac:dyDescent="0.25">
      <c r="A251" s="44">
        <v>3786</v>
      </c>
      <c r="B251" s="45">
        <v>107</v>
      </c>
      <c r="C251" s="45">
        <v>2019</v>
      </c>
      <c r="D251" s="60" t="s">
        <v>1117</v>
      </c>
      <c r="E251" s="10" t="s">
        <v>34</v>
      </c>
      <c r="F251" s="45"/>
      <c r="G251" s="45"/>
      <c r="H251" s="45" t="s">
        <v>85</v>
      </c>
      <c r="I251" s="61" t="s">
        <v>49</v>
      </c>
      <c r="J251" s="70" t="s">
        <v>50</v>
      </c>
      <c r="K251" s="45" t="s">
        <v>1029</v>
      </c>
      <c r="L251" s="45" t="s">
        <v>492</v>
      </c>
      <c r="M251" s="62" t="s">
        <v>1108</v>
      </c>
      <c r="N251" s="62" t="s">
        <v>1109</v>
      </c>
      <c r="O251" s="63">
        <v>2019</v>
      </c>
      <c r="P251" s="63"/>
      <c r="Q251" s="63"/>
      <c r="R251" s="64" t="s">
        <v>358</v>
      </c>
      <c r="S251" s="65" t="s">
        <v>1118</v>
      </c>
      <c r="T251" s="75" t="s">
        <v>1038</v>
      </c>
      <c r="U251" s="75">
        <v>44286</v>
      </c>
      <c r="V251" s="63"/>
      <c r="W251" s="45" t="s">
        <v>1116</v>
      </c>
      <c r="X251" s="66">
        <v>1</v>
      </c>
      <c r="Y251" s="69" t="s">
        <v>45</v>
      </c>
      <c r="Z251" s="63"/>
      <c r="AA251" s="63">
        <v>3</v>
      </c>
      <c r="AB251" s="63">
        <v>2021</v>
      </c>
      <c r="AC251" s="68">
        <v>43802</v>
      </c>
      <c r="AD251" s="21">
        <f ca="1">TODAY()-TABLA4[[#This Row],[Fecha radicación informe]]</f>
        <v>1686</v>
      </c>
      <c r="AE251" s="22" t="s">
        <v>58</v>
      </c>
      <c r="AF251" s="14"/>
    </row>
    <row r="252" spans="1:32" ht="409.5" x14ac:dyDescent="0.25">
      <c r="A252" s="44">
        <v>3787</v>
      </c>
      <c r="B252" s="45">
        <v>108</v>
      </c>
      <c r="C252" s="45">
        <v>2019</v>
      </c>
      <c r="D252" s="60" t="s">
        <v>1119</v>
      </c>
      <c r="E252" s="10" t="s">
        <v>34</v>
      </c>
      <c r="F252" s="45"/>
      <c r="G252" s="45"/>
      <c r="H252" s="45" t="s">
        <v>85</v>
      </c>
      <c r="I252" s="61" t="s">
        <v>49</v>
      </c>
      <c r="J252" s="70" t="s">
        <v>50</v>
      </c>
      <c r="K252" s="45" t="s">
        <v>1091</v>
      </c>
      <c r="L252" s="45" t="s">
        <v>492</v>
      </c>
      <c r="M252" s="62" t="s">
        <v>1108</v>
      </c>
      <c r="N252" s="62" t="s">
        <v>1109</v>
      </c>
      <c r="O252" s="63">
        <v>2019</v>
      </c>
      <c r="P252" s="63"/>
      <c r="Q252" s="63"/>
      <c r="R252" s="64" t="s">
        <v>358</v>
      </c>
      <c r="S252" s="65" t="s">
        <v>1120</v>
      </c>
      <c r="T252" s="75" t="s">
        <v>1038</v>
      </c>
      <c r="U252" s="75">
        <v>44286</v>
      </c>
      <c r="V252" s="63"/>
      <c r="W252" s="45" t="s">
        <v>1116</v>
      </c>
      <c r="X252" s="66">
        <v>1</v>
      </c>
      <c r="Y252" s="69" t="s">
        <v>45</v>
      </c>
      <c r="Z252" s="63"/>
      <c r="AA252" s="63">
        <v>3</v>
      </c>
      <c r="AB252" s="63">
        <v>2021</v>
      </c>
      <c r="AC252" s="68">
        <v>43802</v>
      </c>
      <c r="AD252" s="21">
        <f ca="1">TODAY()-TABLA4[[#This Row],[Fecha radicación informe]]</f>
        <v>1686</v>
      </c>
      <c r="AE252" s="22" t="s">
        <v>58</v>
      </c>
      <c r="AF252" s="14"/>
    </row>
    <row r="253" spans="1:32" ht="409.5" x14ac:dyDescent="0.25">
      <c r="A253" s="44">
        <v>3788</v>
      </c>
      <c r="B253" s="45">
        <v>109</v>
      </c>
      <c r="C253" s="45">
        <v>2019</v>
      </c>
      <c r="D253" s="60" t="s">
        <v>1121</v>
      </c>
      <c r="E253" s="10" t="s">
        <v>34</v>
      </c>
      <c r="F253" s="45"/>
      <c r="G253" s="45"/>
      <c r="H253" s="45" t="s">
        <v>85</v>
      </c>
      <c r="I253" s="61" t="s">
        <v>49</v>
      </c>
      <c r="J253" s="70" t="s">
        <v>50</v>
      </c>
      <c r="K253" s="45" t="s">
        <v>1029</v>
      </c>
      <c r="L253" s="45" t="s">
        <v>492</v>
      </c>
      <c r="M253" s="62" t="s">
        <v>1108</v>
      </c>
      <c r="N253" s="62" t="s">
        <v>1109</v>
      </c>
      <c r="O253" s="63">
        <v>2019</v>
      </c>
      <c r="P253" s="63"/>
      <c r="Q253" s="63"/>
      <c r="R253" s="64" t="s">
        <v>358</v>
      </c>
      <c r="S253" s="65" t="s">
        <v>1120</v>
      </c>
      <c r="T253" s="75" t="s">
        <v>1038</v>
      </c>
      <c r="U253" s="75">
        <v>44286</v>
      </c>
      <c r="V253" s="63"/>
      <c r="W253" s="45" t="s">
        <v>1116</v>
      </c>
      <c r="X253" s="66">
        <v>1</v>
      </c>
      <c r="Y253" s="69" t="s">
        <v>45</v>
      </c>
      <c r="Z253" s="63"/>
      <c r="AA253" s="63">
        <v>3</v>
      </c>
      <c r="AB253" s="63">
        <v>2021</v>
      </c>
      <c r="AC253" s="68">
        <v>43802</v>
      </c>
      <c r="AD253" s="21">
        <f ca="1">TODAY()-TABLA4[[#This Row],[Fecha radicación informe]]</f>
        <v>1686</v>
      </c>
      <c r="AE253" s="22" t="s">
        <v>58</v>
      </c>
      <c r="AF253" s="14"/>
    </row>
    <row r="254" spans="1:32" ht="267.75" x14ac:dyDescent="0.25">
      <c r="A254" s="44">
        <v>3789</v>
      </c>
      <c r="B254" s="45">
        <v>110</v>
      </c>
      <c r="C254" s="45">
        <v>2019</v>
      </c>
      <c r="D254" s="60" t="s">
        <v>1122</v>
      </c>
      <c r="E254" s="10" t="s">
        <v>34</v>
      </c>
      <c r="F254" s="45"/>
      <c r="G254" s="45"/>
      <c r="H254" s="45" t="s">
        <v>35</v>
      </c>
      <c r="I254" s="61" t="s">
        <v>36</v>
      </c>
      <c r="J254" s="70" t="s">
        <v>98</v>
      </c>
      <c r="K254" s="45" t="s">
        <v>374</v>
      </c>
      <c r="L254" s="45" t="s">
        <v>100</v>
      </c>
      <c r="M254" s="62" t="s">
        <v>1108</v>
      </c>
      <c r="N254" s="62" t="s">
        <v>1109</v>
      </c>
      <c r="O254" s="63">
        <v>2019</v>
      </c>
      <c r="P254" s="63"/>
      <c r="Q254" s="63"/>
      <c r="R254" s="64" t="s">
        <v>42</v>
      </c>
      <c r="S254" s="65" t="s">
        <v>1123</v>
      </c>
      <c r="T254" s="75" t="s">
        <v>1124</v>
      </c>
      <c r="U254" s="75">
        <v>43861</v>
      </c>
      <c r="V254" s="63"/>
      <c r="W254" s="45" t="s">
        <v>1125</v>
      </c>
      <c r="X254" s="66">
        <v>1</v>
      </c>
      <c r="Y254" s="69" t="s">
        <v>45</v>
      </c>
      <c r="Z254" s="63"/>
      <c r="AA254" s="63">
        <v>1</v>
      </c>
      <c r="AB254" s="63">
        <v>2020</v>
      </c>
      <c r="AC254" s="68">
        <v>43804</v>
      </c>
      <c r="AD254" s="21">
        <f ca="1">TODAY()-TABLA4[[#This Row],[Fecha radicación informe]]</f>
        <v>1684</v>
      </c>
      <c r="AE254" s="22" t="s">
        <v>46</v>
      </c>
      <c r="AF254" s="14"/>
    </row>
    <row r="255" spans="1:32" ht="409.5" x14ac:dyDescent="0.25">
      <c r="A255" s="44">
        <v>3790</v>
      </c>
      <c r="B255" s="45">
        <v>111</v>
      </c>
      <c r="C255" s="45">
        <v>2019</v>
      </c>
      <c r="D255" s="60" t="s">
        <v>1126</v>
      </c>
      <c r="E255" s="10" t="s">
        <v>34</v>
      </c>
      <c r="F255" s="45"/>
      <c r="G255" s="45"/>
      <c r="H255" s="45" t="s">
        <v>301</v>
      </c>
      <c r="I255" s="61" t="s">
        <v>36</v>
      </c>
      <c r="J255" s="70" t="s">
        <v>98</v>
      </c>
      <c r="K255" s="45" t="s">
        <v>374</v>
      </c>
      <c r="L255" s="45" t="s">
        <v>100</v>
      </c>
      <c r="M255" s="62" t="s">
        <v>1108</v>
      </c>
      <c r="N255" s="62" t="s">
        <v>1109</v>
      </c>
      <c r="O255" s="63">
        <v>2019</v>
      </c>
      <c r="P255" s="63"/>
      <c r="Q255" s="63"/>
      <c r="R255" s="64" t="s">
        <v>42</v>
      </c>
      <c r="S255" s="65" t="s">
        <v>1127</v>
      </c>
      <c r="T255" s="75" t="s">
        <v>1124</v>
      </c>
      <c r="U255" s="75">
        <v>43861</v>
      </c>
      <c r="V255" s="63"/>
      <c r="W255" s="45" t="s">
        <v>1128</v>
      </c>
      <c r="X255" s="66">
        <v>1</v>
      </c>
      <c r="Y255" s="69" t="s">
        <v>45</v>
      </c>
      <c r="Z255" s="63"/>
      <c r="AA255" s="63">
        <v>3</v>
      </c>
      <c r="AB255" s="63">
        <v>2020</v>
      </c>
      <c r="AC255" s="68">
        <v>43804</v>
      </c>
      <c r="AD255" s="21">
        <f ca="1">TODAY()-TABLA4[[#This Row],[Fecha radicación informe]]</f>
        <v>1684</v>
      </c>
      <c r="AE255" s="22" t="s">
        <v>46</v>
      </c>
      <c r="AF255" s="14"/>
    </row>
    <row r="256" spans="1:32" ht="409.5" x14ac:dyDescent="0.25">
      <c r="A256" s="44">
        <v>3791</v>
      </c>
      <c r="B256" s="45">
        <v>112</v>
      </c>
      <c r="C256" s="45">
        <v>2019</v>
      </c>
      <c r="D256" s="60" t="s">
        <v>1129</v>
      </c>
      <c r="E256" s="10" t="s">
        <v>34</v>
      </c>
      <c r="F256" s="45"/>
      <c r="G256" s="45"/>
      <c r="H256" s="45" t="s">
        <v>35</v>
      </c>
      <c r="I256" s="61" t="s">
        <v>36</v>
      </c>
      <c r="J256" s="70" t="s">
        <v>98</v>
      </c>
      <c r="K256" s="45" t="s">
        <v>374</v>
      </c>
      <c r="L256" s="45" t="s">
        <v>100</v>
      </c>
      <c r="M256" s="62" t="s">
        <v>1108</v>
      </c>
      <c r="N256" s="62" t="s">
        <v>1109</v>
      </c>
      <c r="O256" s="63">
        <v>2019</v>
      </c>
      <c r="P256" s="63"/>
      <c r="Q256" s="63"/>
      <c r="R256" s="64" t="s">
        <v>42</v>
      </c>
      <c r="S256" s="65" t="s">
        <v>1130</v>
      </c>
      <c r="T256" s="75" t="s">
        <v>1124</v>
      </c>
      <c r="U256" s="75">
        <v>43861</v>
      </c>
      <c r="V256" s="63"/>
      <c r="W256" s="45" t="s">
        <v>1131</v>
      </c>
      <c r="X256" s="66">
        <v>1</v>
      </c>
      <c r="Y256" s="69" t="s">
        <v>45</v>
      </c>
      <c r="Z256" s="63"/>
      <c r="AA256" s="63">
        <v>2</v>
      </c>
      <c r="AB256" s="63">
        <v>2020</v>
      </c>
      <c r="AC256" s="68">
        <v>43804</v>
      </c>
      <c r="AD256" s="21">
        <f ca="1">TODAY()-TABLA4[[#This Row],[Fecha radicación informe]]</f>
        <v>1684</v>
      </c>
      <c r="AE256" s="22" t="s">
        <v>46</v>
      </c>
      <c r="AF256" s="14"/>
    </row>
    <row r="257" spans="1:32" ht="409.5" x14ac:dyDescent="0.25">
      <c r="A257" s="44">
        <v>3793</v>
      </c>
      <c r="B257" s="45">
        <v>114</v>
      </c>
      <c r="C257" s="45">
        <v>2019</v>
      </c>
      <c r="D257" s="60" t="s">
        <v>1136</v>
      </c>
      <c r="E257" s="10" t="s">
        <v>34</v>
      </c>
      <c r="F257" s="45"/>
      <c r="G257" s="45"/>
      <c r="H257" s="45" t="s">
        <v>35</v>
      </c>
      <c r="I257" s="61" t="s">
        <v>36</v>
      </c>
      <c r="J257" s="12" t="s">
        <v>37</v>
      </c>
      <c r="K257" s="45" t="s">
        <v>1137</v>
      </c>
      <c r="L257" s="10" t="s">
        <v>39</v>
      </c>
      <c r="M257" s="62" t="s">
        <v>1108</v>
      </c>
      <c r="N257" s="62" t="s">
        <v>1109</v>
      </c>
      <c r="O257" s="63">
        <v>2019</v>
      </c>
      <c r="P257" s="63"/>
      <c r="Q257" s="63"/>
      <c r="R257" s="64" t="s">
        <v>42</v>
      </c>
      <c r="S257" s="65" t="s">
        <v>1138</v>
      </c>
      <c r="T257" s="75" t="s">
        <v>1139</v>
      </c>
      <c r="U257" s="75" t="s">
        <v>1140</v>
      </c>
      <c r="V257" s="63"/>
      <c r="W257" s="45" t="s">
        <v>1141</v>
      </c>
      <c r="X257" s="66">
        <v>1</v>
      </c>
      <c r="Y257" s="69" t="s">
        <v>45</v>
      </c>
      <c r="Z257" s="63"/>
      <c r="AA257" s="63">
        <v>1</v>
      </c>
      <c r="AB257" s="63">
        <v>2022</v>
      </c>
      <c r="AC257" s="68" t="s">
        <v>1142</v>
      </c>
      <c r="AD257" s="21">
        <f ca="1">TODAY()-TABLA4[[#This Row],[Fecha radicación informe]]</f>
        <v>1697</v>
      </c>
      <c r="AE257" s="22" t="s">
        <v>46</v>
      </c>
      <c r="AF257" s="14"/>
    </row>
    <row r="258" spans="1:32" ht="409.5" x14ac:dyDescent="0.25">
      <c r="A258" s="44">
        <v>3794</v>
      </c>
      <c r="B258" s="45">
        <v>115</v>
      </c>
      <c r="C258" s="45">
        <v>2019</v>
      </c>
      <c r="D258" s="60" t="s">
        <v>1143</v>
      </c>
      <c r="E258" s="10" t="s">
        <v>34</v>
      </c>
      <c r="F258" s="45"/>
      <c r="G258" s="45"/>
      <c r="H258" s="45" t="s">
        <v>35</v>
      </c>
      <c r="I258" s="61" t="s">
        <v>36</v>
      </c>
      <c r="J258" s="12" t="s">
        <v>37</v>
      </c>
      <c r="K258" s="45" t="s">
        <v>1137</v>
      </c>
      <c r="L258" s="10" t="s">
        <v>39</v>
      </c>
      <c r="M258" s="62" t="s">
        <v>1108</v>
      </c>
      <c r="N258" s="62" t="s">
        <v>1109</v>
      </c>
      <c r="O258" s="63">
        <v>2019</v>
      </c>
      <c r="P258" s="63"/>
      <c r="Q258" s="63"/>
      <c r="R258" s="64" t="s">
        <v>42</v>
      </c>
      <c r="S258" s="65" t="s">
        <v>1144</v>
      </c>
      <c r="T258" s="75" t="s">
        <v>1139</v>
      </c>
      <c r="U258" s="75">
        <v>44012</v>
      </c>
      <c r="V258" s="63"/>
      <c r="W258" s="45" t="s">
        <v>1145</v>
      </c>
      <c r="X258" s="66">
        <v>1</v>
      </c>
      <c r="Y258" s="69" t="s">
        <v>45</v>
      </c>
      <c r="Z258" s="63"/>
      <c r="AA258" s="63">
        <v>7</v>
      </c>
      <c r="AB258" s="63">
        <v>2020</v>
      </c>
      <c r="AC258" s="68" t="s">
        <v>1142</v>
      </c>
      <c r="AD258" s="21">
        <f ca="1">TODAY()-TABLA4[[#This Row],[Fecha radicación informe]]</f>
        <v>1697</v>
      </c>
      <c r="AE258" s="22" t="s">
        <v>46</v>
      </c>
      <c r="AF258" s="14"/>
    </row>
    <row r="259" spans="1:32" ht="409.5" x14ac:dyDescent="0.25">
      <c r="A259" s="9">
        <v>3795</v>
      </c>
      <c r="B259" s="10">
        <v>116</v>
      </c>
      <c r="C259" s="10">
        <v>2019</v>
      </c>
      <c r="D259" s="59" t="s">
        <v>1146</v>
      </c>
      <c r="E259" s="10" t="s">
        <v>34</v>
      </c>
      <c r="F259" s="10"/>
      <c r="G259" s="10"/>
      <c r="H259" s="10" t="s">
        <v>85</v>
      </c>
      <c r="I259" s="61" t="s">
        <v>36</v>
      </c>
      <c r="J259" s="12" t="s">
        <v>37</v>
      </c>
      <c r="K259" s="45" t="s">
        <v>1137</v>
      </c>
      <c r="L259" s="45" t="s">
        <v>112</v>
      </c>
      <c r="M259" s="62" t="s">
        <v>1108</v>
      </c>
      <c r="N259" s="62" t="s">
        <v>1109</v>
      </c>
      <c r="O259" s="63">
        <v>2019</v>
      </c>
      <c r="P259" s="14"/>
      <c r="Q259" s="14"/>
      <c r="R259" s="15" t="s">
        <v>42</v>
      </c>
      <c r="S259" s="25" t="s">
        <v>1147</v>
      </c>
      <c r="T259" s="16" t="s">
        <v>1139</v>
      </c>
      <c r="U259" s="16">
        <v>44012</v>
      </c>
      <c r="V259" s="14"/>
      <c r="W259" s="10" t="s">
        <v>1148</v>
      </c>
      <c r="X259" s="66">
        <v>1</v>
      </c>
      <c r="Y259" s="69" t="s">
        <v>45</v>
      </c>
      <c r="Z259" s="14"/>
      <c r="AA259" s="14">
        <v>6</v>
      </c>
      <c r="AB259" s="14">
        <v>2020</v>
      </c>
      <c r="AC259" s="68" t="s">
        <v>1142</v>
      </c>
      <c r="AD259" s="21">
        <f ca="1">TODAY()-TABLA4[[#This Row],[Fecha radicación informe]]</f>
        <v>1697</v>
      </c>
      <c r="AE259" s="22" t="s">
        <v>46</v>
      </c>
      <c r="AF259" s="14"/>
    </row>
    <row r="260" spans="1:32" ht="283.5" x14ac:dyDescent="0.25">
      <c r="A260" s="44">
        <v>3796</v>
      </c>
      <c r="B260" s="45">
        <v>117</v>
      </c>
      <c r="C260" s="45">
        <v>2019</v>
      </c>
      <c r="D260" s="60" t="s">
        <v>1149</v>
      </c>
      <c r="E260" s="10" t="s">
        <v>34</v>
      </c>
      <c r="F260" s="45"/>
      <c r="G260" s="45"/>
      <c r="H260" s="45" t="s">
        <v>48</v>
      </c>
      <c r="I260" s="61" t="s">
        <v>308</v>
      </c>
      <c r="J260" s="12" t="s">
        <v>133</v>
      </c>
      <c r="K260" s="45" t="s">
        <v>927</v>
      </c>
      <c r="L260" s="45" t="s">
        <v>210</v>
      </c>
      <c r="M260" s="62" t="s">
        <v>1150</v>
      </c>
      <c r="N260" s="62" t="s">
        <v>1151</v>
      </c>
      <c r="O260" s="63">
        <v>2019</v>
      </c>
      <c r="P260" s="63"/>
      <c r="Q260" s="63"/>
      <c r="R260" s="64" t="s">
        <v>358</v>
      </c>
      <c r="S260" s="65" t="s">
        <v>1152</v>
      </c>
      <c r="T260" s="75">
        <v>44048</v>
      </c>
      <c r="U260" s="75">
        <v>44012</v>
      </c>
      <c r="V260" s="63"/>
      <c r="W260" s="45" t="s">
        <v>1153</v>
      </c>
      <c r="X260" s="66">
        <v>1</v>
      </c>
      <c r="Y260" s="69" t="s">
        <v>45</v>
      </c>
      <c r="Z260" s="63"/>
      <c r="AA260" s="63">
        <v>8</v>
      </c>
      <c r="AB260" s="63">
        <v>2020</v>
      </c>
      <c r="AC260" s="68" t="s">
        <v>1048</v>
      </c>
      <c r="AD260" s="21">
        <f ca="1">TODAY()-TABLA4[[#This Row],[Fecha radicación informe]]</f>
        <v>1673</v>
      </c>
      <c r="AE260" s="22" t="s">
        <v>58</v>
      </c>
      <c r="AF260" s="14"/>
    </row>
    <row r="261" spans="1:32" ht="204.75" x14ac:dyDescent="0.25">
      <c r="A261" s="44">
        <v>3797</v>
      </c>
      <c r="B261" s="45">
        <v>118</v>
      </c>
      <c r="C261" s="45">
        <v>2019</v>
      </c>
      <c r="D261" s="60" t="s">
        <v>1154</v>
      </c>
      <c r="E261" s="10" t="s">
        <v>34</v>
      </c>
      <c r="F261" s="45"/>
      <c r="G261" s="45"/>
      <c r="H261" s="45" t="s">
        <v>48</v>
      </c>
      <c r="I261" s="61" t="s">
        <v>308</v>
      </c>
      <c r="J261" s="12" t="s">
        <v>133</v>
      </c>
      <c r="K261" s="45" t="s">
        <v>927</v>
      </c>
      <c r="L261" s="45" t="s">
        <v>210</v>
      </c>
      <c r="M261" s="62" t="s">
        <v>1150</v>
      </c>
      <c r="N261" s="62" t="s">
        <v>1151</v>
      </c>
      <c r="O261" s="63">
        <v>2019</v>
      </c>
      <c r="P261" s="63"/>
      <c r="Q261" s="63"/>
      <c r="R261" s="64" t="s">
        <v>358</v>
      </c>
      <c r="S261" s="65" t="s">
        <v>1155</v>
      </c>
      <c r="T261" s="75">
        <v>44048</v>
      </c>
      <c r="U261" s="75">
        <v>44377</v>
      </c>
      <c r="V261" s="63"/>
      <c r="W261" s="45" t="s">
        <v>1156</v>
      </c>
      <c r="X261" s="66">
        <v>1</v>
      </c>
      <c r="Y261" s="69" t="s">
        <v>45</v>
      </c>
      <c r="Z261" s="63"/>
      <c r="AA261" s="63">
        <v>7</v>
      </c>
      <c r="AB261" s="63">
        <v>2021</v>
      </c>
      <c r="AC261" s="68" t="s">
        <v>1048</v>
      </c>
      <c r="AD261" s="21">
        <f ca="1">TODAY()-TABLA4[[#This Row],[Fecha radicación informe]]</f>
        <v>1673</v>
      </c>
      <c r="AE261" s="22" t="s">
        <v>58</v>
      </c>
      <c r="AF261" s="14"/>
    </row>
    <row r="262" spans="1:32" ht="378" x14ac:dyDescent="0.25">
      <c r="A262" s="44">
        <v>3798</v>
      </c>
      <c r="B262" s="45">
        <v>119</v>
      </c>
      <c r="C262" s="45">
        <v>2019</v>
      </c>
      <c r="D262" s="60" t="s">
        <v>1157</v>
      </c>
      <c r="E262" s="10" t="s">
        <v>34</v>
      </c>
      <c r="F262" s="45"/>
      <c r="G262" s="45"/>
      <c r="H262" s="45" t="s">
        <v>48</v>
      </c>
      <c r="I262" s="61" t="s">
        <v>308</v>
      </c>
      <c r="J262" s="12" t="s">
        <v>133</v>
      </c>
      <c r="K262" s="45" t="s">
        <v>927</v>
      </c>
      <c r="L262" s="45" t="s">
        <v>210</v>
      </c>
      <c r="M262" s="62" t="s">
        <v>1150</v>
      </c>
      <c r="N262" s="62" t="s">
        <v>1151</v>
      </c>
      <c r="O262" s="63">
        <v>2019</v>
      </c>
      <c r="P262" s="63"/>
      <c r="Q262" s="63"/>
      <c r="R262" s="64" t="s">
        <v>358</v>
      </c>
      <c r="S262" s="65" t="s">
        <v>1158</v>
      </c>
      <c r="T262" s="75">
        <v>44048</v>
      </c>
      <c r="U262" s="75">
        <v>44377</v>
      </c>
      <c r="V262" s="63"/>
      <c r="W262" s="45" t="s">
        <v>1159</v>
      </c>
      <c r="X262" s="66">
        <v>1</v>
      </c>
      <c r="Y262" s="69" t="s">
        <v>45</v>
      </c>
      <c r="Z262" s="63"/>
      <c r="AA262" s="63">
        <v>7</v>
      </c>
      <c r="AB262" s="63">
        <v>2021</v>
      </c>
      <c r="AC262" s="68" t="s">
        <v>1048</v>
      </c>
      <c r="AD262" s="21">
        <f ca="1">TODAY()-TABLA4[[#This Row],[Fecha radicación informe]]</f>
        <v>1673</v>
      </c>
      <c r="AE262" s="22" t="s">
        <v>58</v>
      </c>
      <c r="AF262" s="14"/>
    </row>
    <row r="263" spans="1:32" ht="393.75" x14ac:dyDescent="0.25">
      <c r="A263" s="44">
        <v>3799</v>
      </c>
      <c r="B263" s="45">
        <v>120</v>
      </c>
      <c r="C263" s="45">
        <v>2019</v>
      </c>
      <c r="D263" s="60" t="s">
        <v>1160</v>
      </c>
      <c r="E263" s="10" t="s">
        <v>34</v>
      </c>
      <c r="F263" s="45"/>
      <c r="G263" s="45"/>
      <c r="H263" s="45" t="s">
        <v>85</v>
      </c>
      <c r="I263" s="61" t="s">
        <v>49</v>
      </c>
      <c r="J263" s="70" t="s">
        <v>50</v>
      </c>
      <c r="K263" s="45" t="s">
        <v>1029</v>
      </c>
      <c r="L263" s="45" t="s">
        <v>765</v>
      </c>
      <c r="M263" s="62" t="s">
        <v>1150</v>
      </c>
      <c r="N263" s="62" t="s">
        <v>1151</v>
      </c>
      <c r="O263" s="63">
        <v>2019</v>
      </c>
      <c r="P263" s="63"/>
      <c r="Q263" s="63"/>
      <c r="R263" s="64" t="s">
        <v>358</v>
      </c>
      <c r="S263" s="65" t="s">
        <v>1161</v>
      </c>
      <c r="T263" s="75" t="s">
        <v>1038</v>
      </c>
      <c r="U263" s="75">
        <v>43921</v>
      </c>
      <c r="V263" s="63"/>
      <c r="W263" s="45" t="s">
        <v>1162</v>
      </c>
      <c r="X263" s="66">
        <v>1</v>
      </c>
      <c r="Y263" s="69" t="s">
        <v>45</v>
      </c>
      <c r="Z263" s="63"/>
      <c r="AA263" s="63">
        <v>3</v>
      </c>
      <c r="AB263" s="63">
        <v>2020</v>
      </c>
      <c r="AC263" s="68" t="s">
        <v>1163</v>
      </c>
      <c r="AD263" s="21">
        <f ca="1">TODAY()-TABLA4[[#This Row],[Fecha radicación informe]]</f>
        <v>1670</v>
      </c>
      <c r="AE263" s="22" t="s">
        <v>758</v>
      </c>
      <c r="AF263" s="14"/>
    </row>
    <row r="264" spans="1:32" ht="220.5" x14ac:dyDescent="0.25">
      <c r="A264" s="44">
        <v>3801</v>
      </c>
      <c r="B264" s="45">
        <v>122</v>
      </c>
      <c r="C264" s="45">
        <v>2019</v>
      </c>
      <c r="D264" s="60" t="s">
        <v>1169</v>
      </c>
      <c r="E264" s="10" t="s">
        <v>34</v>
      </c>
      <c r="F264" s="77"/>
      <c r="G264" s="77"/>
      <c r="H264" s="77" t="s">
        <v>85</v>
      </c>
      <c r="I264" s="61" t="s">
        <v>60</v>
      </c>
      <c r="J264" s="70" t="s">
        <v>61</v>
      </c>
      <c r="K264" s="45" t="s">
        <v>952</v>
      </c>
      <c r="L264" s="45" t="s">
        <v>100</v>
      </c>
      <c r="M264" s="62" t="s">
        <v>1150</v>
      </c>
      <c r="N264" s="62" t="s">
        <v>1151</v>
      </c>
      <c r="O264" s="63">
        <v>2019</v>
      </c>
      <c r="P264" s="63"/>
      <c r="Q264" s="63"/>
      <c r="R264" s="64" t="s">
        <v>42</v>
      </c>
      <c r="S264" s="65" t="s">
        <v>1170</v>
      </c>
      <c r="T264" s="75" t="s">
        <v>1171</v>
      </c>
      <c r="U264" s="75">
        <v>43889</v>
      </c>
      <c r="V264" s="63"/>
      <c r="W264" s="45" t="s">
        <v>1172</v>
      </c>
      <c r="X264" s="66">
        <v>1</v>
      </c>
      <c r="Y264" s="69" t="s">
        <v>45</v>
      </c>
      <c r="Z264" s="63"/>
      <c r="AA264" s="63">
        <v>2</v>
      </c>
      <c r="AB264" s="63">
        <v>2020</v>
      </c>
      <c r="AC264" s="68" t="s">
        <v>1167</v>
      </c>
      <c r="AD264" s="21">
        <f ca="1">TODAY()-TABLA4[[#This Row],[Fecha radicación informe]]</f>
        <v>1672</v>
      </c>
      <c r="AE264" s="22" t="s">
        <v>58</v>
      </c>
      <c r="AF264" s="14"/>
    </row>
    <row r="265" spans="1:32" ht="409.5" x14ac:dyDescent="0.25">
      <c r="A265" s="44">
        <v>3803</v>
      </c>
      <c r="B265" s="45">
        <v>124</v>
      </c>
      <c r="C265" s="45">
        <v>2019</v>
      </c>
      <c r="D265" s="60" t="s">
        <v>1177</v>
      </c>
      <c r="E265" s="10" t="s">
        <v>34</v>
      </c>
      <c r="F265" s="45"/>
      <c r="G265" s="45"/>
      <c r="H265" s="45" t="s">
        <v>35</v>
      </c>
      <c r="I265" s="61" t="s">
        <v>36</v>
      </c>
      <c r="J265" s="70" t="s">
        <v>98</v>
      </c>
      <c r="K265" s="45" t="s">
        <v>1178</v>
      </c>
      <c r="L265" s="10" t="s">
        <v>39</v>
      </c>
      <c r="M265" s="62" t="s">
        <v>1150</v>
      </c>
      <c r="N265" s="62" t="s">
        <v>1151</v>
      </c>
      <c r="O265" s="63">
        <v>2019</v>
      </c>
      <c r="P265" s="63"/>
      <c r="Q265" s="63"/>
      <c r="R265" s="64" t="s">
        <v>358</v>
      </c>
      <c r="S265" s="65" t="s">
        <v>1179</v>
      </c>
      <c r="T265" s="75">
        <v>43817</v>
      </c>
      <c r="U265" s="75">
        <v>44043</v>
      </c>
      <c r="V265" s="63"/>
      <c r="W265" s="45" t="s">
        <v>1180</v>
      </c>
      <c r="X265" s="66">
        <v>1</v>
      </c>
      <c r="Y265" s="69" t="s">
        <v>45</v>
      </c>
      <c r="Z265" s="63"/>
      <c r="AA265" s="63">
        <v>7</v>
      </c>
      <c r="AB265" s="63">
        <v>2020</v>
      </c>
      <c r="AC265" s="68" t="s">
        <v>1023</v>
      </c>
      <c r="AD265" s="21">
        <f ca="1">TODAY()-TABLA4[[#This Row],[Fecha radicación informe]]</f>
        <v>1671</v>
      </c>
      <c r="AE265" s="22" t="s">
        <v>46</v>
      </c>
      <c r="AF265" s="14"/>
    </row>
    <row r="266" spans="1:32" ht="409.5" x14ac:dyDescent="0.25">
      <c r="A266" s="44">
        <v>3804</v>
      </c>
      <c r="B266" s="45">
        <v>125</v>
      </c>
      <c r="C266" s="45">
        <v>2019</v>
      </c>
      <c r="D266" s="60" t="s">
        <v>1181</v>
      </c>
      <c r="E266" s="10" t="s">
        <v>34</v>
      </c>
      <c r="F266" s="45"/>
      <c r="G266" s="45"/>
      <c r="H266" s="45" t="s">
        <v>35</v>
      </c>
      <c r="I266" s="61" t="s">
        <v>36</v>
      </c>
      <c r="J266" s="70" t="s">
        <v>98</v>
      </c>
      <c r="K266" s="45" t="s">
        <v>1178</v>
      </c>
      <c r="L266" s="10" t="s">
        <v>39</v>
      </c>
      <c r="M266" s="62" t="s">
        <v>1150</v>
      </c>
      <c r="N266" s="62" t="s">
        <v>1151</v>
      </c>
      <c r="O266" s="63">
        <v>2019</v>
      </c>
      <c r="P266" s="63"/>
      <c r="Q266" s="63"/>
      <c r="R266" s="64" t="s">
        <v>436</v>
      </c>
      <c r="S266" s="65" t="s">
        <v>1182</v>
      </c>
      <c r="T266" s="75">
        <v>43817</v>
      </c>
      <c r="U266" s="75">
        <v>44185</v>
      </c>
      <c r="V266" s="63"/>
      <c r="W266" s="45" t="s">
        <v>1183</v>
      </c>
      <c r="X266" s="66">
        <v>1</v>
      </c>
      <c r="Y266" s="69" t="s">
        <v>45</v>
      </c>
      <c r="Z266" s="63"/>
      <c r="AA266" s="63">
        <v>1</v>
      </c>
      <c r="AB266" s="63">
        <v>2021</v>
      </c>
      <c r="AC266" s="68" t="s">
        <v>1023</v>
      </c>
      <c r="AD266" s="21">
        <f ca="1">TODAY()-TABLA4[[#This Row],[Fecha radicación informe]]</f>
        <v>1671</v>
      </c>
      <c r="AE266" s="22" t="s">
        <v>46</v>
      </c>
      <c r="AF266" s="14"/>
    </row>
    <row r="267" spans="1:32" ht="409.5" x14ac:dyDescent="0.25">
      <c r="A267" s="44">
        <v>3805</v>
      </c>
      <c r="B267" s="45">
        <v>126</v>
      </c>
      <c r="C267" s="45">
        <v>2019</v>
      </c>
      <c r="D267" s="60" t="s">
        <v>1184</v>
      </c>
      <c r="E267" s="10" t="s">
        <v>34</v>
      </c>
      <c r="F267" s="45"/>
      <c r="G267" s="45"/>
      <c r="H267" s="45" t="s">
        <v>35</v>
      </c>
      <c r="I267" s="61" t="s">
        <v>36</v>
      </c>
      <c r="J267" s="70" t="s">
        <v>98</v>
      </c>
      <c r="K267" s="45" t="s">
        <v>1178</v>
      </c>
      <c r="L267" s="10" t="s">
        <v>39</v>
      </c>
      <c r="M267" s="62" t="s">
        <v>1150</v>
      </c>
      <c r="N267" s="62" t="s">
        <v>1151</v>
      </c>
      <c r="O267" s="63">
        <v>2019</v>
      </c>
      <c r="P267" s="63"/>
      <c r="Q267" s="63"/>
      <c r="R267" s="64"/>
      <c r="S267" s="65" t="s">
        <v>1185</v>
      </c>
      <c r="T267" s="75">
        <v>44043</v>
      </c>
      <c r="U267" s="75">
        <v>44078</v>
      </c>
      <c r="V267" s="63"/>
      <c r="W267" s="45" t="s">
        <v>1186</v>
      </c>
      <c r="X267" s="66">
        <v>1</v>
      </c>
      <c r="Y267" s="69" t="s">
        <v>45</v>
      </c>
      <c r="Z267" s="63"/>
      <c r="AA267" s="63">
        <v>9</v>
      </c>
      <c r="AB267" s="63">
        <v>2020</v>
      </c>
      <c r="AC267" s="68" t="s">
        <v>1023</v>
      </c>
      <c r="AD267" s="21">
        <f ca="1">TODAY()-TABLA4[[#This Row],[Fecha radicación informe]]</f>
        <v>1671</v>
      </c>
      <c r="AE267" s="22" t="s">
        <v>46</v>
      </c>
      <c r="AF267" s="14"/>
    </row>
    <row r="268" spans="1:32" ht="409.5" x14ac:dyDescent="0.25">
      <c r="A268" s="44">
        <v>3807</v>
      </c>
      <c r="B268" s="45">
        <v>128</v>
      </c>
      <c r="C268" s="45">
        <v>2019</v>
      </c>
      <c r="D268" s="60" t="s">
        <v>1191</v>
      </c>
      <c r="E268" s="10" t="s">
        <v>34</v>
      </c>
      <c r="F268" s="45"/>
      <c r="G268" s="45"/>
      <c r="H268" s="45" t="s">
        <v>35</v>
      </c>
      <c r="I268" s="61" t="s">
        <v>36</v>
      </c>
      <c r="J268" s="70" t="s">
        <v>98</v>
      </c>
      <c r="K268" s="45" t="s">
        <v>1178</v>
      </c>
      <c r="L268" s="10" t="s">
        <v>39</v>
      </c>
      <c r="M268" s="62" t="s">
        <v>1150</v>
      </c>
      <c r="N268" s="62" t="s">
        <v>1151</v>
      </c>
      <c r="O268" s="63">
        <v>2019</v>
      </c>
      <c r="P268" s="63"/>
      <c r="Q268" s="63"/>
      <c r="R268" s="64" t="s">
        <v>42</v>
      </c>
      <c r="S268" s="65" t="s">
        <v>1192</v>
      </c>
      <c r="T268" s="75">
        <v>43817</v>
      </c>
      <c r="U268" s="75">
        <v>44043</v>
      </c>
      <c r="V268" s="63"/>
      <c r="W268" s="45" t="s">
        <v>1193</v>
      </c>
      <c r="X268" s="66">
        <v>1</v>
      </c>
      <c r="Y268" s="69" t="s">
        <v>45</v>
      </c>
      <c r="Z268" s="63"/>
      <c r="AA268" s="63">
        <v>8</v>
      </c>
      <c r="AB268" s="63">
        <v>2020</v>
      </c>
      <c r="AC268" s="68" t="s">
        <v>1023</v>
      </c>
      <c r="AD268" s="21">
        <f ca="1">TODAY()-TABLA4[[#This Row],[Fecha radicación informe]]</f>
        <v>1671</v>
      </c>
      <c r="AE268" s="22" t="s">
        <v>46</v>
      </c>
      <c r="AF268" s="14"/>
    </row>
    <row r="269" spans="1:32" ht="409.5" x14ac:dyDescent="0.25">
      <c r="A269" s="44">
        <v>3808</v>
      </c>
      <c r="B269" s="45">
        <v>129</v>
      </c>
      <c r="C269" s="45">
        <v>2019</v>
      </c>
      <c r="D269" s="60" t="s">
        <v>1194</v>
      </c>
      <c r="E269" s="10" t="s">
        <v>34</v>
      </c>
      <c r="F269" s="45"/>
      <c r="G269" s="45"/>
      <c r="H269" s="45" t="s">
        <v>35</v>
      </c>
      <c r="I269" s="61" t="s">
        <v>36</v>
      </c>
      <c r="J269" s="70" t="s">
        <v>98</v>
      </c>
      <c r="K269" s="45" t="s">
        <v>1178</v>
      </c>
      <c r="L269" s="10" t="s">
        <v>39</v>
      </c>
      <c r="M269" s="62" t="s">
        <v>1150</v>
      </c>
      <c r="N269" s="62" t="s">
        <v>1151</v>
      </c>
      <c r="O269" s="63">
        <v>2019</v>
      </c>
      <c r="P269" s="63"/>
      <c r="Q269" s="63"/>
      <c r="R269" s="64" t="s">
        <v>358</v>
      </c>
      <c r="S269" s="65" t="s">
        <v>1195</v>
      </c>
      <c r="T269" s="75">
        <v>43817</v>
      </c>
      <c r="U269" s="75">
        <v>44135</v>
      </c>
      <c r="V269" s="63"/>
      <c r="W269" s="45" t="s">
        <v>1196</v>
      </c>
      <c r="X269" s="66">
        <v>1</v>
      </c>
      <c r="Y269" s="69" t="s">
        <v>45</v>
      </c>
      <c r="Z269" s="63"/>
      <c r="AA269" s="63">
        <v>10</v>
      </c>
      <c r="AB269" s="63">
        <v>2020</v>
      </c>
      <c r="AC269" s="68" t="s">
        <v>1023</v>
      </c>
      <c r="AD269" s="21">
        <f ca="1">TODAY()-TABLA4[[#This Row],[Fecha radicación informe]]</f>
        <v>1671</v>
      </c>
      <c r="AE269" s="22" t="s">
        <v>46</v>
      </c>
      <c r="AF269" s="14"/>
    </row>
    <row r="270" spans="1:32" ht="315" x14ac:dyDescent="0.25">
      <c r="A270" s="44">
        <v>3810</v>
      </c>
      <c r="B270" s="45">
        <v>131</v>
      </c>
      <c r="C270" s="45">
        <v>2019</v>
      </c>
      <c r="D270" s="60" t="s">
        <v>1201</v>
      </c>
      <c r="E270" s="10" t="s">
        <v>34</v>
      </c>
      <c r="F270" s="45"/>
      <c r="G270" s="45"/>
      <c r="H270" s="45" t="s">
        <v>781</v>
      </c>
      <c r="I270" s="61" t="s">
        <v>36</v>
      </c>
      <c r="J270" s="12" t="s">
        <v>37</v>
      </c>
      <c r="K270" s="45" t="s">
        <v>390</v>
      </c>
      <c r="L270" s="45" t="s">
        <v>285</v>
      </c>
      <c r="M270" s="62" t="s">
        <v>1108</v>
      </c>
      <c r="N270" s="62" t="s">
        <v>1109</v>
      </c>
      <c r="O270" s="63">
        <v>2019</v>
      </c>
      <c r="P270" s="63"/>
      <c r="Q270" s="63"/>
      <c r="R270" s="64"/>
      <c r="S270" s="65" t="s">
        <v>1202</v>
      </c>
      <c r="T270" s="75">
        <v>43924</v>
      </c>
      <c r="U270" s="75">
        <v>44012</v>
      </c>
      <c r="V270" s="63"/>
      <c r="W270" s="45" t="s">
        <v>1203</v>
      </c>
      <c r="X270" s="66">
        <v>1</v>
      </c>
      <c r="Y270" s="69" t="s">
        <v>45</v>
      </c>
      <c r="Z270" s="63"/>
      <c r="AA270" s="63" t="s">
        <v>393</v>
      </c>
      <c r="AB270" s="63">
        <v>2020</v>
      </c>
      <c r="AC270" s="68" t="s">
        <v>1023</v>
      </c>
      <c r="AD270" s="21">
        <f ca="1">TODAY()-TABLA4[[#This Row],[Fecha radicación informe]]</f>
        <v>1671</v>
      </c>
      <c r="AE270" s="22" t="s">
        <v>46</v>
      </c>
      <c r="AF270" s="14"/>
    </row>
    <row r="271" spans="1:32" ht="409.5" x14ac:dyDescent="0.25">
      <c r="A271" s="44">
        <v>3811</v>
      </c>
      <c r="B271" s="45">
        <v>132</v>
      </c>
      <c r="C271" s="45">
        <v>2019</v>
      </c>
      <c r="D271" s="60" t="s">
        <v>1204</v>
      </c>
      <c r="E271" s="10" t="s">
        <v>34</v>
      </c>
      <c r="F271" s="45"/>
      <c r="G271" s="45"/>
      <c r="H271" s="45" t="s">
        <v>85</v>
      </c>
      <c r="I271" s="61" t="s">
        <v>36</v>
      </c>
      <c r="J271" s="12" t="s">
        <v>37</v>
      </c>
      <c r="K271" s="45" t="s">
        <v>390</v>
      </c>
      <c r="L271" s="45" t="s">
        <v>285</v>
      </c>
      <c r="M271" s="62" t="s">
        <v>1108</v>
      </c>
      <c r="N271" s="62" t="s">
        <v>1109</v>
      </c>
      <c r="O271" s="63">
        <v>2019</v>
      </c>
      <c r="P271" s="63"/>
      <c r="Q271" s="63"/>
      <c r="R271" s="64"/>
      <c r="S271" s="65" t="s">
        <v>1205</v>
      </c>
      <c r="T271" s="75">
        <v>43924</v>
      </c>
      <c r="U271" s="75">
        <v>44012</v>
      </c>
      <c r="V271" s="63"/>
      <c r="W271" s="45" t="s">
        <v>1206</v>
      </c>
      <c r="X271" s="66">
        <v>1</v>
      </c>
      <c r="Y271" s="69" t="s">
        <v>45</v>
      </c>
      <c r="Z271" s="63"/>
      <c r="AA271" s="63">
        <v>6</v>
      </c>
      <c r="AB271" s="63">
        <v>2020</v>
      </c>
      <c r="AC271" s="68" t="s">
        <v>1023</v>
      </c>
      <c r="AD271" s="21">
        <f ca="1">TODAY()-TABLA4[[#This Row],[Fecha radicación informe]]</f>
        <v>1671</v>
      </c>
      <c r="AE271" s="22" t="s">
        <v>46</v>
      </c>
      <c r="AF271" s="14"/>
    </row>
    <row r="272" spans="1:32" ht="173.25" x14ac:dyDescent="0.25">
      <c r="A272" s="44">
        <v>3812</v>
      </c>
      <c r="B272" s="45">
        <v>1</v>
      </c>
      <c r="C272" s="45">
        <v>2020</v>
      </c>
      <c r="D272" s="60" t="s">
        <v>1207</v>
      </c>
      <c r="E272" s="10" t="s">
        <v>34</v>
      </c>
      <c r="F272" s="45"/>
      <c r="G272" s="45"/>
      <c r="H272" s="45" t="s">
        <v>85</v>
      </c>
      <c r="I272" s="61" t="s">
        <v>49</v>
      </c>
      <c r="J272" s="70" t="s">
        <v>50</v>
      </c>
      <c r="K272" s="45" t="s">
        <v>1091</v>
      </c>
      <c r="L272" s="45" t="s">
        <v>765</v>
      </c>
      <c r="M272" s="62" t="s">
        <v>1208</v>
      </c>
      <c r="N272" s="62" t="s">
        <v>216</v>
      </c>
      <c r="O272" s="63">
        <v>2020</v>
      </c>
      <c r="P272" s="63"/>
      <c r="Q272" s="63"/>
      <c r="R272" s="64"/>
      <c r="S272" s="65" t="s">
        <v>1032</v>
      </c>
      <c r="T272" s="75">
        <v>43920</v>
      </c>
      <c r="U272" s="75">
        <v>43966</v>
      </c>
      <c r="V272" s="63"/>
      <c r="W272" s="45" t="s">
        <v>1209</v>
      </c>
      <c r="X272" s="66">
        <v>1</v>
      </c>
      <c r="Y272" s="69" t="s">
        <v>45</v>
      </c>
      <c r="Z272" s="63"/>
      <c r="AA272" s="63">
        <v>5</v>
      </c>
      <c r="AB272" s="63">
        <v>2020</v>
      </c>
      <c r="AC272" s="68" t="s">
        <v>1210</v>
      </c>
      <c r="AD272" s="21">
        <f ca="1">TODAY()-TABLA4[[#This Row],[Fecha radicación informe]]</f>
        <v>1599</v>
      </c>
      <c r="AE272" s="22" t="s">
        <v>58</v>
      </c>
      <c r="AF272" s="14"/>
    </row>
    <row r="273" spans="1:32" ht="409.5" x14ac:dyDescent="0.25">
      <c r="A273" s="44">
        <v>3813</v>
      </c>
      <c r="B273" s="45">
        <v>2</v>
      </c>
      <c r="C273" s="45">
        <v>2020</v>
      </c>
      <c r="D273" s="60" t="s">
        <v>1211</v>
      </c>
      <c r="E273" s="10" t="s">
        <v>34</v>
      </c>
      <c r="F273" s="45"/>
      <c r="G273" s="45"/>
      <c r="H273" s="45" t="s">
        <v>85</v>
      </c>
      <c r="I273" s="61" t="s">
        <v>49</v>
      </c>
      <c r="J273" s="70" t="s">
        <v>50</v>
      </c>
      <c r="K273" s="10" t="s">
        <v>180</v>
      </c>
      <c r="L273" s="45" t="s">
        <v>765</v>
      </c>
      <c r="M273" s="62" t="s">
        <v>1208</v>
      </c>
      <c r="N273" s="62" t="s">
        <v>216</v>
      </c>
      <c r="O273" s="63">
        <v>2020</v>
      </c>
      <c r="P273" s="63"/>
      <c r="Q273" s="63"/>
      <c r="R273" s="64"/>
      <c r="S273" s="65" t="s">
        <v>1212</v>
      </c>
      <c r="T273" s="75">
        <v>43920</v>
      </c>
      <c r="U273" s="75">
        <v>44439</v>
      </c>
      <c r="V273" s="63"/>
      <c r="W273" s="45" t="s">
        <v>1213</v>
      </c>
      <c r="X273" s="66">
        <v>1</v>
      </c>
      <c r="Y273" s="69" t="s">
        <v>45</v>
      </c>
      <c r="Z273" s="63"/>
      <c r="AA273" s="63">
        <v>9</v>
      </c>
      <c r="AB273" s="63">
        <v>2021</v>
      </c>
      <c r="AC273" s="68" t="s">
        <v>1210</v>
      </c>
      <c r="AD273" s="21">
        <f ca="1">TODAY()-TABLA4[[#This Row],[Fecha radicación informe]]</f>
        <v>1599</v>
      </c>
      <c r="AE273" s="22" t="s">
        <v>58</v>
      </c>
      <c r="AF273" s="14"/>
    </row>
    <row r="274" spans="1:32" ht="299.25" x14ac:dyDescent="0.25">
      <c r="A274" s="44">
        <v>3814</v>
      </c>
      <c r="B274" s="45">
        <v>3</v>
      </c>
      <c r="C274" s="45">
        <v>2020</v>
      </c>
      <c r="D274" s="60" t="s">
        <v>1214</v>
      </c>
      <c r="E274" s="10" t="s">
        <v>34</v>
      </c>
      <c r="F274" s="45"/>
      <c r="G274" s="45"/>
      <c r="H274" s="45" t="s">
        <v>85</v>
      </c>
      <c r="I274" s="61" t="s">
        <v>49</v>
      </c>
      <c r="J274" s="70" t="s">
        <v>50</v>
      </c>
      <c r="K274" s="45" t="s">
        <v>1091</v>
      </c>
      <c r="L274" s="45" t="s">
        <v>765</v>
      </c>
      <c r="M274" s="62" t="s">
        <v>1208</v>
      </c>
      <c r="N274" s="62" t="s">
        <v>216</v>
      </c>
      <c r="O274" s="63">
        <v>2020</v>
      </c>
      <c r="P274" s="63"/>
      <c r="Q274" s="63"/>
      <c r="R274" s="64" t="s">
        <v>358</v>
      </c>
      <c r="S274" s="65" t="s">
        <v>1215</v>
      </c>
      <c r="T274" s="75">
        <v>43957</v>
      </c>
      <c r="U274" s="75">
        <v>44135</v>
      </c>
      <c r="V274" s="63"/>
      <c r="W274" s="45" t="s">
        <v>1216</v>
      </c>
      <c r="X274" s="66">
        <v>1</v>
      </c>
      <c r="Y274" s="69" t="s">
        <v>45</v>
      </c>
      <c r="Z274" s="63"/>
      <c r="AA274" s="63">
        <v>10</v>
      </c>
      <c r="AB274" s="63">
        <v>2020</v>
      </c>
      <c r="AC274" s="68" t="s">
        <v>1210</v>
      </c>
      <c r="AD274" s="21">
        <f ca="1">TODAY()-TABLA4[[#This Row],[Fecha radicación informe]]</f>
        <v>1599</v>
      </c>
      <c r="AE274" s="22" t="s">
        <v>58</v>
      </c>
      <c r="AF274" s="14"/>
    </row>
    <row r="275" spans="1:32" ht="409.5" x14ac:dyDescent="0.25">
      <c r="A275" s="44">
        <v>3815</v>
      </c>
      <c r="B275" s="45">
        <v>4</v>
      </c>
      <c r="C275" s="45">
        <v>2020</v>
      </c>
      <c r="D275" s="60" t="s">
        <v>1217</v>
      </c>
      <c r="E275" s="10" t="s">
        <v>34</v>
      </c>
      <c r="F275" s="45"/>
      <c r="G275" s="45"/>
      <c r="H275" s="45" t="s">
        <v>781</v>
      </c>
      <c r="I275" s="61" t="s">
        <v>76</v>
      </c>
      <c r="J275" s="70" t="s">
        <v>77</v>
      </c>
      <c r="K275" s="45" t="s">
        <v>1218</v>
      </c>
      <c r="L275" s="45" t="s">
        <v>79</v>
      </c>
      <c r="M275" s="62" t="s">
        <v>1219</v>
      </c>
      <c r="N275" s="62" t="s">
        <v>889</v>
      </c>
      <c r="O275" s="63">
        <v>2020</v>
      </c>
      <c r="P275" s="63"/>
      <c r="Q275" s="63"/>
      <c r="R275" s="64" t="s">
        <v>358</v>
      </c>
      <c r="S275" s="65" t="s">
        <v>1220</v>
      </c>
      <c r="T275" s="75">
        <v>44141</v>
      </c>
      <c r="U275" s="75">
        <v>44408</v>
      </c>
      <c r="V275" s="63"/>
      <c r="W275" s="45" t="s">
        <v>1221</v>
      </c>
      <c r="X275" s="66">
        <v>1</v>
      </c>
      <c r="Y275" s="69" t="s">
        <v>45</v>
      </c>
      <c r="Z275" s="63"/>
      <c r="AA275" s="63">
        <v>4</v>
      </c>
      <c r="AB275" s="63">
        <v>2021</v>
      </c>
      <c r="AC275" s="68">
        <v>43955</v>
      </c>
      <c r="AD275" s="21">
        <f ca="1">TODAY()-TABLA4[[#This Row],[Fecha radicación informe]]</f>
        <v>1533</v>
      </c>
      <c r="AE275" s="22" t="s">
        <v>58</v>
      </c>
      <c r="AF275" s="14"/>
    </row>
    <row r="276" spans="1:32" ht="378" x14ac:dyDescent="0.25">
      <c r="A276" s="44">
        <v>3816</v>
      </c>
      <c r="B276" s="45">
        <v>5</v>
      </c>
      <c r="C276" s="45">
        <v>2020</v>
      </c>
      <c r="D276" s="60" t="s">
        <v>1222</v>
      </c>
      <c r="E276" s="10" t="s">
        <v>34</v>
      </c>
      <c r="F276" s="45"/>
      <c r="G276" s="45"/>
      <c r="H276" s="45" t="s">
        <v>781</v>
      </c>
      <c r="I276" s="61" t="s">
        <v>187</v>
      </c>
      <c r="J276" s="12" t="s">
        <v>188</v>
      </c>
      <c r="K276" s="45" t="s">
        <v>884</v>
      </c>
      <c r="L276" s="45" t="s">
        <v>79</v>
      </c>
      <c r="M276" s="62" t="s">
        <v>1219</v>
      </c>
      <c r="N276" s="62" t="s">
        <v>889</v>
      </c>
      <c r="O276" s="63">
        <v>2020</v>
      </c>
      <c r="P276" s="63"/>
      <c r="Q276" s="63"/>
      <c r="R276" s="64" t="s">
        <v>358</v>
      </c>
      <c r="S276" s="65" t="s">
        <v>1223</v>
      </c>
      <c r="T276" s="75" t="s">
        <v>1224</v>
      </c>
      <c r="U276" s="75">
        <v>44196</v>
      </c>
      <c r="V276" s="63"/>
      <c r="W276" s="45" t="s">
        <v>1225</v>
      </c>
      <c r="X276" s="66">
        <v>1</v>
      </c>
      <c r="Y276" s="69" t="s">
        <v>45</v>
      </c>
      <c r="Z276" s="63"/>
      <c r="AA276" s="63">
        <v>7</v>
      </c>
      <c r="AB276" s="63">
        <v>2020</v>
      </c>
      <c r="AC276" s="68">
        <v>43955</v>
      </c>
      <c r="AD276" s="21">
        <f ca="1">TODAY()-TABLA4[[#This Row],[Fecha radicación informe]]</f>
        <v>1533</v>
      </c>
      <c r="AE276" s="22" t="s">
        <v>58</v>
      </c>
      <c r="AF276" s="14"/>
    </row>
    <row r="277" spans="1:32" ht="346.5" x14ac:dyDescent="0.25">
      <c r="A277" s="44">
        <v>3818</v>
      </c>
      <c r="B277" s="45">
        <v>7</v>
      </c>
      <c r="C277" s="45">
        <v>2020</v>
      </c>
      <c r="D277" s="60" t="s">
        <v>1230</v>
      </c>
      <c r="E277" s="10" t="s">
        <v>34</v>
      </c>
      <c r="F277" s="45"/>
      <c r="G277" s="45"/>
      <c r="H277" s="45" t="s">
        <v>301</v>
      </c>
      <c r="I277" s="61" t="s">
        <v>308</v>
      </c>
      <c r="J277" s="12" t="s">
        <v>133</v>
      </c>
      <c r="K277" s="45" t="s">
        <v>927</v>
      </c>
      <c r="L277" s="45" t="s">
        <v>279</v>
      </c>
      <c r="M277" s="62" t="s">
        <v>1219</v>
      </c>
      <c r="N277" s="62" t="s">
        <v>889</v>
      </c>
      <c r="O277" s="63">
        <v>2020</v>
      </c>
      <c r="P277" s="63"/>
      <c r="Q277" s="63"/>
      <c r="R277" s="64" t="s">
        <v>358</v>
      </c>
      <c r="S277" s="65" t="s">
        <v>1231</v>
      </c>
      <c r="T277" s="75" t="s">
        <v>1232</v>
      </c>
      <c r="U277" s="75">
        <v>44184</v>
      </c>
      <c r="V277" s="63"/>
      <c r="W277" s="45" t="s">
        <v>1233</v>
      </c>
      <c r="X277" s="66">
        <v>1</v>
      </c>
      <c r="Y277" s="69" t="s">
        <v>45</v>
      </c>
      <c r="Z277" s="63"/>
      <c r="AA277" s="63">
        <v>4</v>
      </c>
      <c r="AB277" s="63">
        <v>2021</v>
      </c>
      <c r="AC277" s="68">
        <v>43956</v>
      </c>
      <c r="AD277" s="21">
        <f ca="1">TODAY()-TABLA4[[#This Row],[Fecha radicación informe]]</f>
        <v>1532</v>
      </c>
      <c r="AE277" s="22" t="s">
        <v>758</v>
      </c>
      <c r="AF277" s="14"/>
    </row>
    <row r="278" spans="1:32" ht="409.5" x14ac:dyDescent="0.25">
      <c r="A278" s="44">
        <v>3819</v>
      </c>
      <c r="B278" s="45">
        <v>8</v>
      </c>
      <c r="C278" s="45">
        <v>2020</v>
      </c>
      <c r="D278" s="60" t="s">
        <v>1234</v>
      </c>
      <c r="E278" s="10" t="s">
        <v>34</v>
      </c>
      <c r="F278" s="45"/>
      <c r="G278" s="45"/>
      <c r="H278" s="45" t="s">
        <v>301</v>
      </c>
      <c r="I278" s="61" t="s">
        <v>308</v>
      </c>
      <c r="J278" s="12" t="s">
        <v>133</v>
      </c>
      <c r="K278" s="45" t="s">
        <v>927</v>
      </c>
      <c r="L278" s="45" t="s">
        <v>279</v>
      </c>
      <c r="M278" s="62" t="s">
        <v>1219</v>
      </c>
      <c r="N278" s="62" t="s">
        <v>889</v>
      </c>
      <c r="O278" s="63">
        <v>2020</v>
      </c>
      <c r="P278" s="63"/>
      <c r="Q278" s="63"/>
      <c r="R278" s="64" t="s">
        <v>42</v>
      </c>
      <c r="S278" s="65" t="s">
        <v>1235</v>
      </c>
      <c r="T278" s="75">
        <v>44116</v>
      </c>
      <c r="U278" s="75">
        <v>44147</v>
      </c>
      <c r="V278" s="63"/>
      <c r="W278" s="45" t="s">
        <v>1236</v>
      </c>
      <c r="X278" s="66">
        <v>1</v>
      </c>
      <c r="Y278" s="69" t="s">
        <v>45</v>
      </c>
      <c r="Z278" s="63"/>
      <c r="AA278" s="63">
        <v>12</v>
      </c>
      <c r="AB278" s="63">
        <v>2020</v>
      </c>
      <c r="AC278" s="68">
        <v>43956</v>
      </c>
      <c r="AD278" s="21">
        <f ca="1">TODAY()-TABLA4[[#This Row],[Fecha radicación informe]]</f>
        <v>1532</v>
      </c>
      <c r="AE278" s="22" t="s">
        <v>758</v>
      </c>
      <c r="AF278" s="14"/>
    </row>
    <row r="279" spans="1:32" ht="126" x14ac:dyDescent="0.25">
      <c r="A279" s="44">
        <v>3820</v>
      </c>
      <c r="B279" s="45">
        <v>9</v>
      </c>
      <c r="C279" s="45">
        <v>2020</v>
      </c>
      <c r="D279" s="60" t="s">
        <v>1237</v>
      </c>
      <c r="E279" s="10" t="s">
        <v>34</v>
      </c>
      <c r="F279" s="45"/>
      <c r="G279" s="45"/>
      <c r="H279" s="45" t="s">
        <v>48</v>
      </c>
      <c r="I279" s="61" t="s">
        <v>140</v>
      </c>
      <c r="J279" s="12" t="s">
        <v>133</v>
      </c>
      <c r="K279" s="45" t="s">
        <v>927</v>
      </c>
      <c r="L279" s="45" t="s">
        <v>210</v>
      </c>
      <c r="M279" s="62" t="s">
        <v>1219</v>
      </c>
      <c r="N279" s="62" t="s">
        <v>889</v>
      </c>
      <c r="O279" s="63">
        <v>2020</v>
      </c>
      <c r="P279" s="63"/>
      <c r="Q279" s="63"/>
      <c r="R279" s="64" t="s">
        <v>358</v>
      </c>
      <c r="S279" s="65" t="s">
        <v>1238</v>
      </c>
      <c r="T279" s="75">
        <v>44111</v>
      </c>
      <c r="U279" s="75">
        <v>44074</v>
      </c>
      <c r="V279" s="63"/>
      <c r="W279" s="45" t="s">
        <v>1239</v>
      </c>
      <c r="X279" s="66">
        <v>1</v>
      </c>
      <c r="Y279" s="69" t="s">
        <v>45</v>
      </c>
      <c r="Z279" s="63"/>
      <c r="AA279" s="63">
        <v>9</v>
      </c>
      <c r="AB279" s="63">
        <v>2020</v>
      </c>
      <c r="AC279" s="68">
        <v>43956</v>
      </c>
      <c r="AD279" s="21">
        <f ca="1">TODAY()-TABLA4[[#This Row],[Fecha radicación informe]]</f>
        <v>1532</v>
      </c>
      <c r="AE279" s="22" t="s">
        <v>58</v>
      </c>
      <c r="AF279" s="14"/>
    </row>
    <row r="280" spans="1:32" ht="126" x14ac:dyDescent="0.25">
      <c r="A280" s="44">
        <v>3821</v>
      </c>
      <c r="B280" s="45">
        <v>10</v>
      </c>
      <c r="C280" s="45">
        <v>2020</v>
      </c>
      <c r="D280" s="60" t="s">
        <v>1240</v>
      </c>
      <c r="E280" s="10" t="s">
        <v>34</v>
      </c>
      <c r="F280" s="45"/>
      <c r="G280" s="45"/>
      <c r="H280" s="45" t="s">
        <v>48</v>
      </c>
      <c r="I280" s="61" t="s">
        <v>140</v>
      </c>
      <c r="J280" s="12" t="s">
        <v>133</v>
      </c>
      <c r="K280" s="45" t="s">
        <v>927</v>
      </c>
      <c r="L280" s="45" t="s">
        <v>210</v>
      </c>
      <c r="M280" s="62" t="s">
        <v>1219</v>
      </c>
      <c r="N280" s="62" t="s">
        <v>889</v>
      </c>
      <c r="O280" s="63">
        <v>2020</v>
      </c>
      <c r="P280" s="63"/>
      <c r="Q280" s="63"/>
      <c r="R280" s="64" t="s">
        <v>358</v>
      </c>
      <c r="S280" s="65" t="s">
        <v>1241</v>
      </c>
      <c r="T280" s="75">
        <v>44111</v>
      </c>
      <c r="U280" s="75">
        <v>44043</v>
      </c>
      <c r="V280" s="63"/>
      <c r="W280" s="45" t="s">
        <v>1242</v>
      </c>
      <c r="X280" s="66">
        <v>1</v>
      </c>
      <c r="Y280" s="69" t="s">
        <v>45</v>
      </c>
      <c r="Z280" s="63"/>
      <c r="AA280" s="63">
        <v>9</v>
      </c>
      <c r="AB280" s="63">
        <v>2020</v>
      </c>
      <c r="AC280" s="68">
        <v>43956</v>
      </c>
      <c r="AD280" s="21">
        <f ca="1">TODAY()-TABLA4[[#This Row],[Fecha radicación informe]]</f>
        <v>1532</v>
      </c>
      <c r="AE280" s="22" t="s">
        <v>58</v>
      </c>
      <c r="AF280" s="14"/>
    </row>
    <row r="281" spans="1:32" ht="409.5" x14ac:dyDescent="0.25">
      <c r="A281" s="44">
        <v>3822</v>
      </c>
      <c r="B281" s="45">
        <v>11</v>
      </c>
      <c r="C281" s="45">
        <v>2020</v>
      </c>
      <c r="D281" s="60" t="s">
        <v>1243</v>
      </c>
      <c r="E281" s="10" t="s">
        <v>34</v>
      </c>
      <c r="F281" s="45"/>
      <c r="G281" s="45"/>
      <c r="H281" s="45" t="s">
        <v>35</v>
      </c>
      <c r="I281" s="61" t="s">
        <v>36</v>
      </c>
      <c r="J281" s="12" t="s">
        <v>188</v>
      </c>
      <c r="K281" s="10" t="s">
        <v>273</v>
      </c>
      <c r="L281" s="45" t="s">
        <v>100</v>
      </c>
      <c r="M281" s="62" t="s">
        <v>1244</v>
      </c>
      <c r="N281" s="62" t="s">
        <v>802</v>
      </c>
      <c r="O281" s="63">
        <v>2020</v>
      </c>
      <c r="P281" s="63"/>
      <c r="Q281" s="63"/>
      <c r="R281" s="64" t="s">
        <v>358</v>
      </c>
      <c r="S281" s="65" t="s">
        <v>1245</v>
      </c>
      <c r="T281" s="75">
        <v>43983</v>
      </c>
      <c r="U281" s="75">
        <v>44196</v>
      </c>
      <c r="V281" s="63"/>
      <c r="W281" s="45" t="s">
        <v>1246</v>
      </c>
      <c r="X281" s="66">
        <v>1</v>
      </c>
      <c r="Y281" s="69" t="s">
        <v>45</v>
      </c>
      <c r="Z281" s="63"/>
      <c r="AA281" s="63">
        <v>6</v>
      </c>
      <c r="AB281" s="63">
        <v>2020</v>
      </c>
      <c r="AC281" s="68" t="s">
        <v>1247</v>
      </c>
      <c r="AD281" s="21">
        <f ca="1">TODAY()-TABLA4[[#This Row],[Fecha radicación informe]]</f>
        <v>1508</v>
      </c>
      <c r="AE281" s="22" t="s">
        <v>46</v>
      </c>
      <c r="AF281" s="14"/>
    </row>
    <row r="282" spans="1:32" ht="409.5" x14ac:dyDescent="0.25">
      <c r="A282" s="44">
        <v>3823</v>
      </c>
      <c r="B282" s="45">
        <v>12</v>
      </c>
      <c r="C282" s="45">
        <v>2020</v>
      </c>
      <c r="D282" s="60" t="s">
        <v>1248</v>
      </c>
      <c r="E282" s="10" t="s">
        <v>34</v>
      </c>
      <c r="F282" s="45"/>
      <c r="G282" s="45"/>
      <c r="H282" s="45" t="s">
        <v>35</v>
      </c>
      <c r="I282" s="61" t="s">
        <v>36</v>
      </c>
      <c r="J282" s="12" t="s">
        <v>188</v>
      </c>
      <c r="K282" s="10" t="s">
        <v>273</v>
      </c>
      <c r="L282" s="45" t="s">
        <v>100</v>
      </c>
      <c r="M282" s="62" t="s">
        <v>1244</v>
      </c>
      <c r="N282" s="62" t="s">
        <v>802</v>
      </c>
      <c r="O282" s="63">
        <v>2020</v>
      </c>
      <c r="P282" s="63"/>
      <c r="Q282" s="63"/>
      <c r="R282" s="64" t="s">
        <v>358</v>
      </c>
      <c r="S282" s="65" t="s">
        <v>1249</v>
      </c>
      <c r="T282" s="75">
        <v>43983</v>
      </c>
      <c r="U282" s="75">
        <v>44196</v>
      </c>
      <c r="V282" s="63"/>
      <c r="W282" s="45" t="s">
        <v>1250</v>
      </c>
      <c r="X282" s="66">
        <v>1</v>
      </c>
      <c r="Y282" s="69" t="s">
        <v>45</v>
      </c>
      <c r="Z282" s="63"/>
      <c r="AA282" s="63">
        <v>11</v>
      </c>
      <c r="AB282" s="63">
        <v>2020</v>
      </c>
      <c r="AC282" s="68" t="s">
        <v>1247</v>
      </c>
      <c r="AD282" s="21">
        <f ca="1">TODAY()-TABLA4[[#This Row],[Fecha radicación informe]]</f>
        <v>1508</v>
      </c>
      <c r="AE282" s="22" t="s">
        <v>46</v>
      </c>
      <c r="AF282" s="14"/>
    </row>
    <row r="283" spans="1:32" ht="220.5" x14ac:dyDescent="0.25">
      <c r="A283" s="44">
        <v>3824</v>
      </c>
      <c r="B283" s="45">
        <v>13</v>
      </c>
      <c r="C283" s="45">
        <v>2020</v>
      </c>
      <c r="D283" s="60" t="s">
        <v>1251</v>
      </c>
      <c r="E283" s="10" t="s">
        <v>34</v>
      </c>
      <c r="F283" s="45"/>
      <c r="G283" s="45"/>
      <c r="H283" s="45" t="s">
        <v>35</v>
      </c>
      <c r="I283" s="61" t="s">
        <v>36</v>
      </c>
      <c r="J283" s="12" t="s">
        <v>37</v>
      </c>
      <c r="K283" s="45" t="s">
        <v>1252</v>
      </c>
      <c r="L283" s="45" t="s">
        <v>100</v>
      </c>
      <c r="M283" s="62" t="s">
        <v>1244</v>
      </c>
      <c r="N283" s="62" t="s">
        <v>802</v>
      </c>
      <c r="O283" s="63">
        <v>2020</v>
      </c>
      <c r="P283" s="63"/>
      <c r="Q283" s="63"/>
      <c r="R283" s="64" t="s">
        <v>42</v>
      </c>
      <c r="S283" s="65" t="s">
        <v>1253</v>
      </c>
      <c r="T283" s="75">
        <v>43983</v>
      </c>
      <c r="U283" s="75">
        <v>44012</v>
      </c>
      <c r="V283" s="63"/>
      <c r="W283" s="45" t="s">
        <v>1254</v>
      </c>
      <c r="X283" s="66">
        <v>1</v>
      </c>
      <c r="Y283" s="69" t="s">
        <v>45</v>
      </c>
      <c r="Z283" s="63"/>
      <c r="AA283" s="63">
        <v>6</v>
      </c>
      <c r="AB283" s="63">
        <v>2020</v>
      </c>
      <c r="AC283" s="68" t="s">
        <v>1247</v>
      </c>
      <c r="AD283" s="21">
        <f ca="1">TODAY()-TABLA4[[#This Row],[Fecha radicación informe]]</f>
        <v>1508</v>
      </c>
      <c r="AE283" s="22" t="s">
        <v>46</v>
      </c>
      <c r="AF283" s="14"/>
    </row>
    <row r="284" spans="1:32" ht="409.5" x14ac:dyDescent="0.25">
      <c r="A284" s="44">
        <v>3827</v>
      </c>
      <c r="B284" s="45">
        <v>16</v>
      </c>
      <c r="C284" s="45">
        <v>2020</v>
      </c>
      <c r="D284" s="60" t="s">
        <v>1266</v>
      </c>
      <c r="E284" s="10" t="s">
        <v>34</v>
      </c>
      <c r="F284" s="45"/>
      <c r="G284" s="45"/>
      <c r="H284" s="45" t="s">
        <v>48</v>
      </c>
      <c r="I284" s="61" t="s">
        <v>36</v>
      </c>
      <c r="J284" s="12" t="s">
        <v>37</v>
      </c>
      <c r="K284" s="45" t="s">
        <v>541</v>
      </c>
      <c r="L284" s="45" t="s">
        <v>100</v>
      </c>
      <c r="M284" s="62" t="s">
        <v>1267</v>
      </c>
      <c r="N284" s="62" t="s">
        <v>852</v>
      </c>
      <c r="O284" s="63">
        <v>2020</v>
      </c>
      <c r="P284" s="63"/>
      <c r="Q284" s="63"/>
      <c r="R284" s="64" t="s">
        <v>42</v>
      </c>
      <c r="S284" s="65" t="s">
        <v>1268</v>
      </c>
      <c r="T284" s="75">
        <v>43898</v>
      </c>
      <c r="U284" s="75">
        <v>44135</v>
      </c>
      <c r="V284" s="63"/>
      <c r="W284" s="45" t="s">
        <v>1269</v>
      </c>
      <c r="X284" s="66">
        <v>1</v>
      </c>
      <c r="Y284" s="69" t="s">
        <v>45</v>
      </c>
      <c r="Z284" s="63"/>
      <c r="AA284" s="63">
        <v>10</v>
      </c>
      <c r="AB284" s="63">
        <v>2020</v>
      </c>
      <c r="AC284" s="68">
        <v>44015</v>
      </c>
      <c r="AD284" s="21">
        <f ca="1">TODAY()-TABLA4[[#This Row],[Fecha radicación informe]]</f>
        <v>1473</v>
      </c>
      <c r="AE284" s="22" t="s">
        <v>46</v>
      </c>
      <c r="AF284" s="14"/>
    </row>
    <row r="285" spans="1:32" ht="409.5" x14ac:dyDescent="0.25">
      <c r="A285" s="44">
        <v>3829</v>
      </c>
      <c r="B285" s="45">
        <v>18</v>
      </c>
      <c r="C285" s="45">
        <v>2020</v>
      </c>
      <c r="D285" s="60" t="s">
        <v>1275</v>
      </c>
      <c r="E285" s="10" t="s">
        <v>34</v>
      </c>
      <c r="F285" s="45"/>
      <c r="G285" s="45"/>
      <c r="H285" s="45" t="s">
        <v>301</v>
      </c>
      <c r="I285" s="61" t="s">
        <v>308</v>
      </c>
      <c r="J285" s="12" t="s">
        <v>133</v>
      </c>
      <c r="K285" s="45" t="s">
        <v>927</v>
      </c>
      <c r="L285" s="45" t="s">
        <v>279</v>
      </c>
      <c r="M285" s="62" t="s">
        <v>1267</v>
      </c>
      <c r="N285" s="62" t="s">
        <v>852</v>
      </c>
      <c r="O285" s="63">
        <v>2020</v>
      </c>
      <c r="P285" s="63"/>
      <c r="Q285" s="63"/>
      <c r="R285" s="64" t="s">
        <v>358</v>
      </c>
      <c r="S285" s="65" t="s">
        <v>1276</v>
      </c>
      <c r="T285" s="75" t="s">
        <v>1277</v>
      </c>
      <c r="U285" s="75">
        <v>44196</v>
      </c>
      <c r="V285" s="63"/>
      <c r="W285" s="45" t="s">
        <v>1278</v>
      </c>
      <c r="X285" s="66">
        <v>1</v>
      </c>
      <c r="Y285" s="69" t="s">
        <v>45</v>
      </c>
      <c r="Z285" s="63"/>
      <c r="AA285" s="63">
        <v>7</v>
      </c>
      <c r="AB285" s="63">
        <v>2021</v>
      </c>
      <c r="AC285" s="68">
        <v>44013</v>
      </c>
      <c r="AD285" s="21">
        <f ca="1">TODAY()-TABLA4[[#This Row],[Fecha radicación informe]]</f>
        <v>1475</v>
      </c>
      <c r="AE285" s="22" t="s">
        <v>58</v>
      </c>
      <c r="AF285" s="14"/>
    </row>
    <row r="286" spans="1:32" ht="409.5" x14ac:dyDescent="0.25">
      <c r="A286" s="44">
        <v>3830</v>
      </c>
      <c r="B286" s="45">
        <v>19</v>
      </c>
      <c r="C286" s="45">
        <v>2020</v>
      </c>
      <c r="D286" s="60" t="s">
        <v>1279</v>
      </c>
      <c r="E286" s="10" t="s">
        <v>34</v>
      </c>
      <c r="F286" s="45"/>
      <c r="G286" s="45"/>
      <c r="H286" s="45" t="s">
        <v>301</v>
      </c>
      <c r="I286" s="61" t="s">
        <v>308</v>
      </c>
      <c r="J286" s="12" t="s">
        <v>133</v>
      </c>
      <c r="K286" s="45" t="s">
        <v>927</v>
      </c>
      <c r="L286" s="45" t="s">
        <v>279</v>
      </c>
      <c r="M286" s="62" t="s">
        <v>1267</v>
      </c>
      <c r="N286" s="62" t="s">
        <v>852</v>
      </c>
      <c r="O286" s="63">
        <v>2020</v>
      </c>
      <c r="P286" s="63"/>
      <c r="Q286" s="63"/>
      <c r="R286" s="64" t="s">
        <v>358</v>
      </c>
      <c r="S286" s="65" t="s">
        <v>1280</v>
      </c>
      <c r="T286" s="75" t="s">
        <v>1277</v>
      </c>
      <c r="U286" s="75">
        <v>44196</v>
      </c>
      <c r="V286" s="63"/>
      <c r="W286" s="45" t="s">
        <v>1281</v>
      </c>
      <c r="X286" s="66">
        <v>1</v>
      </c>
      <c r="Y286" s="69" t="s">
        <v>45</v>
      </c>
      <c r="Z286" s="63"/>
      <c r="AA286" s="63">
        <v>7</v>
      </c>
      <c r="AB286" s="63">
        <v>2021</v>
      </c>
      <c r="AC286" s="68">
        <v>44013</v>
      </c>
      <c r="AD286" s="21">
        <f ca="1">TODAY()-TABLA4[[#This Row],[Fecha radicación informe]]</f>
        <v>1475</v>
      </c>
      <c r="AE286" s="22" t="s">
        <v>58</v>
      </c>
      <c r="AF286" s="14"/>
    </row>
    <row r="287" spans="1:32" ht="315" x14ac:dyDescent="0.25">
      <c r="A287" s="44">
        <v>3831</v>
      </c>
      <c r="B287" s="45">
        <v>20</v>
      </c>
      <c r="C287" s="45">
        <v>2020</v>
      </c>
      <c r="D287" s="60" t="s">
        <v>1282</v>
      </c>
      <c r="E287" s="10" t="s">
        <v>34</v>
      </c>
      <c r="F287" s="45"/>
      <c r="G287" s="45"/>
      <c r="H287" s="45" t="s">
        <v>186</v>
      </c>
      <c r="I287" s="61" t="s">
        <v>187</v>
      </c>
      <c r="J287" s="12" t="s">
        <v>188</v>
      </c>
      <c r="K287" s="45" t="s">
        <v>884</v>
      </c>
      <c r="L287" s="45" t="s">
        <v>123</v>
      </c>
      <c r="M287" s="62" t="s">
        <v>1267</v>
      </c>
      <c r="N287" s="62" t="s">
        <v>852</v>
      </c>
      <c r="O287" s="63">
        <v>2020</v>
      </c>
      <c r="P287" s="63"/>
      <c r="Q287" s="63"/>
      <c r="R287" s="64" t="s">
        <v>358</v>
      </c>
      <c r="S287" s="65" t="s">
        <v>1283</v>
      </c>
      <c r="T287" s="75">
        <v>44111</v>
      </c>
      <c r="U287" s="75">
        <v>44135</v>
      </c>
      <c r="V287" s="63"/>
      <c r="W287" s="45" t="s">
        <v>1284</v>
      </c>
      <c r="X287" s="66">
        <v>1</v>
      </c>
      <c r="Y287" s="69" t="s">
        <v>45</v>
      </c>
      <c r="Z287" s="63"/>
      <c r="AA287" s="63">
        <v>10</v>
      </c>
      <c r="AB287" s="63">
        <v>2020</v>
      </c>
      <c r="AC287" s="68" t="s">
        <v>1285</v>
      </c>
      <c r="AD287" s="21">
        <f ca="1">TODAY()-TABLA4[[#This Row],[Fecha radicación informe]]</f>
        <v>1480</v>
      </c>
      <c r="AE287" s="22" t="s">
        <v>58</v>
      </c>
      <c r="AF287" s="14"/>
    </row>
    <row r="288" spans="1:32" ht="409.5" x14ac:dyDescent="0.25">
      <c r="A288" s="44">
        <v>3832</v>
      </c>
      <c r="B288" s="45">
        <v>21</v>
      </c>
      <c r="C288" s="45">
        <v>2020</v>
      </c>
      <c r="D288" s="60" t="s">
        <v>1286</v>
      </c>
      <c r="E288" s="10" t="s">
        <v>34</v>
      </c>
      <c r="F288" s="45"/>
      <c r="G288" s="45"/>
      <c r="H288" s="45" t="s">
        <v>85</v>
      </c>
      <c r="I288" s="61" t="s">
        <v>49</v>
      </c>
      <c r="J288" s="70" t="s">
        <v>50</v>
      </c>
      <c r="K288" s="45" t="s">
        <v>1029</v>
      </c>
      <c r="L288" s="45" t="s">
        <v>765</v>
      </c>
      <c r="M288" s="62" t="s">
        <v>1267</v>
      </c>
      <c r="N288" s="62" t="s">
        <v>852</v>
      </c>
      <c r="O288" s="63">
        <v>2020</v>
      </c>
      <c r="P288" s="63"/>
      <c r="Q288" s="63"/>
      <c r="R288" s="64"/>
      <c r="S288" s="65" t="s">
        <v>1287</v>
      </c>
      <c r="T288" s="75">
        <v>44074</v>
      </c>
      <c r="U288" s="75">
        <v>44286</v>
      </c>
      <c r="V288" s="63"/>
      <c r="W288" s="45" t="s">
        <v>1288</v>
      </c>
      <c r="X288" s="66">
        <v>1</v>
      </c>
      <c r="Y288" s="69" t="s">
        <v>45</v>
      </c>
      <c r="Z288" s="63"/>
      <c r="AA288" s="63">
        <v>12</v>
      </c>
      <c r="AB288" s="63">
        <v>2020</v>
      </c>
      <c r="AC288" s="68" t="s">
        <v>1285</v>
      </c>
      <c r="AD288" s="21">
        <f ca="1">TODAY()-TABLA4[[#This Row],[Fecha radicación informe]]</f>
        <v>1480</v>
      </c>
      <c r="AE288" s="22" t="s">
        <v>58</v>
      </c>
      <c r="AF288" s="14"/>
    </row>
    <row r="289" spans="1:32" ht="409.5" x14ac:dyDescent="0.25">
      <c r="A289" s="44">
        <v>3833</v>
      </c>
      <c r="B289" s="45">
        <v>22</v>
      </c>
      <c r="C289" s="45">
        <v>2020</v>
      </c>
      <c r="D289" s="60" t="s">
        <v>1289</v>
      </c>
      <c r="E289" s="10" t="s">
        <v>34</v>
      </c>
      <c r="F289" s="45"/>
      <c r="G289" s="45"/>
      <c r="H289" s="45" t="s">
        <v>301</v>
      </c>
      <c r="I289" s="61" t="s">
        <v>308</v>
      </c>
      <c r="J289" s="12" t="s">
        <v>133</v>
      </c>
      <c r="K289" s="45" t="s">
        <v>927</v>
      </c>
      <c r="L289" s="45" t="s">
        <v>279</v>
      </c>
      <c r="M289" s="62" t="s">
        <v>1290</v>
      </c>
      <c r="N289" s="62" t="s">
        <v>914</v>
      </c>
      <c r="O289" s="63">
        <v>2020</v>
      </c>
      <c r="P289" s="63"/>
      <c r="Q289" s="63"/>
      <c r="R289" s="64" t="s">
        <v>436</v>
      </c>
      <c r="S289" s="65" t="s">
        <v>1291</v>
      </c>
      <c r="T289" s="75" t="s">
        <v>1277</v>
      </c>
      <c r="U289" s="75">
        <v>44196</v>
      </c>
      <c r="V289" s="63"/>
      <c r="W289" s="45" t="s">
        <v>1292</v>
      </c>
      <c r="X289" s="66">
        <v>1</v>
      </c>
      <c r="Y289" s="69" t="s">
        <v>45</v>
      </c>
      <c r="Z289" s="63"/>
      <c r="AA289" s="63">
        <v>7</v>
      </c>
      <c r="AB289" s="63">
        <v>2021</v>
      </c>
      <c r="AC289" s="68">
        <v>43990</v>
      </c>
      <c r="AD289" s="21">
        <f ca="1">TODAY()-TABLA4[[#This Row],[Fecha radicación informe]]</f>
        <v>1498</v>
      </c>
      <c r="AE289" s="22" t="s">
        <v>758</v>
      </c>
      <c r="AF289" s="14"/>
    </row>
    <row r="290" spans="1:32" ht="409.5" x14ac:dyDescent="0.25">
      <c r="A290" s="44">
        <v>3834</v>
      </c>
      <c r="B290" s="45">
        <v>23</v>
      </c>
      <c r="C290" s="45">
        <v>2020</v>
      </c>
      <c r="D290" s="60" t="s">
        <v>1293</v>
      </c>
      <c r="E290" s="10" t="s">
        <v>34</v>
      </c>
      <c r="F290" s="45"/>
      <c r="G290" s="45"/>
      <c r="H290" s="45" t="s">
        <v>48</v>
      </c>
      <c r="I290" s="61" t="s">
        <v>308</v>
      </c>
      <c r="J290" s="12" t="s">
        <v>133</v>
      </c>
      <c r="K290" s="45" t="s">
        <v>927</v>
      </c>
      <c r="L290" s="45" t="s">
        <v>279</v>
      </c>
      <c r="M290" s="62" t="s">
        <v>1290</v>
      </c>
      <c r="N290" s="62" t="s">
        <v>914</v>
      </c>
      <c r="O290" s="63">
        <v>2020</v>
      </c>
      <c r="P290" s="63"/>
      <c r="Q290" s="63"/>
      <c r="R290" s="64" t="s">
        <v>436</v>
      </c>
      <c r="S290" s="65" t="s">
        <v>1294</v>
      </c>
      <c r="T290" s="75" t="s">
        <v>1277</v>
      </c>
      <c r="U290" s="75">
        <v>44196</v>
      </c>
      <c r="V290" s="63"/>
      <c r="W290" s="45" t="s">
        <v>1295</v>
      </c>
      <c r="X290" s="66">
        <v>1</v>
      </c>
      <c r="Y290" s="69" t="s">
        <v>45</v>
      </c>
      <c r="Z290" s="63"/>
      <c r="AA290" s="63">
        <v>7</v>
      </c>
      <c r="AB290" s="63">
        <v>2021</v>
      </c>
      <c r="AC290" s="68" t="s">
        <v>1296</v>
      </c>
      <c r="AD290" s="21">
        <f ca="1">TODAY()-TABLA4[[#This Row],[Fecha radicación informe]]</f>
        <v>1445</v>
      </c>
      <c r="AE290" s="22" t="s">
        <v>758</v>
      </c>
      <c r="AF290" s="14"/>
    </row>
    <row r="291" spans="1:32" ht="267.75" x14ac:dyDescent="0.25">
      <c r="A291" s="44">
        <v>3836</v>
      </c>
      <c r="B291" s="45">
        <v>25</v>
      </c>
      <c r="C291" s="45">
        <v>2020</v>
      </c>
      <c r="D291" s="60" t="s">
        <v>1301</v>
      </c>
      <c r="E291" s="10" t="s">
        <v>34</v>
      </c>
      <c r="F291" s="45"/>
      <c r="G291" s="45"/>
      <c r="H291" s="45" t="s">
        <v>301</v>
      </c>
      <c r="I291" s="61" t="s">
        <v>308</v>
      </c>
      <c r="J291" s="12" t="s">
        <v>133</v>
      </c>
      <c r="K291" s="45" t="s">
        <v>927</v>
      </c>
      <c r="L291" s="45" t="s">
        <v>279</v>
      </c>
      <c r="M291" s="62" t="s">
        <v>1290</v>
      </c>
      <c r="N291" s="62" t="s">
        <v>914</v>
      </c>
      <c r="O291" s="63">
        <v>2020</v>
      </c>
      <c r="P291" s="63"/>
      <c r="Q291" s="63"/>
      <c r="R291" s="64" t="s">
        <v>436</v>
      </c>
      <c r="S291" s="65" t="s">
        <v>1302</v>
      </c>
      <c r="T291" s="75" t="s">
        <v>1277</v>
      </c>
      <c r="U291" s="75">
        <v>44316</v>
      </c>
      <c r="V291" s="63"/>
      <c r="W291" s="45" t="s">
        <v>1303</v>
      </c>
      <c r="X291" s="66">
        <v>1</v>
      </c>
      <c r="Y291" s="69" t="s">
        <v>45</v>
      </c>
      <c r="Z291" s="63"/>
      <c r="AA291" s="63" t="s">
        <v>451</v>
      </c>
      <c r="AB291" s="63">
        <v>2021</v>
      </c>
      <c r="AC291" s="68" t="s">
        <v>1296</v>
      </c>
      <c r="AD291" s="21">
        <f ca="1">TODAY()-TABLA4[[#This Row],[Fecha radicación informe]]</f>
        <v>1445</v>
      </c>
      <c r="AE291" s="22" t="s">
        <v>758</v>
      </c>
      <c r="AF291" s="14"/>
    </row>
    <row r="292" spans="1:32" ht="409.5" x14ac:dyDescent="0.25">
      <c r="A292" s="44">
        <v>3837</v>
      </c>
      <c r="B292" s="45">
        <v>26</v>
      </c>
      <c r="C292" s="45">
        <v>2020</v>
      </c>
      <c r="D292" s="60" t="s">
        <v>1304</v>
      </c>
      <c r="E292" s="10" t="s">
        <v>34</v>
      </c>
      <c r="F292" s="45"/>
      <c r="G292" s="45"/>
      <c r="H292" s="45" t="s">
        <v>48</v>
      </c>
      <c r="I292" s="61" t="s">
        <v>36</v>
      </c>
      <c r="J292" s="12" t="s">
        <v>37</v>
      </c>
      <c r="K292" s="10" t="s">
        <v>352</v>
      </c>
      <c r="L292" s="45" t="s">
        <v>100</v>
      </c>
      <c r="M292" s="62" t="s">
        <v>1305</v>
      </c>
      <c r="N292" s="62" t="s">
        <v>971</v>
      </c>
      <c r="O292" s="63">
        <v>2020</v>
      </c>
      <c r="P292" s="63"/>
      <c r="Q292" s="63"/>
      <c r="R292" s="64" t="s">
        <v>42</v>
      </c>
      <c r="S292" s="65" t="s">
        <v>1306</v>
      </c>
      <c r="T292" s="75" t="s">
        <v>1307</v>
      </c>
      <c r="U292" s="75">
        <v>44180</v>
      </c>
      <c r="V292" s="63"/>
      <c r="W292" s="45" t="s">
        <v>1308</v>
      </c>
      <c r="X292" s="66">
        <v>1</v>
      </c>
      <c r="Y292" s="69" t="s">
        <v>45</v>
      </c>
      <c r="Z292" s="63"/>
      <c r="AA292" s="63">
        <v>12</v>
      </c>
      <c r="AB292" s="63">
        <v>2020</v>
      </c>
      <c r="AC292" s="68" t="s">
        <v>1309</v>
      </c>
      <c r="AD292" s="21">
        <f ca="1">TODAY()-TABLA4[[#This Row],[Fecha radicación informe]]</f>
        <v>1417</v>
      </c>
      <c r="AE292" s="22" t="s">
        <v>46</v>
      </c>
      <c r="AF292" s="14"/>
    </row>
    <row r="293" spans="1:32" ht="315" x14ac:dyDescent="0.25">
      <c r="A293" s="44">
        <v>3838</v>
      </c>
      <c r="B293" s="45">
        <v>27</v>
      </c>
      <c r="C293" s="45">
        <v>2020</v>
      </c>
      <c r="D293" s="60" t="s">
        <v>1310</v>
      </c>
      <c r="E293" s="10" t="s">
        <v>34</v>
      </c>
      <c r="F293" s="45"/>
      <c r="G293" s="45"/>
      <c r="H293" s="45" t="s">
        <v>35</v>
      </c>
      <c r="I293" s="61" t="s">
        <v>36</v>
      </c>
      <c r="J293" s="12" t="s">
        <v>37</v>
      </c>
      <c r="K293" s="10" t="s">
        <v>352</v>
      </c>
      <c r="L293" s="45" t="s">
        <v>100</v>
      </c>
      <c r="M293" s="62" t="s">
        <v>1305</v>
      </c>
      <c r="N293" s="62" t="s">
        <v>971</v>
      </c>
      <c r="O293" s="63">
        <v>2020</v>
      </c>
      <c r="P293" s="63"/>
      <c r="Q293" s="63"/>
      <c r="R293" s="64" t="s">
        <v>42</v>
      </c>
      <c r="S293" s="65" t="s">
        <v>1311</v>
      </c>
      <c r="T293" s="75" t="s">
        <v>1307</v>
      </c>
      <c r="U293" s="75">
        <v>44286</v>
      </c>
      <c r="V293" s="63"/>
      <c r="W293" s="45" t="s">
        <v>1312</v>
      </c>
      <c r="X293" s="66">
        <v>1</v>
      </c>
      <c r="Y293" s="69" t="s">
        <v>45</v>
      </c>
      <c r="Z293" s="63"/>
      <c r="AA293" s="63">
        <v>12</v>
      </c>
      <c r="AB293" s="63">
        <v>2020</v>
      </c>
      <c r="AC293" s="68" t="s">
        <v>1309</v>
      </c>
      <c r="AD293" s="21">
        <f ca="1">TODAY()-TABLA4[[#This Row],[Fecha radicación informe]]</f>
        <v>1417</v>
      </c>
      <c r="AE293" s="22" t="s">
        <v>46</v>
      </c>
      <c r="AF293" s="14"/>
    </row>
    <row r="294" spans="1:32" ht="409.5" x14ac:dyDescent="0.25">
      <c r="A294" s="44">
        <v>3841</v>
      </c>
      <c r="B294" s="45">
        <v>30</v>
      </c>
      <c r="C294" s="45">
        <v>2020</v>
      </c>
      <c r="D294" s="60" t="s">
        <v>1325</v>
      </c>
      <c r="E294" s="10" t="s">
        <v>34</v>
      </c>
      <c r="F294" s="45"/>
      <c r="G294" s="45"/>
      <c r="H294" s="45" t="s">
        <v>35</v>
      </c>
      <c r="I294" s="61" t="s">
        <v>36</v>
      </c>
      <c r="J294" s="70" t="s">
        <v>98</v>
      </c>
      <c r="K294" s="45" t="s">
        <v>1314</v>
      </c>
      <c r="L294" s="45" t="s">
        <v>39</v>
      </c>
      <c r="M294" s="62" t="s">
        <v>1305</v>
      </c>
      <c r="N294" s="62" t="s">
        <v>971</v>
      </c>
      <c r="O294" s="63">
        <v>2020</v>
      </c>
      <c r="P294" s="63"/>
      <c r="Q294" s="63"/>
      <c r="R294" s="64" t="s">
        <v>42</v>
      </c>
      <c r="S294" s="65" t="s">
        <v>1326</v>
      </c>
      <c r="T294" s="75">
        <v>44053</v>
      </c>
      <c r="U294" s="75" t="s">
        <v>1327</v>
      </c>
      <c r="V294" s="63"/>
      <c r="W294" s="45" t="s">
        <v>1328</v>
      </c>
      <c r="X294" s="66">
        <v>1</v>
      </c>
      <c r="Y294" s="69" t="s">
        <v>45</v>
      </c>
      <c r="Z294" s="63"/>
      <c r="AA294" s="63">
        <v>12</v>
      </c>
      <c r="AB294" s="63">
        <v>2021</v>
      </c>
      <c r="AC294" s="68">
        <v>44077</v>
      </c>
      <c r="AD294" s="21">
        <f ca="1">TODAY()-TABLA4[[#This Row],[Fecha radicación informe]]</f>
        <v>1411</v>
      </c>
      <c r="AE294" s="22" t="s">
        <v>46</v>
      </c>
      <c r="AF294" s="14"/>
    </row>
    <row r="295" spans="1:32" ht="409.5" x14ac:dyDescent="0.25">
      <c r="A295" s="44">
        <v>3842</v>
      </c>
      <c r="B295" s="45">
        <v>31</v>
      </c>
      <c r="C295" s="45">
        <v>2020</v>
      </c>
      <c r="D295" s="60" t="s">
        <v>1329</v>
      </c>
      <c r="E295" s="10" t="s">
        <v>34</v>
      </c>
      <c r="F295" s="45"/>
      <c r="G295" s="45"/>
      <c r="H295" s="45" t="s">
        <v>120</v>
      </c>
      <c r="I295" s="61" t="s">
        <v>903</v>
      </c>
      <c r="J295" s="12" t="s">
        <v>188</v>
      </c>
      <c r="K295" s="45" t="s">
        <v>884</v>
      </c>
      <c r="L295" s="45" t="s">
        <v>123</v>
      </c>
      <c r="M295" s="62" t="s">
        <v>1330</v>
      </c>
      <c r="N295" s="62" t="s">
        <v>1031</v>
      </c>
      <c r="O295" s="63">
        <v>2020</v>
      </c>
      <c r="P295" s="63"/>
      <c r="Q295" s="63"/>
      <c r="R295" s="64" t="s">
        <v>436</v>
      </c>
      <c r="S295" s="65" t="s">
        <v>1331</v>
      </c>
      <c r="T295" s="75" t="s">
        <v>1332</v>
      </c>
      <c r="U295" s="75">
        <v>44165</v>
      </c>
      <c r="V295" s="63"/>
      <c r="W295" s="45" t="s">
        <v>1333</v>
      </c>
      <c r="X295" s="66">
        <v>1</v>
      </c>
      <c r="Y295" s="69" t="s">
        <v>45</v>
      </c>
      <c r="Z295" s="63"/>
      <c r="AA295" s="63">
        <v>11</v>
      </c>
      <c r="AB295" s="63">
        <v>2020</v>
      </c>
      <c r="AC295" s="68" t="s">
        <v>1334</v>
      </c>
      <c r="AD295" s="21">
        <f ca="1">TODAY()-TABLA4[[#This Row],[Fecha radicación informe]]</f>
        <v>1384</v>
      </c>
      <c r="AE295" s="22" t="s">
        <v>58</v>
      </c>
      <c r="AF295" s="14"/>
    </row>
    <row r="296" spans="1:32" ht="409.5" x14ac:dyDescent="0.25">
      <c r="A296" s="44">
        <v>3843</v>
      </c>
      <c r="B296" s="45">
        <v>32</v>
      </c>
      <c r="C296" s="45">
        <v>2020</v>
      </c>
      <c r="D296" s="60" t="s">
        <v>1335</v>
      </c>
      <c r="E296" s="10" t="s">
        <v>34</v>
      </c>
      <c r="F296" s="45"/>
      <c r="G296" s="45"/>
      <c r="H296" s="45" t="s">
        <v>301</v>
      </c>
      <c r="I296" s="61" t="s">
        <v>308</v>
      </c>
      <c r="J296" s="12" t="s">
        <v>133</v>
      </c>
      <c r="K296" s="45" t="s">
        <v>927</v>
      </c>
      <c r="L296" s="45" t="s">
        <v>279</v>
      </c>
      <c r="M296" s="62" t="s">
        <v>1330</v>
      </c>
      <c r="N296" s="62" t="s">
        <v>1031</v>
      </c>
      <c r="O296" s="63">
        <v>2020</v>
      </c>
      <c r="P296" s="63"/>
      <c r="Q296" s="63"/>
      <c r="R296" s="64" t="s">
        <v>358</v>
      </c>
      <c r="S296" s="65" t="s">
        <v>1336</v>
      </c>
      <c r="T296" s="75">
        <v>44116</v>
      </c>
      <c r="U296" s="75">
        <v>44286</v>
      </c>
      <c r="V296" s="63"/>
      <c r="W296" s="45" t="s">
        <v>1337</v>
      </c>
      <c r="X296" s="66">
        <v>1</v>
      </c>
      <c r="Y296" s="69" t="s">
        <v>45</v>
      </c>
      <c r="Z296" s="63"/>
      <c r="AA296" s="63">
        <v>9</v>
      </c>
      <c r="AB296" s="63">
        <v>2021</v>
      </c>
      <c r="AC296" s="68">
        <v>44109</v>
      </c>
      <c r="AD296" s="21">
        <f ca="1">TODAY()-TABLA4[[#This Row],[Fecha radicación informe]]</f>
        <v>1379</v>
      </c>
      <c r="AE296" s="22" t="s">
        <v>58</v>
      </c>
      <c r="AF296" s="14"/>
    </row>
    <row r="297" spans="1:32" ht="409.5" x14ac:dyDescent="0.25">
      <c r="A297" s="44">
        <v>3844</v>
      </c>
      <c r="B297" s="45">
        <v>33</v>
      </c>
      <c r="C297" s="45">
        <v>2020</v>
      </c>
      <c r="D297" s="60" t="s">
        <v>1338</v>
      </c>
      <c r="E297" s="10" t="s">
        <v>34</v>
      </c>
      <c r="F297" s="45"/>
      <c r="G297" s="45"/>
      <c r="H297" s="45" t="s">
        <v>85</v>
      </c>
      <c r="I297" s="61" t="s">
        <v>903</v>
      </c>
      <c r="J297" s="70" t="s">
        <v>50</v>
      </c>
      <c r="K297" s="10" t="s">
        <v>180</v>
      </c>
      <c r="L297" s="45" t="s">
        <v>765</v>
      </c>
      <c r="M297" s="62" t="s">
        <v>1330</v>
      </c>
      <c r="N297" s="62" t="s">
        <v>1031</v>
      </c>
      <c r="O297" s="63">
        <v>2020</v>
      </c>
      <c r="P297" s="63"/>
      <c r="Q297" s="63"/>
      <c r="R297" s="64" t="s">
        <v>358</v>
      </c>
      <c r="S297" s="65" t="s">
        <v>1339</v>
      </c>
      <c r="T297" s="75" t="s">
        <v>1340</v>
      </c>
      <c r="U297" s="75">
        <v>44439</v>
      </c>
      <c r="V297" s="63"/>
      <c r="W297" s="45" t="s">
        <v>1341</v>
      </c>
      <c r="X297" s="66">
        <v>1</v>
      </c>
      <c r="Y297" s="69" t="s">
        <v>45</v>
      </c>
      <c r="Z297" s="63"/>
      <c r="AA297" s="63">
        <v>9</v>
      </c>
      <c r="AB297" s="63">
        <v>2021</v>
      </c>
      <c r="AC297" s="68" t="s">
        <v>1334</v>
      </c>
      <c r="AD297" s="79">
        <f ca="1">TODAY()-TABLA4[[#This Row],[Fecha radicación informe]]</f>
        <v>1384</v>
      </c>
      <c r="AE297" s="22" t="s">
        <v>58</v>
      </c>
      <c r="AF297" s="14"/>
    </row>
    <row r="298" spans="1:32" ht="409.5" x14ac:dyDescent="0.25">
      <c r="A298" s="44">
        <v>3845</v>
      </c>
      <c r="B298" s="45">
        <v>34</v>
      </c>
      <c r="C298" s="45">
        <v>2020</v>
      </c>
      <c r="D298" s="60" t="s">
        <v>1342</v>
      </c>
      <c r="E298" s="10" t="s">
        <v>34</v>
      </c>
      <c r="F298" s="45"/>
      <c r="G298" s="45"/>
      <c r="H298" s="45" t="s">
        <v>85</v>
      </c>
      <c r="I298" s="61" t="s">
        <v>49</v>
      </c>
      <c r="J298" s="70" t="s">
        <v>50</v>
      </c>
      <c r="K298" s="10" t="s">
        <v>180</v>
      </c>
      <c r="L298" s="45" t="s">
        <v>765</v>
      </c>
      <c r="M298" s="62" t="s">
        <v>1330</v>
      </c>
      <c r="N298" s="62" t="s">
        <v>1031</v>
      </c>
      <c r="O298" s="63">
        <v>2020</v>
      </c>
      <c r="P298" s="63"/>
      <c r="Q298" s="63"/>
      <c r="R298" s="64" t="s">
        <v>358</v>
      </c>
      <c r="S298" s="65" t="s">
        <v>1343</v>
      </c>
      <c r="T298" s="75" t="s">
        <v>1340</v>
      </c>
      <c r="U298" s="75">
        <v>44439</v>
      </c>
      <c r="V298" s="63"/>
      <c r="W298" s="45" t="s">
        <v>1344</v>
      </c>
      <c r="X298" s="66">
        <v>1</v>
      </c>
      <c r="Y298" s="69" t="s">
        <v>45</v>
      </c>
      <c r="Z298" s="63"/>
      <c r="AA298" s="63">
        <v>9</v>
      </c>
      <c r="AB298" s="63">
        <v>2021</v>
      </c>
      <c r="AC298" s="68" t="s">
        <v>1334</v>
      </c>
      <c r="AD298" s="79">
        <f ca="1">TODAY()-TABLA4[[#This Row],[Fecha radicación informe]]</f>
        <v>1384</v>
      </c>
      <c r="AE298" s="22" t="s">
        <v>58</v>
      </c>
      <c r="AF298" s="14"/>
    </row>
    <row r="299" spans="1:32" ht="409.5" x14ac:dyDescent="0.25">
      <c r="A299" s="44">
        <v>3846</v>
      </c>
      <c r="B299" s="45">
        <v>35</v>
      </c>
      <c r="C299" s="45">
        <v>2020</v>
      </c>
      <c r="D299" s="60" t="s">
        <v>1345</v>
      </c>
      <c r="E299" s="10" t="s">
        <v>34</v>
      </c>
      <c r="F299" s="45"/>
      <c r="G299" s="45"/>
      <c r="H299" s="45" t="s">
        <v>85</v>
      </c>
      <c r="I299" s="61" t="s">
        <v>49</v>
      </c>
      <c r="J299" s="70" t="s">
        <v>50</v>
      </c>
      <c r="K299" s="10" t="s">
        <v>180</v>
      </c>
      <c r="L299" s="45" t="s">
        <v>765</v>
      </c>
      <c r="M299" s="62" t="s">
        <v>1330</v>
      </c>
      <c r="N299" s="62" t="s">
        <v>1031</v>
      </c>
      <c r="O299" s="63">
        <v>2020</v>
      </c>
      <c r="P299" s="63"/>
      <c r="Q299" s="63"/>
      <c r="R299" s="64" t="s">
        <v>358</v>
      </c>
      <c r="S299" s="65" t="s">
        <v>1346</v>
      </c>
      <c r="T299" s="75" t="s">
        <v>1340</v>
      </c>
      <c r="U299" s="75">
        <v>44439</v>
      </c>
      <c r="V299" s="63"/>
      <c r="W299" s="45" t="s">
        <v>1347</v>
      </c>
      <c r="X299" s="66">
        <v>1</v>
      </c>
      <c r="Y299" s="69" t="s">
        <v>45</v>
      </c>
      <c r="Z299" s="63"/>
      <c r="AA299" s="63">
        <v>9</v>
      </c>
      <c r="AB299" s="63">
        <v>2021</v>
      </c>
      <c r="AC299" s="68" t="s">
        <v>1334</v>
      </c>
      <c r="AD299" s="79">
        <f ca="1">TODAY()-TABLA4[[#This Row],[Fecha radicación informe]]</f>
        <v>1384</v>
      </c>
      <c r="AE299" s="22" t="s">
        <v>58</v>
      </c>
      <c r="AF299" s="14"/>
    </row>
    <row r="300" spans="1:32" ht="362.25" x14ac:dyDescent="0.25">
      <c r="A300" s="44">
        <v>3847</v>
      </c>
      <c r="B300" s="45">
        <v>36</v>
      </c>
      <c r="C300" s="45">
        <v>2020</v>
      </c>
      <c r="D300" s="60" t="s">
        <v>1348</v>
      </c>
      <c r="E300" s="10" t="s">
        <v>34</v>
      </c>
      <c r="F300" s="45"/>
      <c r="G300" s="45"/>
      <c r="H300" s="45" t="s">
        <v>85</v>
      </c>
      <c r="I300" s="61" t="s">
        <v>170</v>
      </c>
      <c r="J300" s="70" t="s">
        <v>77</v>
      </c>
      <c r="K300" s="45" t="s">
        <v>782</v>
      </c>
      <c r="L300" s="45" t="s">
        <v>63</v>
      </c>
      <c r="M300" s="62" t="s">
        <v>1330</v>
      </c>
      <c r="N300" s="62" t="s">
        <v>1031</v>
      </c>
      <c r="O300" s="63">
        <v>2020</v>
      </c>
      <c r="P300" s="63"/>
      <c r="Q300" s="63"/>
      <c r="R300" s="64"/>
      <c r="S300" s="65" t="s">
        <v>1349</v>
      </c>
      <c r="T300" s="75">
        <v>44410</v>
      </c>
      <c r="U300" s="75">
        <v>44545</v>
      </c>
      <c r="V300" s="63"/>
      <c r="W300" s="45" t="s">
        <v>1350</v>
      </c>
      <c r="X300" s="66">
        <v>1</v>
      </c>
      <c r="Y300" s="69" t="s">
        <v>45</v>
      </c>
      <c r="Z300" s="63"/>
      <c r="AA300" s="63">
        <v>11</v>
      </c>
      <c r="AB300" s="63">
        <v>2021</v>
      </c>
      <c r="AC300" s="68" t="s">
        <v>1334</v>
      </c>
      <c r="AD300" s="79">
        <f ca="1">TODAY()-TABLA4[[#This Row],[Fecha radicación informe]]</f>
        <v>1384</v>
      </c>
      <c r="AE300" s="22" t="s">
        <v>58</v>
      </c>
      <c r="AF300" s="14"/>
    </row>
    <row r="301" spans="1:32" ht="126" x14ac:dyDescent="0.25">
      <c r="A301" s="44">
        <v>3848</v>
      </c>
      <c r="B301" s="45">
        <v>37</v>
      </c>
      <c r="C301" s="45">
        <v>2020</v>
      </c>
      <c r="D301" s="60" t="s">
        <v>1351</v>
      </c>
      <c r="E301" s="10" t="s">
        <v>34</v>
      </c>
      <c r="F301" s="45"/>
      <c r="G301" s="45"/>
      <c r="H301" s="45" t="s">
        <v>85</v>
      </c>
      <c r="I301" s="61" t="s">
        <v>170</v>
      </c>
      <c r="J301" s="70" t="s">
        <v>77</v>
      </c>
      <c r="K301" s="45" t="s">
        <v>782</v>
      </c>
      <c r="L301" s="45" t="s">
        <v>63</v>
      </c>
      <c r="M301" s="62" t="s">
        <v>1330</v>
      </c>
      <c r="N301" s="62" t="s">
        <v>1031</v>
      </c>
      <c r="O301" s="63">
        <v>2020</v>
      </c>
      <c r="P301" s="63"/>
      <c r="Q301" s="63"/>
      <c r="R301" s="64"/>
      <c r="S301" s="65" t="s">
        <v>1352</v>
      </c>
      <c r="T301" s="75">
        <v>44410</v>
      </c>
      <c r="U301" s="75">
        <v>44545</v>
      </c>
      <c r="V301" s="63"/>
      <c r="W301" s="45" t="s">
        <v>1353</v>
      </c>
      <c r="X301" s="66">
        <v>1</v>
      </c>
      <c r="Y301" s="69" t="s">
        <v>45</v>
      </c>
      <c r="Z301" s="63"/>
      <c r="AA301" s="63">
        <v>11</v>
      </c>
      <c r="AB301" s="63">
        <v>2021</v>
      </c>
      <c r="AC301" s="68" t="s">
        <v>1334</v>
      </c>
      <c r="AD301" s="79">
        <f ca="1">TODAY()-TABLA4[[#This Row],[Fecha radicación informe]]</f>
        <v>1384</v>
      </c>
      <c r="AE301" s="22" t="s">
        <v>58</v>
      </c>
      <c r="AF301" s="14"/>
    </row>
    <row r="302" spans="1:32" ht="362.25" x14ac:dyDescent="0.25">
      <c r="A302" s="44">
        <v>3849</v>
      </c>
      <c r="B302" s="45">
        <v>38</v>
      </c>
      <c r="C302" s="45">
        <v>2020</v>
      </c>
      <c r="D302" s="60" t="s">
        <v>1354</v>
      </c>
      <c r="E302" s="10" t="s">
        <v>34</v>
      </c>
      <c r="F302" s="45"/>
      <c r="G302" s="45"/>
      <c r="H302" s="45" t="s">
        <v>85</v>
      </c>
      <c r="I302" s="61" t="s">
        <v>36</v>
      </c>
      <c r="J302" s="70" t="s">
        <v>98</v>
      </c>
      <c r="K302" s="45" t="s">
        <v>1355</v>
      </c>
      <c r="L302" s="45" t="s">
        <v>100</v>
      </c>
      <c r="M302" s="62" t="s">
        <v>1356</v>
      </c>
      <c r="N302" s="62" t="s">
        <v>1046</v>
      </c>
      <c r="O302" s="63">
        <v>2020</v>
      </c>
      <c r="P302" s="63"/>
      <c r="Q302" s="63"/>
      <c r="R302" s="64" t="s">
        <v>42</v>
      </c>
      <c r="S302" s="65" t="s">
        <v>1357</v>
      </c>
      <c r="T302" s="75" t="s">
        <v>1358</v>
      </c>
      <c r="U302" s="75">
        <v>44286</v>
      </c>
      <c r="V302" s="63"/>
      <c r="W302" s="45" t="s">
        <v>1359</v>
      </c>
      <c r="X302" s="66">
        <v>1</v>
      </c>
      <c r="Y302" s="69" t="s">
        <v>45</v>
      </c>
      <c r="Z302" s="63"/>
      <c r="AA302" s="63">
        <v>4</v>
      </c>
      <c r="AB302" s="63">
        <v>2021</v>
      </c>
      <c r="AC302" s="68" t="s">
        <v>1360</v>
      </c>
      <c r="AD302" s="79">
        <f ca="1">TODAY()-TABLA4[[#This Row],[Fecha radicación informe]]</f>
        <v>1361</v>
      </c>
      <c r="AE302" s="22" t="s">
        <v>46</v>
      </c>
      <c r="AF302" s="14"/>
    </row>
    <row r="303" spans="1:32" ht="157.5" x14ac:dyDescent="0.25">
      <c r="A303" s="44">
        <v>3853</v>
      </c>
      <c r="B303" s="45">
        <v>42</v>
      </c>
      <c r="C303" s="45">
        <v>2020</v>
      </c>
      <c r="D303" s="60" t="s">
        <v>1373</v>
      </c>
      <c r="E303" s="10" t="s">
        <v>34</v>
      </c>
      <c r="F303" s="45"/>
      <c r="G303" s="45"/>
      <c r="H303" s="45" t="s">
        <v>48</v>
      </c>
      <c r="I303" s="61" t="s">
        <v>76</v>
      </c>
      <c r="J303" s="70" t="s">
        <v>77</v>
      </c>
      <c r="K303" s="45" t="s">
        <v>251</v>
      </c>
      <c r="L303" s="45" t="s">
        <v>210</v>
      </c>
      <c r="M303" s="62" t="s">
        <v>1356</v>
      </c>
      <c r="N303" s="62" t="s">
        <v>1046</v>
      </c>
      <c r="O303" s="63">
        <v>2020</v>
      </c>
      <c r="P303" s="63"/>
      <c r="Q303" s="63"/>
      <c r="R303" s="64" t="s">
        <v>436</v>
      </c>
      <c r="S303" s="65" t="s">
        <v>1374</v>
      </c>
      <c r="T303" s="75">
        <v>44146</v>
      </c>
      <c r="U303" s="75">
        <v>44408</v>
      </c>
      <c r="V303" s="63"/>
      <c r="W303" s="45" t="s">
        <v>1375</v>
      </c>
      <c r="X303" s="66">
        <v>1</v>
      </c>
      <c r="Y303" s="69" t="s">
        <v>45</v>
      </c>
      <c r="Z303" s="63"/>
      <c r="AA303" s="63">
        <v>6</v>
      </c>
      <c r="AB303" s="63">
        <v>2021</v>
      </c>
      <c r="AC303" s="68" t="s">
        <v>1376</v>
      </c>
      <c r="AD303" s="79">
        <f ca="1">TODAY()-TABLA4[[#This Row],[Fecha radicación informe]]</f>
        <v>1358</v>
      </c>
      <c r="AE303" s="22" t="s">
        <v>758</v>
      </c>
      <c r="AF303" s="14"/>
    </row>
    <row r="304" spans="1:32" ht="141.75" x14ac:dyDescent="0.25">
      <c r="A304" s="44">
        <v>3855</v>
      </c>
      <c r="B304" s="45">
        <v>44</v>
      </c>
      <c r="C304" s="45">
        <v>2020</v>
      </c>
      <c r="D304" s="60" t="s">
        <v>1380</v>
      </c>
      <c r="E304" s="10" t="s">
        <v>34</v>
      </c>
      <c r="F304" s="45"/>
      <c r="G304" s="45"/>
      <c r="H304" s="45" t="s">
        <v>48</v>
      </c>
      <c r="I304" s="61" t="s">
        <v>903</v>
      </c>
      <c r="J304" s="70" t="s">
        <v>98</v>
      </c>
      <c r="K304" s="45" t="s">
        <v>251</v>
      </c>
      <c r="L304" s="45" t="s">
        <v>210</v>
      </c>
      <c r="M304" s="62" t="s">
        <v>1356</v>
      </c>
      <c r="N304" s="62" t="s">
        <v>1046</v>
      </c>
      <c r="O304" s="63">
        <v>2020</v>
      </c>
      <c r="P304" s="63"/>
      <c r="Q304" s="63"/>
      <c r="R304" s="64"/>
      <c r="S304" s="65"/>
      <c r="T304" s="75"/>
      <c r="U304" s="75"/>
      <c r="V304" s="63"/>
      <c r="W304" s="45"/>
      <c r="X304" s="66">
        <v>1</v>
      </c>
      <c r="Y304" s="69" t="s">
        <v>45</v>
      </c>
      <c r="Z304" s="63"/>
      <c r="AA304" s="63">
        <v>6</v>
      </c>
      <c r="AB304" s="63">
        <v>2021</v>
      </c>
      <c r="AC304" s="68" t="s">
        <v>1376</v>
      </c>
      <c r="AD304" s="79">
        <f ca="1">TODAY()-TABLA4[[#This Row],[Fecha radicación informe]]</f>
        <v>1358</v>
      </c>
      <c r="AE304" s="22" t="s">
        <v>758</v>
      </c>
      <c r="AF304" s="14"/>
    </row>
    <row r="305" spans="1:32" ht="409.5" x14ac:dyDescent="0.25">
      <c r="A305" s="44">
        <v>3859</v>
      </c>
      <c r="B305" s="45">
        <v>48</v>
      </c>
      <c r="C305" s="45">
        <v>2020</v>
      </c>
      <c r="D305" s="60" t="s">
        <v>1392</v>
      </c>
      <c r="E305" s="10" t="s">
        <v>34</v>
      </c>
      <c r="F305" s="45"/>
      <c r="G305" s="45"/>
      <c r="H305" s="45" t="s">
        <v>85</v>
      </c>
      <c r="I305" s="61" t="s">
        <v>49</v>
      </c>
      <c r="J305" s="70" t="s">
        <v>50</v>
      </c>
      <c r="K305" s="45" t="s">
        <v>1029</v>
      </c>
      <c r="L305" s="45" t="s">
        <v>765</v>
      </c>
      <c r="M305" s="62" t="s">
        <v>1356</v>
      </c>
      <c r="N305" s="62" t="s">
        <v>1046</v>
      </c>
      <c r="O305" s="63">
        <v>2020</v>
      </c>
      <c r="P305" s="63"/>
      <c r="Q305" s="63"/>
      <c r="R305" s="64" t="s">
        <v>42</v>
      </c>
      <c r="S305" s="65" t="s">
        <v>1393</v>
      </c>
      <c r="T305" s="75">
        <v>44147</v>
      </c>
      <c r="U305" s="75">
        <v>44408</v>
      </c>
      <c r="V305" s="63"/>
      <c r="W305" s="45" t="s">
        <v>1394</v>
      </c>
      <c r="X305" s="66">
        <v>1</v>
      </c>
      <c r="Y305" s="69" t="s">
        <v>45</v>
      </c>
      <c r="Z305" s="63"/>
      <c r="AA305" s="63">
        <v>6</v>
      </c>
      <c r="AB305" s="63">
        <v>2021</v>
      </c>
      <c r="AC305" s="68" t="s">
        <v>1395</v>
      </c>
      <c r="AD305" s="79">
        <f ca="1">TODAY()-TABLA4[[#This Row],[Fecha radicación informe]]</f>
        <v>1354</v>
      </c>
      <c r="AE305" s="22" t="s">
        <v>58</v>
      </c>
      <c r="AF305" s="14"/>
    </row>
    <row r="306" spans="1:32" ht="362.25" x14ac:dyDescent="0.25">
      <c r="A306" s="44">
        <v>3860</v>
      </c>
      <c r="B306" s="45">
        <v>49</v>
      </c>
      <c r="C306" s="45">
        <v>2020</v>
      </c>
      <c r="D306" s="60" t="s">
        <v>1396</v>
      </c>
      <c r="E306" s="10" t="s">
        <v>34</v>
      </c>
      <c r="F306" s="45"/>
      <c r="G306" s="45"/>
      <c r="H306" s="45" t="s">
        <v>48</v>
      </c>
      <c r="I306" s="61" t="s">
        <v>308</v>
      </c>
      <c r="J306" s="12" t="s">
        <v>133</v>
      </c>
      <c r="K306" s="45" t="s">
        <v>927</v>
      </c>
      <c r="L306" s="45" t="s">
        <v>765</v>
      </c>
      <c r="M306" s="62" t="s">
        <v>1356</v>
      </c>
      <c r="N306" s="62" t="s">
        <v>1046</v>
      </c>
      <c r="O306" s="63">
        <v>2020</v>
      </c>
      <c r="P306" s="63"/>
      <c r="Q306" s="63"/>
      <c r="R306" s="64" t="s">
        <v>42</v>
      </c>
      <c r="S306" s="65" t="s">
        <v>1397</v>
      </c>
      <c r="T306" s="75">
        <v>44147</v>
      </c>
      <c r="U306" s="75">
        <v>44196</v>
      </c>
      <c r="V306" s="63"/>
      <c r="W306" s="45" t="s">
        <v>1398</v>
      </c>
      <c r="X306" s="66">
        <v>1</v>
      </c>
      <c r="Y306" s="69" t="s">
        <v>45</v>
      </c>
      <c r="Z306" s="63"/>
      <c r="AA306" s="63">
        <v>12</v>
      </c>
      <c r="AB306" s="63">
        <v>2020</v>
      </c>
      <c r="AC306" s="68" t="s">
        <v>1395</v>
      </c>
      <c r="AD306" s="79">
        <f ca="1">TODAY()-TABLA4[[#This Row],[Fecha radicación informe]]</f>
        <v>1354</v>
      </c>
      <c r="AE306" s="22" t="s">
        <v>58</v>
      </c>
      <c r="AF306" s="14"/>
    </row>
    <row r="307" spans="1:32" ht="409.5" x14ac:dyDescent="0.25">
      <c r="A307" s="44">
        <v>3861</v>
      </c>
      <c r="B307" s="45">
        <v>50</v>
      </c>
      <c r="C307" s="45">
        <v>2020</v>
      </c>
      <c r="D307" s="60" t="s">
        <v>1399</v>
      </c>
      <c r="E307" s="10" t="s">
        <v>34</v>
      </c>
      <c r="F307" s="45"/>
      <c r="G307" s="45"/>
      <c r="H307" s="45" t="s">
        <v>35</v>
      </c>
      <c r="I307" s="61" t="s">
        <v>36</v>
      </c>
      <c r="J307" s="70" t="s">
        <v>98</v>
      </c>
      <c r="K307" s="45" t="s">
        <v>374</v>
      </c>
      <c r="L307" s="45" t="s">
        <v>285</v>
      </c>
      <c r="M307" s="62" t="s">
        <v>1356</v>
      </c>
      <c r="N307" s="62" t="s">
        <v>1046</v>
      </c>
      <c r="O307" s="63">
        <v>2020</v>
      </c>
      <c r="P307" s="63"/>
      <c r="Q307" s="63"/>
      <c r="R307" s="64" t="s">
        <v>358</v>
      </c>
      <c r="S307" s="65" t="s">
        <v>1400</v>
      </c>
      <c r="T307" s="75" t="s">
        <v>1401</v>
      </c>
      <c r="U307" s="75">
        <v>44227</v>
      </c>
      <c r="V307" s="63"/>
      <c r="W307" s="45" t="s">
        <v>1402</v>
      </c>
      <c r="X307" s="66">
        <v>1</v>
      </c>
      <c r="Y307" s="69" t="s">
        <v>45</v>
      </c>
      <c r="Z307" s="63"/>
      <c r="AA307" s="63">
        <v>2</v>
      </c>
      <c r="AB307" s="63">
        <v>2021</v>
      </c>
      <c r="AC307" s="68" t="s">
        <v>1395</v>
      </c>
      <c r="AD307" s="79">
        <f ca="1">TODAY()-TABLA4[[#This Row],[Fecha radicación informe]]</f>
        <v>1354</v>
      </c>
      <c r="AE307" s="22" t="s">
        <v>46</v>
      </c>
      <c r="AF307" s="14"/>
    </row>
    <row r="308" spans="1:32" ht="409.5" x14ac:dyDescent="0.25">
      <c r="A308" s="44">
        <v>3862</v>
      </c>
      <c r="B308" s="45">
        <v>51</v>
      </c>
      <c r="C308" s="45">
        <v>2020</v>
      </c>
      <c r="D308" s="60" t="s">
        <v>1403</v>
      </c>
      <c r="E308" s="10" t="s">
        <v>34</v>
      </c>
      <c r="F308" s="45"/>
      <c r="G308" s="45"/>
      <c r="H308" s="45" t="s">
        <v>85</v>
      </c>
      <c r="I308" s="61" t="s">
        <v>121</v>
      </c>
      <c r="J308" s="70" t="s">
        <v>77</v>
      </c>
      <c r="K308" s="10" t="s">
        <v>180</v>
      </c>
      <c r="L308" s="45" t="s">
        <v>279</v>
      </c>
      <c r="M308" s="62" t="s">
        <v>1404</v>
      </c>
      <c r="N308" s="62" t="s">
        <v>1109</v>
      </c>
      <c r="O308" s="63">
        <v>2020</v>
      </c>
      <c r="P308" s="63"/>
      <c r="Q308" s="63"/>
      <c r="R308" s="64" t="s">
        <v>436</v>
      </c>
      <c r="S308" s="65" t="s">
        <v>1405</v>
      </c>
      <c r="T308" s="75">
        <v>44505</v>
      </c>
      <c r="U308" s="75">
        <v>44530</v>
      </c>
      <c r="V308" s="63"/>
      <c r="W308" s="45" t="s">
        <v>1406</v>
      </c>
      <c r="X308" s="66">
        <v>1</v>
      </c>
      <c r="Y308" s="69" t="s">
        <v>45</v>
      </c>
      <c r="Z308" s="63"/>
      <c r="AA308" s="63">
        <v>12</v>
      </c>
      <c r="AB308" s="63">
        <v>2021</v>
      </c>
      <c r="AC308" s="68">
        <v>44167</v>
      </c>
      <c r="AD308" s="79">
        <f ca="1">TODAY()-TABLA4[[#This Row],[Fecha radicación informe]]</f>
        <v>1321</v>
      </c>
      <c r="AE308" s="22" t="s">
        <v>58</v>
      </c>
      <c r="AF308" s="14"/>
    </row>
    <row r="309" spans="1:32" ht="409.5" x14ac:dyDescent="0.25">
      <c r="A309" s="44">
        <v>3863</v>
      </c>
      <c r="B309" s="45">
        <v>52</v>
      </c>
      <c r="C309" s="45">
        <v>2020</v>
      </c>
      <c r="D309" s="60" t="s">
        <v>1407</v>
      </c>
      <c r="E309" s="10" t="s">
        <v>34</v>
      </c>
      <c r="F309" s="45"/>
      <c r="G309" s="45"/>
      <c r="H309" s="45" t="s">
        <v>85</v>
      </c>
      <c r="I309" s="61" t="s">
        <v>49</v>
      </c>
      <c r="J309" s="70" t="s">
        <v>50</v>
      </c>
      <c r="K309" s="10" t="s">
        <v>180</v>
      </c>
      <c r="L309" s="45" t="s">
        <v>279</v>
      </c>
      <c r="M309" s="62" t="s">
        <v>1404</v>
      </c>
      <c r="N309" s="62" t="s">
        <v>1109</v>
      </c>
      <c r="O309" s="63">
        <v>2020</v>
      </c>
      <c r="P309" s="63"/>
      <c r="Q309" s="63"/>
      <c r="R309" s="64" t="s">
        <v>436</v>
      </c>
      <c r="S309" s="65" t="s">
        <v>1408</v>
      </c>
      <c r="T309" s="75">
        <v>44505</v>
      </c>
      <c r="U309" s="75">
        <v>44530</v>
      </c>
      <c r="V309" s="63"/>
      <c r="W309" s="45" t="s">
        <v>1409</v>
      </c>
      <c r="X309" s="66">
        <v>1</v>
      </c>
      <c r="Y309" s="69" t="s">
        <v>45</v>
      </c>
      <c r="Z309" s="63"/>
      <c r="AA309" s="63">
        <v>12</v>
      </c>
      <c r="AB309" s="63">
        <v>2021</v>
      </c>
      <c r="AC309" s="68">
        <v>44167</v>
      </c>
      <c r="AD309" s="79">
        <f ca="1">TODAY()-TABLA4[[#This Row],[Fecha radicación informe]]</f>
        <v>1321</v>
      </c>
      <c r="AE309" s="22" t="s">
        <v>58</v>
      </c>
      <c r="AF309" s="14"/>
    </row>
    <row r="310" spans="1:32" ht="204.75" x14ac:dyDescent="0.25">
      <c r="A310" s="44">
        <v>3864</v>
      </c>
      <c r="B310" s="45">
        <v>53</v>
      </c>
      <c r="C310" s="45">
        <v>2020</v>
      </c>
      <c r="D310" s="60" t="s">
        <v>1410</v>
      </c>
      <c r="E310" s="10" t="s">
        <v>34</v>
      </c>
      <c r="F310" s="45"/>
      <c r="G310" s="45"/>
      <c r="H310" s="45" t="s">
        <v>85</v>
      </c>
      <c r="I310" s="61" t="s">
        <v>170</v>
      </c>
      <c r="J310" s="70" t="s">
        <v>50</v>
      </c>
      <c r="K310" s="45" t="s">
        <v>1411</v>
      </c>
      <c r="L310" s="45" t="s">
        <v>210</v>
      </c>
      <c r="M310" s="62" t="s">
        <v>1404</v>
      </c>
      <c r="N310" s="62" t="s">
        <v>1109</v>
      </c>
      <c r="O310" s="63">
        <v>2020</v>
      </c>
      <c r="P310" s="63"/>
      <c r="Q310" s="63"/>
      <c r="R310" s="64" t="s">
        <v>358</v>
      </c>
      <c r="S310" s="65" t="s">
        <v>1412</v>
      </c>
      <c r="T310" s="75">
        <v>44533</v>
      </c>
      <c r="U310" s="75">
        <v>44316</v>
      </c>
      <c r="V310" s="63"/>
      <c r="W310" s="45" t="s">
        <v>1413</v>
      </c>
      <c r="X310" s="66">
        <v>1</v>
      </c>
      <c r="Y310" s="69" t="s">
        <v>45</v>
      </c>
      <c r="Z310" s="63"/>
      <c r="AA310" s="63">
        <v>7</v>
      </c>
      <c r="AB310" s="63">
        <v>2021</v>
      </c>
      <c r="AC310" s="68">
        <v>44172</v>
      </c>
      <c r="AD310" s="79">
        <f ca="1">TODAY()-TABLA4[[#This Row],[Fecha radicación informe]]</f>
        <v>1316</v>
      </c>
      <c r="AE310" s="22" t="s">
        <v>758</v>
      </c>
      <c r="AF310" s="14"/>
    </row>
    <row r="311" spans="1:32" ht="409.5" x14ac:dyDescent="0.25">
      <c r="A311" s="44">
        <v>3866</v>
      </c>
      <c r="B311" s="45">
        <v>55</v>
      </c>
      <c r="C311" s="45">
        <v>2020</v>
      </c>
      <c r="D311" s="60" t="s">
        <v>1422</v>
      </c>
      <c r="E311" s="10" t="s">
        <v>34</v>
      </c>
      <c r="F311" s="45"/>
      <c r="G311" s="45"/>
      <c r="H311" s="45" t="s">
        <v>35</v>
      </c>
      <c r="I311" s="61" t="s">
        <v>36</v>
      </c>
      <c r="J311" s="70" t="s">
        <v>98</v>
      </c>
      <c r="K311" s="45" t="s">
        <v>1415</v>
      </c>
      <c r="L311" s="45" t="s">
        <v>285</v>
      </c>
      <c r="M311" s="62" t="s">
        <v>1416</v>
      </c>
      <c r="N311" s="62" t="s">
        <v>1151</v>
      </c>
      <c r="O311" s="63">
        <v>2020</v>
      </c>
      <c r="P311" s="63"/>
      <c r="Q311" s="63"/>
      <c r="R311" s="64"/>
      <c r="S311" s="65" t="s">
        <v>1423</v>
      </c>
      <c r="T311" s="75">
        <v>44257</v>
      </c>
      <c r="U311" s="75">
        <v>44377</v>
      </c>
      <c r="V311" s="63"/>
      <c r="W311" s="45" t="s">
        <v>1424</v>
      </c>
      <c r="X311" s="66">
        <v>1</v>
      </c>
      <c r="Y311" s="69" t="s">
        <v>45</v>
      </c>
      <c r="Z311" s="63"/>
      <c r="AA311" s="63">
        <v>8</v>
      </c>
      <c r="AB311" s="63">
        <v>2021</v>
      </c>
      <c r="AC311" s="68" t="s">
        <v>1420</v>
      </c>
      <c r="AD311" s="79">
        <f ca="1">TODAY()-TABLA4[[#This Row],[Fecha radicación informe]]</f>
        <v>1306</v>
      </c>
      <c r="AE311" s="22" t="s">
        <v>46</v>
      </c>
      <c r="AF311" s="14"/>
    </row>
    <row r="312" spans="1:32" ht="189" x14ac:dyDescent="0.25">
      <c r="A312" s="44">
        <v>3868</v>
      </c>
      <c r="B312" s="45">
        <v>57</v>
      </c>
      <c r="C312" s="45">
        <v>2020</v>
      </c>
      <c r="D312" s="60" t="s">
        <v>1430</v>
      </c>
      <c r="E312" s="10" t="s">
        <v>34</v>
      </c>
      <c r="F312" s="45"/>
      <c r="G312" s="45"/>
      <c r="H312" s="45" t="s">
        <v>301</v>
      </c>
      <c r="I312" s="61" t="s">
        <v>36</v>
      </c>
      <c r="J312" s="12" t="s">
        <v>37</v>
      </c>
      <c r="K312" s="45" t="s">
        <v>1017</v>
      </c>
      <c r="L312" s="45" t="s">
        <v>39</v>
      </c>
      <c r="M312" s="62" t="s">
        <v>1416</v>
      </c>
      <c r="N312" s="62" t="s">
        <v>1151</v>
      </c>
      <c r="O312" s="63">
        <v>2020</v>
      </c>
      <c r="P312" s="63"/>
      <c r="Q312" s="63"/>
      <c r="R312" s="64" t="s">
        <v>42</v>
      </c>
      <c r="S312" s="65" t="s">
        <v>1431</v>
      </c>
      <c r="T312" s="75" t="s">
        <v>1427</v>
      </c>
      <c r="U312" s="75">
        <v>44227</v>
      </c>
      <c r="V312" s="63"/>
      <c r="W312" s="45" t="s">
        <v>1432</v>
      </c>
      <c r="X312" s="66">
        <v>1</v>
      </c>
      <c r="Y312" s="69" t="s">
        <v>45</v>
      </c>
      <c r="Z312" s="63"/>
      <c r="AA312" s="63">
        <v>1</v>
      </c>
      <c r="AB312" s="63">
        <v>2021</v>
      </c>
      <c r="AC312" s="68" t="s">
        <v>1420</v>
      </c>
      <c r="AD312" s="79">
        <f ca="1">TODAY()-TABLA4[[#This Row],[Fecha radicación informe]]</f>
        <v>1306</v>
      </c>
      <c r="AE312" s="22" t="s">
        <v>46</v>
      </c>
      <c r="AF312" s="14"/>
    </row>
    <row r="313" spans="1:32" ht="409.5" x14ac:dyDescent="0.25">
      <c r="A313" s="44">
        <v>3869</v>
      </c>
      <c r="B313" s="45">
        <v>58</v>
      </c>
      <c r="C313" s="45">
        <v>2020</v>
      </c>
      <c r="D313" s="60" t="s">
        <v>1433</v>
      </c>
      <c r="E313" s="10" t="s">
        <v>34</v>
      </c>
      <c r="F313" s="45"/>
      <c r="G313" s="45"/>
      <c r="H313" s="45" t="s">
        <v>85</v>
      </c>
      <c r="I313" s="61" t="s">
        <v>36</v>
      </c>
      <c r="J313" s="12" t="s">
        <v>37</v>
      </c>
      <c r="K313" s="45" t="s">
        <v>1017</v>
      </c>
      <c r="L313" s="45" t="s">
        <v>39</v>
      </c>
      <c r="M313" s="62" t="s">
        <v>1416</v>
      </c>
      <c r="N313" s="62" t="s">
        <v>1151</v>
      </c>
      <c r="O313" s="63">
        <v>2020</v>
      </c>
      <c r="P313" s="63"/>
      <c r="Q313" s="63"/>
      <c r="R313" s="64" t="s">
        <v>42</v>
      </c>
      <c r="S313" s="65" t="s">
        <v>1434</v>
      </c>
      <c r="T313" s="75">
        <v>44532</v>
      </c>
      <c r="U313" s="75" t="s">
        <v>1435</v>
      </c>
      <c r="V313" s="63"/>
      <c r="W313" s="45" t="s">
        <v>1436</v>
      </c>
      <c r="X313" s="66">
        <v>1</v>
      </c>
      <c r="Y313" s="69" t="s">
        <v>45</v>
      </c>
      <c r="Z313" s="63"/>
      <c r="AA313" s="63">
        <v>5</v>
      </c>
      <c r="AB313" s="63">
        <v>2021</v>
      </c>
      <c r="AC313" s="68" t="s">
        <v>1420</v>
      </c>
      <c r="AD313" s="79">
        <f ca="1">TODAY()-TABLA4[[#This Row],[Fecha radicación informe]]</f>
        <v>1306</v>
      </c>
      <c r="AE313" s="22" t="s">
        <v>46</v>
      </c>
      <c r="AF313" s="14"/>
    </row>
    <row r="314" spans="1:32" ht="409.5" x14ac:dyDescent="0.25">
      <c r="A314" s="44">
        <v>3871</v>
      </c>
      <c r="B314" s="45">
        <v>60</v>
      </c>
      <c r="C314" s="45">
        <v>2020</v>
      </c>
      <c r="D314" s="60" t="s">
        <v>1442</v>
      </c>
      <c r="E314" s="10" t="s">
        <v>34</v>
      </c>
      <c r="F314" s="45"/>
      <c r="G314" s="45"/>
      <c r="H314" s="45" t="s">
        <v>85</v>
      </c>
      <c r="I314" s="61" t="s">
        <v>49</v>
      </c>
      <c r="J314" s="70" t="s">
        <v>50</v>
      </c>
      <c r="K314" s="45" t="s">
        <v>1091</v>
      </c>
      <c r="L314" s="45" t="s">
        <v>765</v>
      </c>
      <c r="M314" s="62" t="s">
        <v>1416</v>
      </c>
      <c r="N314" s="62" t="s">
        <v>1151</v>
      </c>
      <c r="O314" s="63">
        <v>2020</v>
      </c>
      <c r="P314" s="63"/>
      <c r="Q314" s="63"/>
      <c r="R314" s="64" t="s">
        <v>42</v>
      </c>
      <c r="S314" s="65" t="s">
        <v>1443</v>
      </c>
      <c r="T314" s="75">
        <v>44288</v>
      </c>
      <c r="U314" s="75">
        <v>44408</v>
      </c>
      <c r="V314" s="63"/>
      <c r="W314" s="45" t="s">
        <v>1444</v>
      </c>
      <c r="X314" s="66">
        <v>1</v>
      </c>
      <c r="Y314" s="69" t="s">
        <v>45</v>
      </c>
      <c r="Z314" s="63"/>
      <c r="AA314" s="63">
        <v>6</v>
      </c>
      <c r="AB314" s="63">
        <v>2021</v>
      </c>
      <c r="AC314" s="68" t="s">
        <v>1445</v>
      </c>
      <c r="AD314" s="79">
        <f ca="1">TODAY()-TABLA4[[#This Row],[Fecha radicación informe]]</f>
        <v>1300</v>
      </c>
      <c r="AE314" s="22" t="s">
        <v>758</v>
      </c>
      <c r="AF314" s="14"/>
    </row>
    <row r="315" spans="1:32" ht="409.5" x14ac:dyDescent="0.25">
      <c r="A315" s="44">
        <v>3872</v>
      </c>
      <c r="B315" s="45">
        <v>61</v>
      </c>
      <c r="C315" s="45">
        <v>2020</v>
      </c>
      <c r="D315" s="60" t="s">
        <v>1446</v>
      </c>
      <c r="E315" s="10" t="s">
        <v>1447</v>
      </c>
      <c r="F315" s="45"/>
      <c r="G315" s="45"/>
      <c r="H315" s="45" t="s">
        <v>85</v>
      </c>
      <c r="I315" s="61" t="s">
        <v>49</v>
      </c>
      <c r="J315" s="70" t="s">
        <v>50</v>
      </c>
      <c r="K315" s="10" t="s">
        <v>180</v>
      </c>
      <c r="L315" s="45" t="s">
        <v>765</v>
      </c>
      <c r="M315" s="62" t="s">
        <v>1416</v>
      </c>
      <c r="N315" s="62" t="s">
        <v>1151</v>
      </c>
      <c r="O315" s="63">
        <v>2020</v>
      </c>
      <c r="P315" s="63"/>
      <c r="Q315" s="63"/>
      <c r="R315" s="64" t="s">
        <v>42</v>
      </c>
      <c r="S315" s="65" t="s">
        <v>1448</v>
      </c>
      <c r="T315" s="75">
        <v>44288</v>
      </c>
      <c r="U315" s="75" t="s">
        <v>1449</v>
      </c>
      <c r="V315" s="63"/>
      <c r="W315" s="45" t="s">
        <v>1450</v>
      </c>
      <c r="X315" s="66">
        <v>1</v>
      </c>
      <c r="Y315" s="19" t="s">
        <v>45</v>
      </c>
      <c r="Z315" s="63"/>
      <c r="AA315" s="63">
        <v>4</v>
      </c>
      <c r="AB315" s="63">
        <v>2022</v>
      </c>
      <c r="AC315" s="68" t="s">
        <v>1445</v>
      </c>
      <c r="AD315" s="79">
        <f ca="1">TODAY()-TABLA4[[#This Row],[Fecha radicación informe]]</f>
        <v>1300</v>
      </c>
      <c r="AE315" s="22" t="s">
        <v>758</v>
      </c>
      <c r="AF315" s="34" t="s">
        <v>1451</v>
      </c>
    </row>
    <row r="316" spans="1:32" ht="283.5" x14ac:dyDescent="0.25">
      <c r="A316" s="44">
        <v>3873</v>
      </c>
      <c r="B316" s="45">
        <v>1</v>
      </c>
      <c r="C316" s="45">
        <v>2021</v>
      </c>
      <c r="D316" s="60" t="s">
        <v>1452</v>
      </c>
      <c r="E316" s="10" t="s">
        <v>34</v>
      </c>
      <c r="F316" s="45"/>
      <c r="G316" s="45"/>
      <c r="H316" s="45" t="s">
        <v>48</v>
      </c>
      <c r="I316" s="61" t="s">
        <v>308</v>
      </c>
      <c r="J316" s="12" t="s">
        <v>133</v>
      </c>
      <c r="K316" s="45" t="s">
        <v>927</v>
      </c>
      <c r="L316" s="45" t="s">
        <v>279</v>
      </c>
      <c r="M316" s="62" t="s">
        <v>1453</v>
      </c>
      <c r="N316" s="62" t="s">
        <v>1454</v>
      </c>
      <c r="O316" s="63">
        <v>2021</v>
      </c>
      <c r="P316" s="63"/>
      <c r="Q316" s="63"/>
      <c r="R316" s="64" t="s">
        <v>42</v>
      </c>
      <c r="S316" s="65" t="s">
        <v>1455</v>
      </c>
      <c r="T316" s="75" t="s">
        <v>1456</v>
      </c>
      <c r="U316" s="75" t="s">
        <v>1457</v>
      </c>
      <c r="V316" s="63"/>
      <c r="W316" s="45" t="s">
        <v>1458</v>
      </c>
      <c r="X316" s="66">
        <v>1</v>
      </c>
      <c r="Y316" s="69" t="s">
        <v>45</v>
      </c>
      <c r="Z316" s="63"/>
      <c r="AA316" s="63">
        <v>7</v>
      </c>
      <c r="AB316" s="63">
        <v>2021</v>
      </c>
      <c r="AC316" s="68" t="s">
        <v>1459</v>
      </c>
      <c r="AD316" s="79">
        <f ca="1">TODAY()-TABLA4[[#This Row],[Fecha radicación informe]]</f>
        <v>1207</v>
      </c>
      <c r="AE316" s="22" t="s">
        <v>758</v>
      </c>
      <c r="AF316" s="14"/>
    </row>
    <row r="317" spans="1:32" ht="409.5" x14ac:dyDescent="0.25">
      <c r="A317" s="44">
        <v>3874</v>
      </c>
      <c r="B317" s="45">
        <v>2</v>
      </c>
      <c r="C317" s="45">
        <v>2021</v>
      </c>
      <c r="D317" s="60" t="s">
        <v>1460</v>
      </c>
      <c r="E317" s="10" t="s">
        <v>34</v>
      </c>
      <c r="F317" s="45"/>
      <c r="G317" s="45"/>
      <c r="H317" s="45" t="s">
        <v>48</v>
      </c>
      <c r="I317" s="61" t="s">
        <v>308</v>
      </c>
      <c r="J317" s="12" t="s">
        <v>133</v>
      </c>
      <c r="K317" s="45" t="s">
        <v>927</v>
      </c>
      <c r="L317" s="45" t="s">
        <v>279</v>
      </c>
      <c r="M317" s="62" t="s">
        <v>1453</v>
      </c>
      <c r="N317" s="62" t="s">
        <v>1454</v>
      </c>
      <c r="O317" s="63">
        <v>2021</v>
      </c>
      <c r="P317" s="63"/>
      <c r="Q317" s="63"/>
      <c r="R317" s="64" t="s">
        <v>436</v>
      </c>
      <c r="S317" s="65" t="s">
        <v>1461</v>
      </c>
      <c r="T317" s="75" t="s">
        <v>1462</v>
      </c>
      <c r="U317" s="75">
        <v>44352</v>
      </c>
      <c r="V317" s="63"/>
      <c r="W317" s="45" t="s">
        <v>1463</v>
      </c>
      <c r="X317" s="66">
        <v>1</v>
      </c>
      <c r="Y317" s="69" t="s">
        <v>45</v>
      </c>
      <c r="Z317" s="63"/>
      <c r="AA317" s="63">
        <v>5</v>
      </c>
      <c r="AB317" s="63">
        <v>2021</v>
      </c>
      <c r="AC317" s="68" t="s">
        <v>1459</v>
      </c>
      <c r="AD317" s="79">
        <f ca="1">TODAY()-TABLA4[[#This Row],[Fecha radicación informe]]</f>
        <v>1207</v>
      </c>
      <c r="AE317" s="22" t="s">
        <v>758</v>
      </c>
      <c r="AF317" s="14"/>
    </row>
    <row r="318" spans="1:32" ht="409.5" x14ac:dyDescent="0.25">
      <c r="A318" s="44">
        <v>3876</v>
      </c>
      <c r="B318" s="45">
        <v>4</v>
      </c>
      <c r="C318" s="45">
        <v>2021</v>
      </c>
      <c r="D318" s="60" t="s">
        <v>1469</v>
      </c>
      <c r="E318" s="10" t="s">
        <v>34</v>
      </c>
      <c r="F318" s="45"/>
      <c r="G318" s="45"/>
      <c r="H318" s="45" t="s">
        <v>85</v>
      </c>
      <c r="I318" s="61" t="s">
        <v>49</v>
      </c>
      <c r="J318" s="70" t="s">
        <v>50</v>
      </c>
      <c r="K318" s="10" t="s">
        <v>180</v>
      </c>
      <c r="L318" s="45" t="s">
        <v>765</v>
      </c>
      <c r="M318" s="62" t="s">
        <v>1453</v>
      </c>
      <c r="N318" s="62" t="s">
        <v>1454</v>
      </c>
      <c r="O318" s="63">
        <v>2021</v>
      </c>
      <c r="P318" s="63"/>
      <c r="Q318" s="63"/>
      <c r="R318" s="64" t="s">
        <v>42</v>
      </c>
      <c r="S318" s="65" t="s">
        <v>1470</v>
      </c>
      <c r="T318" s="75">
        <v>44352</v>
      </c>
      <c r="U318" s="75">
        <v>44439</v>
      </c>
      <c r="V318" s="63"/>
      <c r="W318" s="45" t="s">
        <v>1471</v>
      </c>
      <c r="X318" s="66">
        <v>1</v>
      </c>
      <c r="Y318" s="69" t="s">
        <v>45</v>
      </c>
      <c r="Z318" s="63"/>
      <c r="AA318" s="63">
        <v>9</v>
      </c>
      <c r="AB318" s="63">
        <v>2021</v>
      </c>
      <c r="AC318" s="68" t="s">
        <v>1459</v>
      </c>
      <c r="AD318" s="79">
        <f ca="1">TODAY()-TABLA4[[#This Row],[Fecha radicación informe]]</f>
        <v>1207</v>
      </c>
      <c r="AE318" s="22" t="s">
        <v>758</v>
      </c>
      <c r="AF318" s="14"/>
    </row>
    <row r="319" spans="1:32" ht="409.5" x14ac:dyDescent="0.25">
      <c r="A319" s="44">
        <v>3878</v>
      </c>
      <c r="B319" s="45">
        <v>6</v>
      </c>
      <c r="C319" s="45">
        <v>2021</v>
      </c>
      <c r="D319" s="60" t="s">
        <v>1476</v>
      </c>
      <c r="E319" s="10" t="s">
        <v>34</v>
      </c>
      <c r="F319" s="45"/>
      <c r="G319" s="45"/>
      <c r="H319" s="45" t="s">
        <v>85</v>
      </c>
      <c r="I319" s="61" t="s">
        <v>49</v>
      </c>
      <c r="J319" s="70" t="s">
        <v>50</v>
      </c>
      <c r="K319" s="10" t="s">
        <v>180</v>
      </c>
      <c r="L319" s="45" t="s">
        <v>765</v>
      </c>
      <c r="M319" s="62" t="s">
        <v>1453</v>
      </c>
      <c r="N319" s="62" t="s">
        <v>1454</v>
      </c>
      <c r="O319" s="63">
        <v>2021</v>
      </c>
      <c r="P319" s="63"/>
      <c r="Q319" s="63"/>
      <c r="R319" s="64" t="s">
        <v>42</v>
      </c>
      <c r="S319" s="65" t="s">
        <v>1477</v>
      </c>
      <c r="T319" s="75">
        <v>44352</v>
      </c>
      <c r="U319" s="75">
        <v>44439</v>
      </c>
      <c r="V319" s="63"/>
      <c r="W319" s="45" t="s">
        <v>1478</v>
      </c>
      <c r="X319" s="66">
        <v>1</v>
      </c>
      <c r="Y319" s="69" t="s">
        <v>45</v>
      </c>
      <c r="Z319" s="63"/>
      <c r="AA319" s="63">
        <v>9</v>
      </c>
      <c r="AB319" s="63">
        <v>2021</v>
      </c>
      <c r="AC319" s="68" t="s">
        <v>1459</v>
      </c>
      <c r="AD319" s="79">
        <f ca="1">TODAY()-TABLA4[[#This Row],[Fecha radicación informe]]</f>
        <v>1207</v>
      </c>
      <c r="AE319" s="22" t="s">
        <v>758</v>
      </c>
      <c r="AF319" s="14"/>
    </row>
    <row r="320" spans="1:32" ht="409.5" x14ac:dyDescent="0.25">
      <c r="A320" s="44">
        <v>3879</v>
      </c>
      <c r="B320" s="45">
        <v>7</v>
      </c>
      <c r="C320" s="45">
        <v>2021</v>
      </c>
      <c r="D320" s="60" t="s">
        <v>1479</v>
      </c>
      <c r="E320" s="10" t="s">
        <v>315</v>
      </c>
      <c r="F320" s="45"/>
      <c r="G320" s="45"/>
      <c r="H320" s="45" t="s">
        <v>85</v>
      </c>
      <c r="I320" s="61" t="s">
        <v>49</v>
      </c>
      <c r="J320" s="70" t="s">
        <v>50</v>
      </c>
      <c r="K320" s="10" t="s">
        <v>180</v>
      </c>
      <c r="L320" s="45" t="s">
        <v>765</v>
      </c>
      <c r="M320" s="62" t="s">
        <v>1453</v>
      </c>
      <c r="N320" s="62" t="s">
        <v>1454</v>
      </c>
      <c r="O320" s="63">
        <v>2021</v>
      </c>
      <c r="P320" s="63"/>
      <c r="Q320" s="63"/>
      <c r="R320" s="64" t="s">
        <v>42</v>
      </c>
      <c r="S320" s="65" t="s">
        <v>1480</v>
      </c>
      <c r="T320" s="75">
        <v>44352</v>
      </c>
      <c r="U320" s="75">
        <v>45260</v>
      </c>
      <c r="V320" s="63"/>
      <c r="W320" s="45" t="s">
        <v>1481</v>
      </c>
      <c r="X320" s="66">
        <v>1</v>
      </c>
      <c r="Y320" s="69" t="s">
        <v>45</v>
      </c>
      <c r="Z320" s="63"/>
      <c r="AA320" s="63"/>
      <c r="AB320" s="63"/>
      <c r="AC320" s="68" t="s">
        <v>1459</v>
      </c>
      <c r="AD320" s="79">
        <f ca="1">TODAY()-TABLA4[[#This Row],[Fecha radicación informe]]</f>
        <v>1207</v>
      </c>
      <c r="AE320" s="22" t="s">
        <v>758</v>
      </c>
      <c r="AF320" s="34" t="s">
        <v>1482</v>
      </c>
    </row>
    <row r="321" spans="1:32" ht="409.5" x14ac:dyDescent="0.25">
      <c r="A321" s="44">
        <v>3880</v>
      </c>
      <c r="B321" s="45">
        <v>8</v>
      </c>
      <c r="C321" s="45">
        <v>2021</v>
      </c>
      <c r="D321" s="60" t="s">
        <v>1483</v>
      </c>
      <c r="E321" s="10" t="s">
        <v>34</v>
      </c>
      <c r="F321" s="45"/>
      <c r="G321" s="45"/>
      <c r="H321" s="45" t="s">
        <v>35</v>
      </c>
      <c r="I321" s="61" t="s">
        <v>36</v>
      </c>
      <c r="J321" s="12" t="s">
        <v>98</v>
      </c>
      <c r="K321" s="45" t="s">
        <v>374</v>
      </c>
      <c r="L321" s="45" t="s">
        <v>285</v>
      </c>
      <c r="M321" s="62" t="s">
        <v>1453</v>
      </c>
      <c r="N321" s="62" t="s">
        <v>1454</v>
      </c>
      <c r="O321" s="63">
        <v>2021</v>
      </c>
      <c r="P321" s="63"/>
      <c r="Q321" s="63"/>
      <c r="R321" s="64" t="s">
        <v>358</v>
      </c>
      <c r="S321" s="65" t="s">
        <v>1484</v>
      </c>
      <c r="T321" s="75">
        <v>44323</v>
      </c>
      <c r="U321" s="75" t="s">
        <v>1485</v>
      </c>
      <c r="V321" s="63"/>
      <c r="W321" s="45" t="s">
        <v>1486</v>
      </c>
      <c r="X321" s="66">
        <v>1</v>
      </c>
      <c r="Y321" s="69" t="s">
        <v>45</v>
      </c>
      <c r="Z321" s="63"/>
      <c r="AA321" s="63">
        <v>8</v>
      </c>
      <c r="AB321" s="63">
        <v>2021</v>
      </c>
      <c r="AC321" s="68">
        <v>44294</v>
      </c>
      <c r="AD321" s="79">
        <f ca="1">TODAY()-TABLA4[[#This Row],[Fecha radicación informe]]</f>
        <v>1194</v>
      </c>
      <c r="AE321" s="22" t="s">
        <v>46</v>
      </c>
      <c r="AF321" s="14"/>
    </row>
    <row r="322" spans="1:32" ht="141.75" x14ac:dyDescent="0.25">
      <c r="A322" s="44">
        <v>3882</v>
      </c>
      <c r="B322" s="45">
        <v>10</v>
      </c>
      <c r="C322" s="45">
        <v>2021</v>
      </c>
      <c r="D322" s="60" t="s">
        <v>1495</v>
      </c>
      <c r="E322" s="10" t="s">
        <v>34</v>
      </c>
      <c r="F322" s="45"/>
      <c r="G322" s="45"/>
      <c r="H322" s="45" t="s">
        <v>186</v>
      </c>
      <c r="I322" s="61" t="s">
        <v>187</v>
      </c>
      <c r="J322" s="12" t="s">
        <v>188</v>
      </c>
      <c r="K322" s="45" t="s">
        <v>884</v>
      </c>
      <c r="L322" s="45" t="s">
        <v>123</v>
      </c>
      <c r="M322" s="62" t="s">
        <v>1489</v>
      </c>
      <c r="N322" s="62" t="s">
        <v>889</v>
      </c>
      <c r="O322" s="63">
        <v>2021</v>
      </c>
      <c r="P322" s="63"/>
      <c r="Q322" s="63"/>
      <c r="R322" s="64" t="s">
        <v>358</v>
      </c>
      <c r="S322" s="65" t="s">
        <v>1496</v>
      </c>
      <c r="T322" s="75">
        <v>44331</v>
      </c>
      <c r="U322" s="75">
        <v>44469</v>
      </c>
      <c r="V322" s="63"/>
      <c r="W322" s="45" t="s">
        <v>1497</v>
      </c>
      <c r="X322" s="66">
        <v>1</v>
      </c>
      <c r="Y322" s="69" t="s">
        <v>45</v>
      </c>
      <c r="Z322" s="63"/>
      <c r="AA322" s="63">
        <v>11</v>
      </c>
      <c r="AB322" s="63">
        <v>2021</v>
      </c>
      <c r="AC322" s="68" t="s">
        <v>1498</v>
      </c>
      <c r="AD322" s="79">
        <f ca="1">TODAY()-TABLA4[[#This Row],[Fecha radicación informe]]</f>
        <v>1172</v>
      </c>
      <c r="AE322" s="22" t="s">
        <v>58</v>
      </c>
      <c r="AF322" s="14"/>
    </row>
    <row r="323" spans="1:32" ht="126" x14ac:dyDescent="0.25">
      <c r="A323" s="44">
        <v>3883</v>
      </c>
      <c r="B323" s="45">
        <v>11</v>
      </c>
      <c r="C323" s="45">
        <v>2021</v>
      </c>
      <c r="D323" s="60" t="s">
        <v>1499</v>
      </c>
      <c r="E323" s="10" t="s">
        <v>34</v>
      </c>
      <c r="F323" s="45"/>
      <c r="G323" s="45"/>
      <c r="H323" s="45" t="s">
        <v>186</v>
      </c>
      <c r="I323" s="61" t="s">
        <v>187</v>
      </c>
      <c r="J323" s="12" t="s">
        <v>188</v>
      </c>
      <c r="K323" s="45" t="s">
        <v>884</v>
      </c>
      <c r="L323" s="45" t="s">
        <v>123</v>
      </c>
      <c r="M323" s="62" t="s">
        <v>1489</v>
      </c>
      <c r="N323" s="62" t="s">
        <v>889</v>
      </c>
      <c r="O323" s="63">
        <v>2021</v>
      </c>
      <c r="P323" s="63"/>
      <c r="Q323" s="63"/>
      <c r="R323" s="64" t="s">
        <v>358</v>
      </c>
      <c r="S323" s="65" t="s">
        <v>1500</v>
      </c>
      <c r="T323" s="75">
        <v>44331</v>
      </c>
      <c r="U323" s="75">
        <v>44469</v>
      </c>
      <c r="V323" s="63"/>
      <c r="W323" s="45" t="s">
        <v>1501</v>
      </c>
      <c r="X323" s="66">
        <v>1</v>
      </c>
      <c r="Y323" s="69" t="s">
        <v>45</v>
      </c>
      <c r="Z323" s="63"/>
      <c r="AA323" s="63">
        <v>11</v>
      </c>
      <c r="AB323" s="63">
        <v>2021</v>
      </c>
      <c r="AC323" s="68" t="s">
        <v>1498</v>
      </c>
      <c r="AD323" s="79">
        <f ca="1">TODAY()-TABLA4[[#This Row],[Fecha radicación informe]]</f>
        <v>1172</v>
      </c>
      <c r="AE323" s="22" t="s">
        <v>58</v>
      </c>
      <c r="AF323" s="14"/>
    </row>
    <row r="324" spans="1:32" ht="236.25" x14ac:dyDescent="0.25">
      <c r="A324" s="44">
        <v>3884</v>
      </c>
      <c r="B324" s="45">
        <v>12</v>
      </c>
      <c r="C324" s="45">
        <v>2021</v>
      </c>
      <c r="D324" s="60" t="s">
        <v>1502</v>
      </c>
      <c r="E324" s="10" t="s">
        <v>34</v>
      </c>
      <c r="F324" s="45"/>
      <c r="G324" s="45"/>
      <c r="H324" s="45" t="s">
        <v>186</v>
      </c>
      <c r="I324" s="61" t="s">
        <v>187</v>
      </c>
      <c r="J324" s="12" t="s">
        <v>188</v>
      </c>
      <c r="K324" s="45" t="s">
        <v>884</v>
      </c>
      <c r="L324" s="45" t="s">
        <v>123</v>
      </c>
      <c r="M324" s="62" t="s">
        <v>1489</v>
      </c>
      <c r="N324" s="62" t="s">
        <v>889</v>
      </c>
      <c r="O324" s="63">
        <v>2021</v>
      </c>
      <c r="P324" s="63">
        <v>20221020000001</v>
      </c>
      <c r="Q324" s="63" t="s">
        <v>1503</v>
      </c>
      <c r="R324" s="64" t="s">
        <v>358</v>
      </c>
      <c r="S324" s="65" t="s">
        <v>1504</v>
      </c>
      <c r="T324" s="75">
        <v>44331</v>
      </c>
      <c r="U324" s="75">
        <v>44438</v>
      </c>
      <c r="V324" s="45"/>
      <c r="W324" s="45" t="s">
        <v>1505</v>
      </c>
      <c r="X324" s="66">
        <v>1</v>
      </c>
      <c r="Y324" s="69" t="s">
        <v>45</v>
      </c>
      <c r="Z324" s="63"/>
      <c r="AA324" s="63">
        <v>8</v>
      </c>
      <c r="AB324" s="63">
        <v>2021</v>
      </c>
      <c r="AC324" s="68" t="s">
        <v>1498</v>
      </c>
      <c r="AD324" s="79">
        <f ca="1">TODAY()-TABLA4[[#This Row],[Fecha radicación informe]]</f>
        <v>1172</v>
      </c>
      <c r="AE324" s="22" t="s">
        <v>58</v>
      </c>
      <c r="AF324" s="29" t="s">
        <v>1506</v>
      </c>
    </row>
    <row r="325" spans="1:32" ht="409.5" x14ac:dyDescent="0.25">
      <c r="A325" s="44">
        <v>3885</v>
      </c>
      <c r="B325" s="45">
        <v>13</v>
      </c>
      <c r="C325" s="45">
        <v>2021</v>
      </c>
      <c r="D325" s="60" t="s">
        <v>1507</v>
      </c>
      <c r="E325" s="10" t="s">
        <v>719</v>
      </c>
      <c r="F325" s="45"/>
      <c r="G325" s="45"/>
      <c r="H325" s="45" t="s">
        <v>85</v>
      </c>
      <c r="I325" s="61" t="s">
        <v>49</v>
      </c>
      <c r="J325" s="70" t="s">
        <v>50</v>
      </c>
      <c r="K325" s="10" t="s">
        <v>180</v>
      </c>
      <c r="L325" s="45" t="s">
        <v>765</v>
      </c>
      <c r="M325" s="62" t="s">
        <v>1489</v>
      </c>
      <c r="N325" s="62" t="s">
        <v>889</v>
      </c>
      <c r="O325" s="63">
        <v>2021</v>
      </c>
      <c r="P325" s="63" t="s">
        <v>1508</v>
      </c>
      <c r="Q325" s="63" t="s">
        <v>1509</v>
      </c>
      <c r="R325" s="64" t="s">
        <v>358</v>
      </c>
      <c r="S325" s="65" t="s">
        <v>1510</v>
      </c>
      <c r="T325" s="75" t="s">
        <v>1511</v>
      </c>
      <c r="U325" s="75" t="s">
        <v>777</v>
      </c>
      <c r="V325" s="45" t="s">
        <v>1512</v>
      </c>
      <c r="W325" s="45" t="s">
        <v>1513</v>
      </c>
      <c r="X325" s="66">
        <v>1</v>
      </c>
      <c r="Y325" s="69" t="s">
        <v>45</v>
      </c>
      <c r="Z325" s="63" t="s">
        <v>108</v>
      </c>
      <c r="AA325" s="63">
        <v>12</v>
      </c>
      <c r="AB325" s="63">
        <v>2022</v>
      </c>
      <c r="AC325" s="68" t="s">
        <v>1498</v>
      </c>
      <c r="AD325" s="79">
        <f ca="1">TODAY()-TABLA4[[#This Row],[Fecha radicación informe]]</f>
        <v>1172</v>
      </c>
      <c r="AE325" s="22" t="s">
        <v>758</v>
      </c>
      <c r="AF325" s="34" t="s">
        <v>1514</v>
      </c>
    </row>
    <row r="326" spans="1:32" ht="173.25" x14ac:dyDescent="0.25">
      <c r="A326" s="44">
        <v>3886</v>
      </c>
      <c r="B326" s="45">
        <v>14</v>
      </c>
      <c r="C326" s="45">
        <v>2021</v>
      </c>
      <c r="D326" s="60" t="s">
        <v>1515</v>
      </c>
      <c r="E326" s="10" t="s">
        <v>34</v>
      </c>
      <c r="F326" s="45"/>
      <c r="G326" s="45"/>
      <c r="H326" s="45" t="s">
        <v>48</v>
      </c>
      <c r="I326" s="61" t="s">
        <v>308</v>
      </c>
      <c r="J326" s="12" t="s">
        <v>133</v>
      </c>
      <c r="K326" s="45" t="s">
        <v>927</v>
      </c>
      <c r="L326" s="45" t="s">
        <v>210</v>
      </c>
      <c r="M326" s="62" t="s">
        <v>1489</v>
      </c>
      <c r="N326" s="62" t="s">
        <v>889</v>
      </c>
      <c r="O326" s="63">
        <v>2021</v>
      </c>
      <c r="P326" s="63"/>
      <c r="Q326" s="63"/>
      <c r="R326" s="64"/>
      <c r="S326" s="65"/>
      <c r="T326" s="75"/>
      <c r="U326" s="75"/>
      <c r="V326" s="63"/>
      <c r="W326" s="45" t="s">
        <v>1516</v>
      </c>
      <c r="X326" s="66">
        <v>1</v>
      </c>
      <c r="Y326" s="69" t="s">
        <v>45</v>
      </c>
      <c r="Z326" s="63"/>
      <c r="AA326" s="63">
        <v>6</v>
      </c>
      <c r="AB326" s="63">
        <v>2021</v>
      </c>
      <c r="AC326" s="68">
        <v>44326</v>
      </c>
      <c r="AD326" s="79">
        <f ca="1">TODAY()-TABLA4[[#This Row],[Fecha radicación informe]]</f>
        <v>1162</v>
      </c>
      <c r="AE326" s="22" t="s">
        <v>758</v>
      </c>
      <c r="AF326" s="14"/>
    </row>
    <row r="327" spans="1:32" ht="409.5" x14ac:dyDescent="0.25">
      <c r="A327" s="44">
        <v>3889</v>
      </c>
      <c r="B327" s="45">
        <v>17</v>
      </c>
      <c r="C327" s="45">
        <v>2021</v>
      </c>
      <c r="D327" s="60" t="s">
        <v>1529</v>
      </c>
      <c r="E327" s="10" t="s">
        <v>333</v>
      </c>
      <c r="F327" s="45"/>
      <c r="G327" s="45"/>
      <c r="H327" s="45" t="s">
        <v>48</v>
      </c>
      <c r="I327" s="61" t="s">
        <v>121</v>
      </c>
      <c r="J327" s="70" t="s">
        <v>77</v>
      </c>
      <c r="K327" s="45" t="s">
        <v>884</v>
      </c>
      <c r="L327" s="45" t="s">
        <v>770</v>
      </c>
      <c r="M327" s="62" t="s">
        <v>1523</v>
      </c>
      <c r="N327" s="62" t="s">
        <v>802</v>
      </c>
      <c r="O327" s="63">
        <v>2021</v>
      </c>
      <c r="P327" s="63">
        <v>20231020131693</v>
      </c>
      <c r="Q327" s="73">
        <v>45025</v>
      </c>
      <c r="R327" s="64" t="s">
        <v>436</v>
      </c>
      <c r="S327" s="65" t="s">
        <v>1530</v>
      </c>
      <c r="T327" s="75">
        <v>44447</v>
      </c>
      <c r="U327" s="75" t="s">
        <v>1531</v>
      </c>
      <c r="V327" s="45" t="s">
        <v>1532</v>
      </c>
      <c r="W327" s="45" t="s">
        <v>1533</v>
      </c>
      <c r="X327" s="66">
        <v>1</v>
      </c>
      <c r="Y327" s="19" t="s">
        <v>45</v>
      </c>
      <c r="Z327" s="63" t="s">
        <v>108</v>
      </c>
      <c r="AA327" s="63">
        <v>9</v>
      </c>
      <c r="AB327" s="63">
        <v>2023</v>
      </c>
      <c r="AC327" s="68">
        <v>44351</v>
      </c>
      <c r="AD327" s="79">
        <f ca="1">TODAY()-TABLA4[[#This Row],[Fecha radicación informe]]</f>
        <v>1137</v>
      </c>
      <c r="AE327" s="22" t="s">
        <v>758</v>
      </c>
      <c r="AF327" s="29" t="s">
        <v>1534</v>
      </c>
    </row>
    <row r="328" spans="1:32" ht="409.5" x14ac:dyDescent="0.25">
      <c r="A328" s="44">
        <v>3890</v>
      </c>
      <c r="B328" s="45">
        <v>18</v>
      </c>
      <c r="C328" s="45">
        <v>2021</v>
      </c>
      <c r="D328" s="60" t="s">
        <v>1535</v>
      </c>
      <c r="E328" s="10" t="s">
        <v>719</v>
      </c>
      <c r="F328" s="45"/>
      <c r="G328" s="45"/>
      <c r="H328" s="45" t="s">
        <v>48</v>
      </c>
      <c r="I328" s="61" t="s">
        <v>121</v>
      </c>
      <c r="J328" s="70" t="s">
        <v>77</v>
      </c>
      <c r="K328" s="45" t="s">
        <v>959</v>
      </c>
      <c r="L328" s="45" t="s">
        <v>770</v>
      </c>
      <c r="M328" s="62" t="s">
        <v>1523</v>
      </c>
      <c r="N328" s="62" t="s">
        <v>802</v>
      </c>
      <c r="O328" s="63">
        <v>2021</v>
      </c>
      <c r="P328" s="63">
        <v>20231020131693</v>
      </c>
      <c r="Q328" s="73">
        <v>45025</v>
      </c>
      <c r="R328" s="64" t="s">
        <v>436</v>
      </c>
      <c r="S328" s="65" t="s">
        <v>1536</v>
      </c>
      <c r="T328" s="75">
        <v>44447</v>
      </c>
      <c r="U328" s="75" t="s">
        <v>1531</v>
      </c>
      <c r="V328" s="45" t="s">
        <v>1537</v>
      </c>
      <c r="W328" s="45" t="s">
        <v>1538</v>
      </c>
      <c r="X328" s="66">
        <v>1</v>
      </c>
      <c r="Y328" s="19" t="s">
        <v>45</v>
      </c>
      <c r="Z328" s="63" t="s">
        <v>108</v>
      </c>
      <c r="AA328" s="63">
        <v>9</v>
      </c>
      <c r="AB328" s="63">
        <v>2023</v>
      </c>
      <c r="AC328" s="68">
        <v>44351</v>
      </c>
      <c r="AD328" s="79">
        <f ca="1">TODAY()-TABLA4[[#This Row],[Fecha radicación informe]]</f>
        <v>1137</v>
      </c>
      <c r="AE328" s="22" t="s">
        <v>758</v>
      </c>
      <c r="AF328" s="29" t="s">
        <v>1539</v>
      </c>
    </row>
    <row r="329" spans="1:32" ht="409.5" x14ac:dyDescent="0.25">
      <c r="A329" s="44">
        <v>3891</v>
      </c>
      <c r="B329" s="45">
        <v>19</v>
      </c>
      <c r="C329" s="45">
        <v>2021</v>
      </c>
      <c r="D329" s="60" t="s">
        <v>1540</v>
      </c>
      <c r="E329" s="10" t="s">
        <v>34</v>
      </c>
      <c r="F329" s="45"/>
      <c r="G329" s="45"/>
      <c r="H329" s="45" t="s">
        <v>85</v>
      </c>
      <c r="I329" s="61" t="s">
        <v>36</v>
      </c>
      <c r="J329" s="12" t="s">
        <v>37</v>
      </c>
      <c r="K329" s="45" t="s">
        <v>1541</v>
      </c>
      <c r="L329" s="45" t="s">
        <v>39</v>
      </c>
      <c r="M329" s="62" t="s">
        <v>1542</v>
      </c>
      <c r="N329" s="62" t="s">
        <v>852</v>
      </c>
      <c r="O329" s="63">
        <v>2021</v>
      </c>
      <c r="P329" s="63"/>
      <c r="Q329" s="63"/>
      <c r="R329" s="64" t="s">
        <v>42</v>
      </c>
      <c r="S329" s="65" t="s">
        <v>1543</v>
      </c>
      <c r="T329" s="75" t="s">
        <v>1544</v>
      </c>
      <c r="U329" s="75" t="s">
        <v>1545</v>
      </c>
      <c r="V329" s="63"/>
      <c r="W329" s="45" t="s">
        <v>1546</v>
      </c>
      <c r="X329" s="66">
        <v>1</v>
      </c>
      <c r="Y329" s="69" t="s">
        <v>45</v>
      </c>
      <c r="Z329" s="63"/>
      <c r="AA329" s="63">
        <v>8</v>
      </c>
      <c r="AB329" s="63">
        <v>2021</v>
      </c>
      <c r="AC329" s="68" t="s">
        <v>1547</v>
      </c>
      <c r="AD329" s="79">
        <f ca="1">TODAY()-TABLA4[[#This Row],[Fecha radicación informe]]</f>
        <v>1117</v>
      </c>
      <c r="AE329" s="22" t="s">
        <v>46</v>
      </c>
      <c r="AF329" s="14"/>
    </row>
    <row r="330" spans="1:32" ht="409.5" x14ac:dyDescent="0.25">
      <c r="A330" s="44">
        <v>3898</v>
      </c>
      <c r="B330" s="45">
        <v>26</v>
      </c>
      <c r="C330" s="45">
        <v>2021</v>
      </c>
      <c r="D330" s="60" t="s">
        <v>1584</v>
      </c>
      <c r="E330" s="10" t="s">
        <v>719</v>
      </c>
      <c r="F330" s="45"/>
      <c r="G330" s="45"/>
      <c r="H330" s="45" t="s">
        <v>301</v>
      </c>
      <c r="I330" s="61" t="s">
        <v>308</v>
      </c>
      <c r="J330" s="12" t="s">
        <v>133</v>
      </c>
      <c r="K330" s="45" t="s">
        <v>927</v>
      </c>
      <c r="L330" s="45" t="s">
        <v>279</v>
      </c>
      <c r="M330" s="62" t="s">
        <v>1580</v>
      </c>
      <c r="N330" s="62" t="s">
        <v>1031</v>
      </c>
      <c r="O330" s="63">
        <v>2021</v>
      </c>
      <c r="P330" s="63" t="s">
        <v>1585</v>
      </c>
      <c r="Q330" s="73">
        <v>44995</v>
      </c>
      <c r="R330" s="64" t="s">
        <v>358</v>
      </c>
      <c r="S330" s="65" t="s">
        <v>1586</v>
      </c>
      <c r="T330" s="75">
        <v>44207</v>
      </c>
      <c r="U330" s="75">
        <v>44865</v>
      </c>
      <c r="V330" s="45" t="s">
        <v>1587</v>
      </c>
      <c r="W330" s="45" t="s">
        <v>1588</v>
      </c>
      <c r="X330" s="66">
        <v>1</v>
      </c>
      <c r="Y330" s="69" t="s">
        <v>45</v>
      </c>
      <c r="Z330" s="63" t="s">
        <v>108</v>
      </c>
      <c r="AA330" s="63">
        <v>9</v>
      </c>
      <c r="AB330" s="63">
        <v>2023</v>
      </c>
      <c r="AC330" s="68">
        <v>44447</v>
      </c>
      <c r="AD330" s="79">
        <f ca="1">TODAY()-TABLA4[[#This Row],[Fecha radicación informe]]</f>
        <v>1041</v>
      </c>
      <c r="AE330" s="84" t="s">
        <v>758</v>
      </c>
      <c r="AF330" s="85" t="s">
        <v>1589</v>
      </c>
    </row>
    <row r="331" spans="1:32" ht="315" x14ac:dyDescent="0.25">
      <c r="A331" s="44">
        <v>3899</v>
      </c>
      <c r="B331" s="45">
        <v>27</v>
      </c>
      <c r="C331" s="45">
        <v>2021</v>
      </c>
      <c r="D331" s="60" t="s">
        <v>1590</v>
      </c>
      <c r="E331" s="10" t="s">
        <v>719</v>
      </c>
      <c r="F331" s="45"/>
      <c r="G331" s="45"/>
      <c r="H331" s="45" t="s">
        <v>301</v>
      </c>
      <c r="I331" s="61" t="s">
        <v>308</v>
      </c>
      <c r="J331" s="12" t="s">
        <v>133</v>
      </c>
      <c r="K331" s="45" t="s">
        <v>927</v>
      </c>
      <c r="L331" s="45" t="s">
        <v>279</v>
      </c>
      <c r="M331" s="62" t="s">
        <v>1580</v>
      </c>
      <c r="N331" s="62" t="s">
        <v>1031</v>
      </c>
      <c r="O331" s="63">
        <v>2021</v>
      </c>
      <c r="P331" s="28">
        <v>20221020118933</v>
      </c>
      <c r="Q331" s="73">
        <v>44630</v>
      </c>
      <c r="R331" s="64" t="s">
        <v>436</v>
      </c>
      <c r="S331" s="65" t="s">
        <v>1591</v>
      </c>
      <c r="T331" s="75">
        <v>44207</v>
      </c>
      <c r="U331" s="75" t="s">
        <v>1592</v>
      </c>
      <c r="V331" s="45" t="s">
        <v>1593</v>
      </c>
      <c r="W331" s="45" t="s">
        <v>1594</v>
      </c>
      <c r="X331" s="66">
        <v>1</v>
      </c>
      <c r="Y331" s="69" t="s">
        <v>45</v>
      </c>
      <c r="Z331" s="63" t="s">
        <v>108</v>
      </c>
      <c r="AA331" s="63">
        <v>10</v>
      </c>
      <c r="AB331" s="63">
        <v>2022</v>
      </c>
      <c r="AC331" s="68">
        <v>44447</v>
      </c>
      <c r="AD331" s="79">
        <f ca="1">TODAY()-TABLA4[[#This Row],[Fecha radicación informe]]</f>
        <v>1041</v>
      </c>
      <c r="AE331" s="22" t="s">
        <v>758</v>
      </c>
      <c r="AF331" s="34" t="s">
        <v>1595</v>
      </c>
    </row>
    <row r="332" spans="1:32" ht="409.5" x14ac:dyDescent="0.25">
      <c r="A332" s="44">
        <v>3900</v>
      </c>
      <c r="B332" s="45">
        <v>28</v>
      </c>
      <c r="C332" s="45">
        <v>2021</v>
      </c>
      <c r="D332" s="60" t="s">
        <v>1596</v>
      </c>
      <c r="E332" s="10" t="s">
        <v>315</v>
      </c>
      <c r="F332" s="45"/>
      <c r="G332" s="45"/>
      <c r="H332" s="45" t="s">
        <v>85</v>
      </c>
      <c r="I332" s="61" t="s">
        <v>49</v>
      </c>
      <c r="J332" s="70" t="s">
        <v>50</v>
      </c>
      <c r="K332" s="45" t="s">
        <v>1029</v>
      </c>
      <c r="L332" s="45" t="s">
        <v>765</v>
      </c>
      <c r="M332" s="62" t="s">
        <v>1573</v>
      </c>
      <c r="N332" s="62" t="s">
        <v>971</v>
      </c>
      <c r="O332" s="63">
        <v>2021</v>
      </c>
      <c r="P332" s="63" t="s">
        <v>1597</v>
      </c>
      <c r="Q332" s="73">
        <v>44905</v>
      </c>
      <c r="R332" s="64" t="s">
        <v>42</v>
      </c>
      <c r="S332" s="65" t="s">
        <v>1598</v>
      </c>
      <c r="T332" s="75">
        <v>44387</v>
      </c>
      <c r="U332" s="75" t="s">
        <v>1599</v>
      </c>
      <c r="V332" s="45" t="s">
        <v>1600</v>
      </c>
      <c r="W332" s="45" t="s">
        <v>1601</v>
      </c>
      <c r="X332" s="66">
        <v>1</v>
      </c>
      <c r="Y332" s="69" t="s">
        <v>45</v>
      </c>
      <c r="Z332" s="63" t="s">
        <v>108</v>
      </c>
      <c r="AA332" s="63">
        <v>10</v>
      </c>
      <c r="AB332" s="63">
        <v>2022</v>
      </c>
      <c r="AC332" s="68" t="s">
        <v>1602</v>
      </c>
      <c r="AD332" s="79">
        <f ca="1">TODAY()-TABLA4[[#This Row],[Fecha radicación informe]]</f>
        <v>1049</v>
      </c>
      <c r="AE332" s="82" t="s">
        <v>758</v>
      </c>
      <c r="AF332" s="83" t="s">
        <v>1603</v>
      </c>
    </row>
    <row r="333" spans="1:32" ht="252" x14ac:dyDescent="0.25">
      <c r="A333" s="44">
        <v>3906</v>
      </c>
      <c r="B333" s="45">
        <v>34</v>
      </c>
      <c r="C333" s="45">
        <v>2021</v>
      </c>
      <c r="D333" s="60" t="s">
        <v>1625</v>
      </c>
      <c r="E333" s="10" t="s">
        <v>34</v>
      </c>
      <c r="F333" s="45"/>
      <c r="G333" s="45"/>
      <c r="H333" s="45" t="s">
        <v>85</v>
      </c>
      <c r="I333" s="61" t="s">
        <v>170</v>
      </c>
      <c r="J333" s="70" t="s">
        <v>98</v>
      </c>
      <c r="K333" s="45" t="s">
        <v>677</v>
      </c>
      <c r="L333" s="45" t="s">
        <v>63</v>
      </c>
      <c r="M333" s="62" t="s">
        <v>1573</v>
      </c>
      <c r="N333" s="62" t="s">
        <v>971</v>
      </c>
      <c r="O333" s="63">
        <v>2021</v>
      </c>
      <c r="P333" s="63"/>
      <c r="Q333" s="63"/>
      <c r="R333" s="64" t="s">
        <v>42</v>
      </c>
      <c r="S333" s="65" t="s">
        <v>1626</v>
      </c>
      <c r="T333" s="75" t="s">
        <v>1627</v>
      </c>
      <c r="U333" s="75">
        <v>44592</v>
      </c>
      <c r="V333" s="63"/>
      <c r="W333" s="45" t="s">
        <v>1628</v>
      </c>
      <c r="X333" s="66">
        <v>1</v>
      </c>
      <c r="Y333" s="69" t="s">
        <v>45</v>
      </c>
      <c r="Z333" s="63"/>
      <c r="AA333" s="63">
        <v>11</v>
      </c>
      <c r="AB333" s="63">
        <v>2021</v>
      </c>
      <c r="AC333" s="68">
        <v>44440</v>
      </c>
      <c r="AD333" s="79">
        <f ca="1">TODAY()-TABLA4[[#This Row],[Fecha radicación informe]]</f>
        <v>1048</v>
      </c>
      <c r="AE333" s="22" t="s">
        <v>58</v>
      </c>
      <c r="AF333" s="14"/>
    </row>
    <row r="334" spans="1:32" ht="378" x14ac:dyDescent="0.25">
      <c r="A334" s="44">
        <v>3907</v>
      </c>
      <c r="B334" s="45">
        <v>35</v>
      </c>
      <c r="C334" s="45">
        <v>2021</v>
      </c>
      <c r="D334" s="60" t="s">
        <v>1629</v>
      </c>
      <c r="E334" s="10" t="s">
        <v>34</v>
      </c>
      <c r="F334" s="45"/>
      <c r="G334" s="45"/>
      <c r="H334" s="45" t="s">
        <v>85</v>
      </c>
      <c r="I334" s="61" t="s">
        <v>49</v>
      </c>
      <c r="J334" s="70" t="s">
        <v>50</v>
      </c>
      <c r="K334" s="45" t="s">
        <v>1029</v>
      </c>
      <c r="L334" s="45" t="s">
        <v>765</v>
      </c>
      <c r="M334" s="62" t="s">
        <v>1630</v>
      </c>
      <c r="N334" s="62" t="s">
        <v>1046</v>
      </c>
      <c r="O334" s="63">
        <v>2021</v>
      </c>
      <c r="P334" s="63"/>
      <c r="Q334" s="63"/>
      <c r="R334" s="64" t="s">
        <v>358</v>
      </c>
      <c r="S334" s="65" t="s">
        <v>1631</v>
      </c>
      <c r="T334" s="75">
        <v>44540</v>
      </c>
      <c r="U334" s="75" t="s">
        <v>1383</v>
      </c>
      <c r="V334" s="63"/>
      <c r="W334" s="45" t="s">
        <v>1632</v>
      </c>
      <c r="X334" s="66">
        <v>1</v>
      </c>
      <c r="Y334" s="69" t="s">
        <v>45</v>
      </c>
      <c r="Z334" s="63"/>
      <c r="AA334" s="63">
        <v>1</v>
      </c>
      <c r="AB334" s="63">
        <v>2022</v>
      </c>
      <c r="AC334" s="68" t="s">
        <v>1633</v>
      </c>
      <c r="AD334" s="79">
        <f ca="1">TODAY()-TABLA4[[#This Row],[Fecha radicación informe]]</f>
        <v>993</v>
      </c>
      <c r="AE334" s="22" t="s">
        <v>758</v>
      </c>
      <c r="AF334" s="14"/>
    </row>
    <row r="335" spans="1:32" ht="409.5" x14ac:dyDescent="0.25">
      <c r="A335" s="44">
        <v>3911</v>
      </c>
      <c r="B335" s="45">
        <v>39</v>
      </c>
      <c r="C335" s="45">
        <v>2021</v>
      </c>
      <c r="D335" s="60" t="s">
        <v>1648</v>
      </c>
      <c r="E335" s="10" t="s">
        <v>719</v>
      </c>
      <c r="F335" s="45"/>
      <c r="G335" s="45"/>
      <c r="H335" s="45" t="s">
        <v>48</v>
      </c>
      <c r="I335" s="61" t="s">
        <v>121</v>
      </c>
      <c r="J335" s="70" t="s">
        <v>77</v>
      </c>
      <c r="K335" s="45" t="s">
        <v>1649</v>
      </c>
      <c r="L335" s="45" t="s">
        <v>770</v>
      </c>
      <c r="M335" s="62" t="s">
        <v>1630</v>
      </c>
      <c r="N335" s="62" t="s">
        <v>1046</v>
      </c>
      <c r="O335" s="63">
        <v>2021</v>
      </c>
      <c r="P335" s="63">
        <v>20231020131693</v>
      </c>
      <c r="Q335" s="73">
        <v>45025</v>
      </c>
      <c r="R335" s="64" t="s">
        <v>436</v>
      </c>
      <c r="S335" s="65" t="s">
        <v>1650</v>
      </c>
      <c r="T335" s="75">
        <v>44531</v>
      </c>
      <c r="U335" s="75">
        <v>44979</v>
      </c>
      <c r="V335" s="45" t="s">
        <v>1651</v>
      </c>
      <c r="W335" s="45" t="s">
        <v>1652</v>
      </c>
      <c r="X335" s="66">
        <v>1</v>
      </c>
      <c r="Y335" s="69" t="s">
        <v>45</v>
      </c>
      <c r="Z335" s="63" t="s">
        <v>108</v>
      </c>
      <c r="AA335" s="63">
        <v>9</v>
      </c>
      <c r="AB335" s="63">
        <v>2023</v>
      </c>
      <c r="AC335" s="68">
        <v>44505</v>
      </c>
      <c r="AD335" s="79">
        <f ca="1">TODAY()-TABLA4[[#This Row],[Fecha radicación informe]]</f>
        <v>983</v>
      </c>
      <c r="AE335" s="82" t="s">
        <v>758</v>
      </c>
      <c r="AF335" s="83" t="s">
        <v>1653</v>
      </c>
    </row>
    <row r="336" spans="1:32" ht="409.5" x14ac:dyDescent="0.25">
      <c r="A336" s="44">
        <v>3912</v>
      </c>
      <c r="B336" s="45">
        <v>40</v>
      </c>
      <c r="C336" s="45">
        <v>2021</v>
      </c>
      <c r="D336" s="60" t="s">
        <v>1654</v>
      </c>
      <c r="E336" s="10" t="s">
        <v>719</v>
      </c>
      <c r="F336" s="45"/>
      <c r="G336" s="45"/>
      <c r="H336" s="45" t="s">
        <v>48</v>
      </c>
      <c r="I336" s="61" t="s">
        <v>121</v>
      </c>
      <c r="J336" s="70" t="s">
        <v>77</v>
      </c>
      <c r="K336" s="45" t="s">
        <v>1655</v>
      </c>
      <c r="L336" s="45" t="s">
        <v>770</v>
      </c>
      <c r="M336" s="62" t="s">
        <v>1630</v>
      </c>
      <c r="N336" s="62" t="s">
        <v>1046</v>
      </c>
      <c r="O336" s="63">
        <v>2021</v>
      </c>
      <c r="P336" s="63">
        <v>20231020131693</v>
      </c>
      <c r="Q336" s="73">
        <v>45025</v>
      </c>
      <c r="R336" s="64" t="s">
        <v>436</v>
      </c>
      <c r="S336" s="65" t="s">
        <v>1656</v>
      </c>
      <c r="T336" s="75" t="s">
        <v>1657</v>
      </c>
      <c r="U336" s="75" t="s">
        <v>1610</v>
      </c>
      <c r="V336" s="45" t="s">
        <v>1658</v>
      </c>
      <c r="W336" s="45" t="s">
        <v>1659</v>
      </c>
      <c r="X336" s="66">
        <v>1</v>
      </c>
      <c r="Y336" s="19" t="s">
        <v>45</v>
      </c>
      <c r="Z336" s="63" t="s">
        <v>108</v>
      </c>
      <c r="AA336" s="63">
        <v>9</v>
      </c>
      <c r="AB336" s="63">
        <v>2023</v>
      </c>
      <c r="AC336" s="68">
        <v>44505</v>
      </c>
      <c r="AD336" s="79">
        <f ca="1">TODAY()-TABLA4[[#This Row],[Fecha radicación informe]]</f>
        <v>983</v>
      </c>
      <c r="AE336" s="22" t="s">
        <v>758</v>
      </c>
      <c r="AF336" s="29" t="s">
        <v>1660</v>
      </c>
    </row>
    <row r="337" spans="1:32" ht="409.5" x14ac:dyDescent="0.25">
      <c r="A337" s="44">
        <v>3913</v>
      </c>
      <c r="B337" s="45">
        <v>41</v>
      </c>
      <c r="C337" s="45">
        <v>2021</v>
      </c>
      <c r="D337" s="60" t="s">
        <v>1661</v>
      </c>
      <c r="E337" s="10" t="s">
        <v>719</v>
      </c>
      <c r="F337" s="45"/>
      <c r="G337" s="45"/>
      <c r="H337" s="45" t="s">
        <v>48</v>
      </c>
      <c r="I337" s="61" t="s">
        <v>121</v>
      </c>
      <c r="J337" s="70" t="s">
        <v>77</v>
      </c>
      <c r="K337" s="45" t="s">
        <v>1662</v>
      </c>
      <c r="L337" s="45" t="s">
        <v>770</v>
      </c>
      <c r="M337" s="62" t="s">
        <v>1630</v>
      </c>
      <c r="N337" s="62" t="s">
        <v>1046</v>
      </c>
      <c r="O337" s="63">
        <v>2021</v>
      </c>
      <c r="P337" s="63">
        <v>20231020131693</v>
      </c>
      <c r="Q337" s="73">
        <v>45025</v>
      </c>
      <c r="R337" s="64" t="s">
        <v>436</v>
      </c>
      <c r="S337" s="65" t="s">
        <v>1663</v>
      </c>
      <c r="T337" s="75" t="s">
        <v>1657</v>
      </c>
      <c r="U337" s="75" t="s">
        <v>1610</v>
      </c>
      <c r="V337" s="45" t="s">
        <v>1664</v>
      </c>
      <c r="W337" s="45" t="s">
        <v>1665</v>
      </c>
      <c r="X337" s="66">
        <v>1</v>
      </c>
      <c r="Y337" s="19" t="s">
        <v>45</v>
      </c>
      <c r="Z337" s="63" t="s">
        <v>108</v>
      </c>
      <c r="AA337" s="63">
        <v>9</v>
      </c>
      <c r="AB337" s="63">
        <v>2023</v>
      </c>
      <c r="AC337" s="68">
        <v>44505</v>
      </c>
      <c r="AD337" s="79">
        <f ca="1">TODAY()-TABLA4[[#This Row],[Fecha radicación informe]]</f>
        <v>983</v>
      </c>
      <c r="AE337" s="22" t="s">
        <v>758</v>
      </c>
      <c r="AF337" s="29" t="s">
        <v>1666</v>
      </c>
    </row>
    <row r="338" spans="1:32" ht="409.5" x14ac:dyDescent="0.25">
      <c r="A338" s="44">
        <v>3914</v>
      </c>
      <c r="B338" s="45">
        <v>42</v>
      </c>
      <c r="C338" s="45">
        <v>2021</v>
      </c>
      <c r="D338" s="60" t="s">
        <v>1667</v>
      </c>
      <c r="E338" s="10" t="s">
        <v>719</v>
      </c>
      <c r="F338" s="45"/>
      <c r="G338" s="45"/>
      <c r="H338" s="45" t="s">
        <v>48</v>
      </c>
      <c r="I338" s="61" t="s">
        <v>121</v>
      </c>
      <c r="J338" s="70" t="s">
        <v>77</v>
      </c>
      <c r="K338" s="45" t="s">
        <v>1649</v>
      </c>
      <c r="L338" s="45" t="s">
        <v>770</v>
      </c>
      <c r="M338" s="62" t="s">
        <v>1630</v>
      </c>
      <c r="N338" s="62" t="s">
        <v>1046</v>
      </c>
      <c r="O338" s="63">
        <v>2021</v>
      </c>
      <c r="P338" s="63">
        <v>20231020131693</v>
      </c>
      <c r="Q338" s="73">
        <v>45025</v>
      </c>
      <c r="R338" s="64" t="s">
        <v>436</v>
      </c>
      <c r="S338" s="65" t="s">
        <v>1668</v>
      </c>
      <c r="T338" s="75" t="s">
        <v>1669</v>
      </c>
      <c r="U338" s="75" t="s">
        <v>1610</v>
      </c>
      <c r="V338" s="45" t="s">
        <v>1670</v>
      </c>
      <c r="W338" s="45" t="s">
        <v>1671</v>
      </c>
      <c r="X338" s="66">
        <v>1</v>
      </c>
      <c r="Y338" s="69" t="s">
        <v>45</v>
      </c>
      <c r="Z338" s="63" t="s">
        <v>108</v>
      </c>
      <c r="AA338" s="63">
        <v>9</v>
      </c>
      <c r="AB338" s="63">
        <v>2023</v>
      </c>
      <c r="AC338" s="68">
        <v>44505</v>
      </c>
      <c r="AD338" s="79">
        <f ca="1">TODAY()-TABLA4[[#This Row],[Fecha radicación informe]]</f>
        <v>983</v>
      </c>
      <c r="AE338" s="84" t="s">
        <v>758</v>
      </c>
      <c r="AF338" s="85" t="s">
        <v>1672</v>
      </c>
    </row>
    <row r="339" spans="1:32" ht="409.5" x14ac:dyDescent="0.25">
      <c r="A339" s="44">
        <v>3917</v>
      </c>
      <c r="B339" s="45">
        <v>45</v>
      </c>
      <c r="C339" s="45">
        <v>2021</v>
      </c>
      <c r="D339" s="60" t="s">
        <v>1685</v>
      </c>
      <c r="E339" s="10" t="s">
        <v>719</v>
      </c>
      <c r="F339" s="45"/>
      <c r="G339" s="45"/>
      <c r="H339" s="45" t="s">
        <v>301</v>
      </c>
      <c r="I339" s="61" t="s">
        <v>308</v>
      </c>
      <c r="J339" s="12" t="s">
        <v>133</v>
      </c>
      <c r="K339" s="45" t="s">
        <v>927</v>
      </c>
      <c r="L339" s="45" t="s">
        <v>279</v>
      </c>
      <c r="M339" s="62" t="s">
        <v>1675</v>
      </c>
      <c r="N339" s="62" t="s">
        <v>1109</v>
      </c>
      <c r="O339" s="63">
        <v>2021</v>
      </c>
      <c r="P339" s="63" t="s">
        <v>1686</v>
      </c>
      <c r="Q339" s="73">
        <v>44995</v>
      </c>
      <c r="R339" s="64" t="s">
        <v>436</v>
      </c>
      <c r="S339" s="65" t="s">
        <v>1687</v>
      </c>
      <c r="T339" s="75" t="s">
        <v>1688</v>
      </c>
      <c r="U339" s="75" t="s">
        <v>1599</v>
      </c>
      <c r="V339" s="45" t="s">
        <v>1689</v>
      </c>
      <c r="W339" s="45" t="s">
        <v>1690</v>
      </c>
      <c r="X339" s="66">
        <v>1</v>
      </c>
      <c r="Y339" s="69" t="s">
        <v>45</v>
      </c>
      <c r="Z339" s="63" t="s">
        <v>108</v>
      </c>
      <c r="AA339" s="63">
        <v>10</v>
      </c>
      <c r="AB339" s="63">
        <v>2023</v>
      </c>
      <c r="AC339" s="68">
        <v>44537</v>
      </c>
      <c r="AD339" s="79">
        <f ca="1">TODAY()-TABLA4[[#This Row],[Fecha radicación informe]]</f>
        <v>951</v>
      </c>
      <c r="AE339" s="84" t="s">
        <v>758</v>
      </c>
      <c r="AF339" s="85" t="s">
        <v>1691</v>
      </c>
    </row>
    <row r="340" spans="1:32" ht="220.5" x14ac:dyDescent="0.25">
      <c r="A340" s="44">
        <v>3918</v>
      </c>
      <c r="B340" s="45">
        <v>46</v>
      </c>
      <c r="C340" s="45">
        <v>2021</v>
      </c>
      <c r="D340" s="60" t="s">
        <v>1692</v>
      </c>
      <c r="E340" s="10" t="s">
        <v>34</v>
      </c>
      <c r="F340" s="45"/>
      <c r="G340" s="45"/>
      <c r="H340" s="45" t="s">
        <v>35</v>
      </c>
      <c r="I340" s="61" t="s">
        <v>187</v>
      </c>
      <c r="J340" s="12" t="s">
        <v>37</v>
      </c>
      <c r="K340" s="45" t="s">
        <v>278</v>
      </c>
      <c r="L340" s="45" t="s">
        <v>63</v>
      </c>
      <c r="M340" s="62" t="s">
        <v>1675</v>
      </c>
      <c r="N340" s="62" t="s">
        <v>1109</v>
      </c>
      <c r="O340" s="63">
        <v>2021</v>
      </c>
      <c r="P340" s="63"/>
      <c r="Q340" s="63"/>
      <c r="R340" s="64" t="s">
        <v>42</v>
      </c>
      <c r="S340" s="65" t="s">
        <v>1693</v>
      </c>
      <c r="T340" s="75" t="s">
        <v>1694</v>
      </c>
      <c r="U340" s="75" t="s">
        <v>1695</v>
      </c>
      <c r="V340" s="63"/>
      <c r="W340" s="45" t="s">
        <v>1696</v>
      </c>
      <c r="X340" s="66">
        <v>1</v>
      </c>
      <c r="Y340" s="69" t="s">
        <v>45</v>
      </c>
      <c r="Z340" s="63"/>
      <c r="AA340" s="63">
        <v>12</v>
      </c>
      <c r="AB340" s="63">
        <v>2021</v>
      </c>
      <c r="AC340" s="68">
        <v>44536</v>
      </c>
      <c r="AD340" s="79">
        <f ca="1">TODAY()-TABLA4[[#This Row],[Fecha radicación informe]]</f>
        <v>952</v>
      </c>
      <c r="AE340" s="22" t="s">
        <v>58</v>
      </c>
      <c r="AF340" s="14"/>
    </row>
    <row r="341" spans="1:32" ht="409.5" x14ac:dyDescent="0.25">
      <c r="A341" s="44">
        <v>3924</v>
      </c>
      <c r="B341" s="45">
        <v>1</v>
      </c>
      <c r="C341" s="45">
        <v>2022</v>
      </c>
      <c r="D341" s="60" t="s">
        <v>1720</v>
      </c>
      <c r="E341" s="10" t="s">
        <v>315</v>
      </c>
      <c r="F341" s="45"/>
      <c r="G341" s="45"/>
      <c r="H341" s="45" t="s">
        <v>85</v>
      </c>
      <c r="I341" s="61" t="s">
        <v>49</v>
      </c>
      <c r="J341" s="70" t="s">
        <v>50</v>
      </c>
      <c r="K341" s="45" t="s">
        <v>1091</v>
      </c>
      <c r="L341" s="45" t="s">
        <v>492</v>
      </c>
      <c r="M341" s="62" t="s">
        <v>1721</v>
      </c>
      <c r="N341" s="62" t="s">
        <v>1454</v>
      </c>
      <c r="O341" s="63">
        <v>2022</v>
      </c>
      <c r="P341" s="86">
        <v>20231020046853</v>
      </c>
      <c r="Q341" s="63" t="s">
        <v>1722</v>
      </c>
      <c r="R341" s="64"/>
      <c r="S341" s="65" t="s">
        <v>1723</v>
      </c>
      <c r="T341" s="75">
        <v>44721</v>
      </c>
      <c r="U341" s="75" t="s">
        <v>1599</v>
      </c>
      <c r="V341" s="45" t="s">
        <v>1724</v>
      </c>
      <c r="W341" s="45" t="s">
        <v>1725</v>
      </c>
      <c r="X341" s="66">
        <v>1</v>
      </c>
      <c r="Y341" s="69" t="s">
        <v>45</v>
      </c>
      <c r="Z341" s="63" t="s">
        <v>108</v>
      </c>
      <c r="AA341" s="63">
        <v>4</v>
      </c>
      <c r="AB341" s="63">
        <v>2023</v>
      </c>
      <c r="AC341" s="68" t="s">
        <v>1726</v>
      </c>
      <c r="AD341" s="79">
        <f ca="1">TODAY()-TABLA4[[#This Row],[Fecha radicación informe]]</f>
        <v>839</v>
      </c>
      <c r="AE341" s="22" t="s">
        <v>758</v>
      </c>
      <c r="AF341" s="29" t="s">
        <v>1727</v>
      </c>
    </row>
    <row r="342" spans="1:32" ht="409.5" x14ac:dyDescent="0.25">
      <c r="A342" s="44">
        <v>3934</v>
      </c>
      <c r="B342" s="45">
        <v>11</v>
      </c>
      <c r="C342" s="45">
        <v>2022</v>
      </c>
      <c r="D342" s="60" t="s">
        <v>1790</v>
      </c>
      <c r="E342" s="45" t="s">
        <v>719</v>
      </c>
      <c r="F342" s="45" t="s">
        <v>1791</v>
      </c>
      <c r="G342" s="45" t="s">
        <v>1792</v>
      </c>
      <c r="H342" s="45" t="s">
        <v>85</v>
      </c>
      <c r="I342" s="61" t="s">
        <v>132</v>
      </c>
      <c r="J342" s="70" t="s">
        <v>133</v>
      </c>
      <c r="K342" s="45" t="s">
        <v>865</v>
      </c>
      <c r="L342" s="45" t="s">
        <v>770</v>
      </c>
      <c r="M342" s="62" t="s">
        <v>1793</v>
      </c>
      <c r="N342" s="62" t="s">
        <v>1151</v>
      </c>
      <c r="O342" s="63">
        <v>2022</v>
      </c>
      <c r="P342" s="63">
        <v>20231020207743</v>
      </c>
      <c r="Q342" s="63" t="s">
        <v>1794</v>
      </c>
      <c r="R342" s="64" t="s">
        <v>358</v>
      </c>
      <c r="S342" s="65" t="s">
        <v>1795</v>
      </c>
      <c r="T342" s="75">
        <v>44990</v>
      </c>
      <c r="U342" s="75">
        <v>45204</v>
      </c>
      <c r="V342" s="45" t="s">
        <v>1796</v>
      </c>
      <c r="W342" s="45" t="s">
        <v>1797</v>
      </c>
      <c r="X342" s="66">
        <v>1</v>
      </c>
      <c r="Y342" s="69" t="s">
        <v>45</v>
      </c>
      <c r="Z342" s="63" t="s">
        <v>108</v>
      </c>
      <c r="AA342" s="63">
        <v>12</v>
      </c>
      <c r="AB342" s="63">
        <v>2023</v>
      </c>
      <c r="AC342" s="68">
        <v>44907</v>
      </c>
      <c r="AD342" s="79">
        <f ca="1">TODAY()-TABLA4[[#This Row],[Fecha radicación informe]]</f>
        <v>581</v>
      </c>
      <c r="AE342" s="87" t="s">
        <v>758</v>
      </c>
      <c r="AF342" s="88" t="s">
        <v>1798</v>
      </c>
    </row>
    <row r="343" spans="1:32" ht="409.5" x14ac:dyDescent="0.25">
      <c r="A343" s="44">
        <v>3935</v>
      </c>
      <c r="B343" s="45">
        <v>12</v>
      </c>
      <c r="C343" s="45">
        <v>2022</v>
      </c>
      <c r="D343" s="60" t="s">
        <v>1799</v>
      </c>
      <c r="E343" s="45" t="s">
        <v>719</v>
      </c>
      <c r="F343" s="45" t="s">
        <v>1800</v>
      </c>
      <c r="G343" s="45" t="s">
        <v>1792</v>
      </c>
      <c r="H343" s="45" t="s">
        <v>85</v>
      </c>
      <c r="I343" s="61" t="s">
        <v>132</v>
      </c>
      <c r="J343" s="70" t="s">
        <v>133</v>
      </c>
      <c r="K343" s="45" t="s">
        <v>865</v>
      </c>
      <c r="L343" s="45" t="s">
        <v>770</v>
      </c>
      <c r="M343" s="62" t="s">
        <v>1793</v>
      </c>
      <c r="N343" s="62" t="s">
        <v>1151</v>
      </c>
      <c r="O343" s="63">
        <v>2022</v>
      </c>
      <c r="P343" s="63">
        <v>20231020207743</v>
      </c>
      <c r="Q343" s="63" t="s">
        <v>1801</v>
      </c>
      <c r="R343" s="64" t="s">
        <v>358</v>
      </c>
      <c r="S343" s="65" t="s">
        <v>1802</v>
      </c>
      <c r="T343" s="75">
        <v>44990</v>
      </c>
      <c r="U343" s="75">
        <v>45021</v>
      </c>
      <c r="V343" s="45" t="s">
        <v>1803</v>
      </c>
      <c r="W343" s="45" t="s">
        <v>1804</v>
      </c>
      <c r="X343" s="66">
        <v>1</v>
      </c>
      <c r="Y343" s="69" t="s">
        <v>45</v>
      </c>
      <c r="Z343" s="63" t="s">
        <v>108</v>
      </c>
      <c r="AA343" s="63">
        <v>12</v>
      </c>
      <c r="AB343" s="63">
        <v>2023</v>
      </c>
      <c r="AC343" s="68">
        <v>44907</v>
      </c>
      <c r="AD343" s="79">
        <f ca="1">TODAY()-TABLA4[[#This Row],[Fecha radicación informe]]</f>
        <v>581</v>
      </c>
      <c r="AE343" s="87" t="s">
        <v>758</v>
      </c>
      <c r="AF343" s="88" t="s">
        <v>1805</v>
      </c>
    </row>
    <row r="344" spans="1:32" ht="220.5" x14ac:dyDescent="0.25">
      <c r="A344" s="44">
        <v>3948</v>
      </c>
      <c r="B344" s="45">
        <v>3</v>
      </c>
      <c r="C344" s="45">
        <v>2023</v>
      </c>
      <c r="D344" s="60" t="s">
        <v>1884</v>
      </c>
      <c r="E344" s="45" t="s">
        <v>315</v>
      </c>
      <c r="F344" s="45" t="s">
        <v>1885</v>
      </c>
      <c r="G344" s="45" t="s">
        <v>1886</v>
      </c>
      <c r="H344" s="45" t="s">
        <v>120</v>
      </c>
      <c r="I344" s="61" t="s">
        <v>1887</v>
      </c>
      <c r="J344" s="70" t="s">
        <v>188</v>
      </c>
      <c r="K344" s="45" t="s">
        <v>1888</v>
      </c>
      <c r="L344" s="45" t="s">
        <v>123</v>
      </c>
      <c r="M344" s="62" t="s">
        <v>1879</v>
      </c>
      <c r="N344" s="62" t="s">
        <v>802</v>
      </c>
      <c r="O344" s="63">
        <v>2023</v>
      </c>
      <c r="P344" s="63"/>
      <c r="Q344" s="63"/>
      <c r="R344" s="64" t="s">
        <v>358</v>
      </c>
      <c r="S344" s="65" t="s">
        <v>1889</v>
      </c>
      <c r="T344" s="75">
        <v>45106</v>
      </c>
      <c r="U344" s="75">
        <v>45199</v>
      </c>
      <c r="V344" s="45" t="s">
        <v>1890</v>
      </c>
      <c r="W344" s="45" t="s">
        <v>1891</v>
      </c>
      <c r="X344" s="66">
        <v>1</v>
      </c>
      <c r="Y344" s="69" t="s">
        <v>45</v>
      </c>
      <c r="Z344" s="63" t="s">
        <v>108</v>
      </c>
      <c r="AA344" s="63">
        <v>11</v>
      </c>
      <c r="AB344" s="63">
        <v>2023</v>
      </c>
      <c r="AC344" s="68" t="s">
        <v>1892</v>
      </c>
      <c r="AD344" s="79">
        <f ca="1">TODAY()-TABLA4[[#This Row],[Fecha radicación informe]]</f>
        <v>411</v>
      </c>
      <c r="AE344" s="87" t="s">
        <v>758</v>
      </c>
      <c r="AF344" s="88" t="s">
        <v>1893</v>
      </c>
    </row>
    <row r="345" spans="1:32" ht="409.5" x14ac:dyDescent="0.25">
      <c r="A345" s="44">
        <v>3958</v>
      </c>
      <c r="B345" s="45">
        <v>13</v>
      </c>
      <c r="C345" s="45">
        <v>2023</v>
      </c>
      <c r="D345" s="60" t="s">
        <v>1943</v>
      </c>
      <c r="E345" s="45" t="s">
        <v>333</v>
      </c>
      <c r="F345" s="45"/>
      <c r="G345" s="45" t="s">
        <v>1930</v>
      </c>
      <c r="H345" s="45" t="s">
        <v>48</v>
      </c>
      <c r="I345" s="61" t="s">
        <v>140</v>
      </c>
      <c r="J345" s="70" t="s">
        <v>77</v>
      </c>
      <c r="K345" s="45" t="s">
        <v>1944</v>
      </c>
      <c r="L345" s="45" t="s">
        <v>79</v>
      </c>
      <c r="M345" s="62" t="s">
        <v>1945</v>
      </c>
      <c r="N345" s="62" t="s">
        <v>1946</v>
      </c>
      <c r="O345" s="63">
        <v>2023</v>
      </c>
      <c r="P345" s="63"/>
      <c r="Q345" s="63"/>
      <c r="R345" s="64" t="s">
        <v>358</v>
      </c>
      <c r="S345" s="65" t="s">
        <v>1947</v>
      </c>
      <c r="T345" s="75">
        <v>45149</v>
      </c>
      <c r="U345" s="75" t="s">
        <v>1823</v>
      </c>
      <c r="V345" s="63"/>
      <c r="W345" s="45" t="s">
        <v>1948</v>
      </c>
      <c r="X345" s="66">
        <v>0.65</v>
      </c>
      <c r="Y345" s="69" t="s">
        <v>45</v>
      </c>
      <c r="Z345" s="63"/>
      <c r="AA345" s="63">
        <v>6</v>
      </c>
      <c r="AB345" s="63">
        <v>2024</v>
      </c>
      <c r="AC345" s="68">
        <v>45114</v>
      </c>
      <c r="AD345" s="79">
        <f ca="1">TODAY()-TABLA4[[#This Row],[Fecha radicación informe]]</f>
        <v>374</v>
      </c>
      <c r="AE345" s="87" t="s">
        <v>758</v>
      </c>
      <c r="AF345" s="88" t="s">
        <v>1949</v>
      </c>
    </row>
    <row r="346" spans="1:32" ht="409.5" x14ac:dyDescent="0.25">
      <c r="A346" s="44">
        <v>3959</v>
      </c>
      <c r="B346" s="45">
        <v>14</v>
      </c>
      <c r="C346" s="45">
        <v>2023</v>
      </c>
      <c r="D346" s="60" t="s">
        <v>1950</v>
      </c>
      <c r="E346" s="45" t="s">
        <v>333</v>
      </c>
      <c r="F346" s="45"/>
      <c r="G346" s="45" t="s">
        <v>1930</v>
      </c>
      <c r="H346" s="45" t="s">
        <v>48</v>
      </c>
      <c r="I346" s="61" t="s">
        <v>140</v>
      </c>
      <c r="J346" s="70" t="s">
        <v>77</v>
      </c>
      <c r="K346" s="45" t="s">
        <v>1951</v>
      </c>
      <c r="L346" s="45" t="s">
        <v>79</v>
      </c>
      <c r="M346" s="62" t="s">
        <v>1945</v>
      </c>
      <c r="N346" s="62" t="s">
        <v>1946</v>
      </c>
      <c r="O346" s="63">
        <v>2023</v>
      </c>
      <c r="P346" s="63"/>
      <c r="Q346" s="63"/>
      <c r="R346" s="64" t="s">
        <v>358</v>
      </c>
      <c r="S346" s="65" t="s">
        <v>1952</v>
      </c>
      <c r="T346" s="75">
        <v>45149</v>
      </c>
      <c r="U346" s="75" t="s">
        <v>1823</v>
      </c>
      <c r="V346" s="63"/>
      <c r="W346" s="45" t="s">
        <v>1953</v>
      </c>
      <c r="X346" s="66">
        <v>0.6</v>
      </c>
      <c r="Y346" s="69" t="s">
        <v>45</v>
      </c>
      <c r="Z346" s="63"/>
      <c r="AA346" s="63">
        <v>6</v>
      </c>
      <c r="AB346" s="63">
        <v>2024</v>
      </c>
      <c r="AC346" s="68">
        <v>45114</v>
      </c>
      <c r="AD346" s="79">
        <f ca="1">TODAY()-TABLA4[[#This Row],[Fecha radicación informe]]</f>
        <v>374</v>
      </c>
      <c r="AE346" s="87" t="s">
        <v>758</v>
      </c>
      <c r="AF346" s="88" t="s">
        <v>1954</v>
      </c>
    </row>
    <row r="347" spans="1:32" ht="252" x14ac:dyDescent="0.25">
      <c r="A347" s="44">
        <v>3968</v>
      </c>
      <c r="B347" s="45">
        <v>23</v>
      </c>
      <c r="C347" s="45">
        <v>2023</v>
      </c>
      <c r="D347" s="60" t="s">
        <v>1996</v>
      </c>
      <c r="E347" s="45" t="s">
        <v>719</v>
      </c>
      <c r="F347" s="45"/>
      <c r="G347" s="45" t="s">
        <v>1997</v>
      </c>
      <c r="H347" s="45" t="s">
        <v>48</v>
      </c>
      <c r="I347" s="61" t="s">
        <v>132</v>
      </c>
      <c r="J347" s="70" t="s">
        <v>133</v>
      </c>
      <c r="K347" s="45" t="s">
        <v>865</v>
      </c>
      <c r="L347" s="45" t="s">
        <v>1998</v>
      </c>
      <c r="M347" s="62" t="s">
        <v>1999</v>
      </c>
      <c r="N347" s="62" t="s">
        <v>971</v>
      </c>
      <c r="O347" s="63">
        <v>2023</v>
      </c>
      <c r="P347" s="63"/>
      <c r="Q347" s="63"/>
      <c r="R347" s="64" t="s">
        <v>42</v>
      </c>
      <c r="S347" s="65" t="s">
        <v>2000</v>
      </c>
      <c r="T347" s="75" t="s">
        <v>2001</v>
      </c>
      <c r="U347" s="75" t="s">
        <v>1873</v>
      </c>
      <c r="V347" s="63"/>
      <c r="W347" s="45"/>
      <c r="X347" s="66">
        <v>1</v>
      </c>
      <c r="Y347" s="69" t="s">
        <v>45</v>
      </c>
      <c r="Z347" s="63"/>
      <c r="AA347" s="63"/>
      <c r="AB347" s="63"/>
      <c r="AC347" s="68" t="s">
        <v>2002</v>
      </c>
      <c r="AD347" s="79">
        <f ca="1">TODAY()-TABLA4[[#This Row],[Fecha radicación informe]]</f>
        <v>334</v>
      </c>
      <c r="AE347" s="87" t="s">
        <v>758</v>
      </c>
      <c r="AF347" s="88" t="s">
        <v>2003</v>
      </c>
    </row>
    <row r="348" spans="1:32" ht="157.5" x14ac:dyDescent="0.25">
      <c r="A348" s="44">
        <v>3969</v>
      </c>
      <c r="B348" s="45">
        <v>24</v>
      </c>
      <c r="C348" s="45">
        <v>2023</v>
      </c>
      <c r="D348" s="60" t="s">
        <v>2004</v>
      </c>
      <c r="E348" s="45" t="s">
        <v>719</v>
      </c>
      <c r="F348" s="45"/>
      <c r="G348" s="45" t="s">
        <v>2005</v>
      </c>
      <c r="H348" s="45" t="s">
        <v>48</v>
      </c>
      <c r="I348" s="61" t="s">
        <v>132</v>
      </c>
      <c r="J348" s="70" t="s">
        <v>133</v>
      </c>
      <c r="K348" s="45" t="s">
        <v>865</v>
      </c>
      <c r="L348" s="45" t="s">
        <v>1998</v>
      </c>
      <c r="M348" s="62" t="s">
        <v>1999</v>
      </c>
      <c r="N348" s="62" t="s">
        <v>971</v>
      </c>
      <c r="O348" s="63">
        <v>2023</v>
      </c>
      <c r="P348" s="63"/>
      <c r="Q348" s="63"/>
      <c r="R348" s="64" t="s">
        <v>42</v>
      </c>
      <c r="S348" s="65" t="s">
        <v>2006</v>
      </c>
      <c r="T348" s="75" t="s">
        <v>2001</v>
      </c>
      <c r="U348" s="75" t="s">
        <v>1873</v>
      </c>
      <c r="V348" s="63"/>
      <c r="W348" s="45"/>
      <c r="X348" s="66">
        <v>1</v>
      </c>
      <c r="Y348" s="69" t="s">
        <v>45</v>
      </c>
      <c r="Z348" s="63"/>
      <c r="AA348" s="63"/>
      <c r="AB348" s="63"/>
      <c r="AC348" s="68" t="s">
        <v>2002</v>
      </c>
      <c r="AD348" s="79">
        <f ca="1">TODAY()-TABLA4[[#This Row],[Fecha radicación informe]]</f>
        <v>334</v>
      </c>
      <c r="AE348" s="87" t="s">
        <v>758</v>
      </c>
      <c r="AF348" s="88" t="s">
        <v>2007</v>
      </c>
    </row>
  </sheetData>
  <protectedRanges>
    <protectedRange password="CACD" sqref="V1:W1" name="Rango5_62_1"/>
    <protectedRange password="CACD" sqref="S37" name="Rango2_7_2"/>
  </protectedRanges>
  <dataConsolidate/>
  <conditionalFormatting sqref="X2:X348">
    <cfRule type="cellIs" dxfId="1507" priority="1" operator="between">
      <formula>0.96</formula>
      <formula>1</formula>
    </cfRule>
    <cfRule type="cellIs" dxfId="1506" priority="2" operator="between">
      <formula>0.61</formula>
      <formula>0.95</formula>
    </cfRule>
    <cfRule type="cellIs" dxfId="1505" priority="3" operator="between">
      <formula>0</formula>
      <formula>0.6</formula>
    </cfRule>
    <cfRule type="cellIs" dxfId="1504" priority="4" stopIfTrue="1" operator="between">
      <formula>99</formula>
      <formula>100</formula>
    </cfRule>
    <cfRule type="cellIs" dxfId="1503" priority="5" stopIfTrue="1" operator="between">
      <formula>81</formula>
      <formula>98</formula>
    </cfRule>
    <cfRule type="cellIs" dxfId="1502" priority="6" stopIfTrue="1" operator="between">
      <formula>0</formula>
      <formula>80</formula>
    </cfRule>
  </conditionalFormatting>
  <conditionalFormatting sqref="Y2 Y180 Y184:Y194 Y196:Y250 Y254:Y258 Y260:Y317 Y319:Y348">
    <cfRule type="cellIs" dxfId="1501" priority="822" stopIfTrue="1" operator="equal">
      <formula>"Cerrada"</formula>
    </cfRule>
    <cfRule type="cellIs" dxfId="1500" priority="821" stopIfTrue="1" operator="equal">
      <formula>"Abierta con plan"</formula>
    </cfRule>
  </conditionalFormatting>
  <conditionalFormatting sqref="Y2:Y6 Y8:Y14 Y17:Y20 Y36:Y40 Y42 Y45:Y46 Y48:Y49 Y51:Y52 Y55:Y56 Y61:Y62 Y64:Y69 Y71:Y72 Y79:Y84 Y103:Y119 Y122:Y128 Y130:Y134 Y136:Y138 Y149:Y151 Y155 Y180 Y184:Y194 Y196:Y250 Y254:Y258 Y260:Y317 Y319:Y348">
    <cfRule type="cellIs" dxfId="1499" priority="819" stopIfTrue="1" operator="equal">
      <formula>"Cerrada"</formula>
    </cfRule>
    <cfRule type="cellIs" dxfId="1498" priority="820" stopIfTrue="1" operator="equal">
      <formula>"Abierta sin plan"</formula>
    </cfRule>
  </conditionalFormatting>
  <conditionalFormatting sqref="Y2:Y6 Y8:Y14 Y17:Y20 Y36:Y40 Y42 Y45:Y46 Y48:Y49 Y51:Y52 Y55:Y56 Y61:Y62 Y64:Y69 Y71:Y72 Y79:Y84 Y103:Y119 Y130:Y134 Y136:Y138 Y149:Y151 Y155 Y180 Y184:Y194 Y196:Y250 Y254:Y258 Y260:Y317 Y319:Y348 Y122:Y128">
    <cfRule type="cellIs" dxfId="1497" priority="818" stopIfTrue="1" operator="equal">
      <formula>"Abierta con plan"</formula>
    </cfRule>
  </conditionalFormatting>
  <conditionalFormatting sqref="Y2:Y6 Y8:Y14 Y17:Y20 Y36:Y40 Y42 Y45:Y46 Y48:Y49 Y55:Y56 Y61:Y62 Y71:Y72 Y79:Y84 Y130:Y134 Y136:Y138 Y149:Y151 Y155 Y180 Y184:Y194 Y51:Y52 Y64:Y69 Y103:Y119 Y196:Y250 Y254:Y258 Y260:Y317 Y319:Y348">
    <cfRule type="cellIs" dxfId="1496" priority="817" stopIfTrue="1" operator="equal">
      <formula>"Abierta sin plan"</formula>
    </cfRule>
  </conditionalFormatting>
  <conditionalFormatting sqref="Y2:Y6 Y8:Y14 Y17:Y24 Y28 Y35:Y36 Y42 Y51:Y52 Y64:Y69 Y71:Y84 Y89:Y92 Y97:Y100 Y103:Y119 Y136:Y138 Y149:Y151 Y155 Y184:Y250 Y254:Y348">
    <cfRule type="cellIs" dxfId="1495" priority="803" stopIfTrue="1" operator="equal">
      <formula>"Cerrada"</formula>
    </cfRule>
  </conditionalFormatting>
  <conditionalFormatting sqref="Y4:Y11 Y67:Y71 Y175:Y176 Y107:Y114">
    <cfRule type="cellIs" dxfId="1494" priority="780" stopIfTrue="1" operator="equal">
      <formula>"Abierta sin plan"</formula>
    </cfRule>
  </conditionalFormatting>
  <conditionalFormatting sqref="Y7">
    <cfRule type="cellIs" dxfId="1493" priority="779" stopIfTrue="1" operator="equal">
      <formula>"Cerrada"</formula>
    </cfRule>
    <cfRule type="cellIs" dxfId="1492" priority="773" stopIfTrue="1" operator="equal">
      <formula>"Abierta sin plan"</formula>
    </cfRule>
    <cfRule type="cellIs" dxfId="1491" priority="774" stopIfTrue="1" operator="equal">
      <formula>"Abierta con plan"</formula>
    </cfRule>
    <cfRule type="cellIs" dxfId="1490" priority="775" stopIfTrue="1" operator="equal">
      <formula>"Cerrada"</formula>
    </cfRule>
    <cfRule type="cellIs" dxfId="1489" priority="776" stopIfTrue="1" operator="equal">
      <formula>"Abierta con plan"</formula>
    </cfRule>
    <cfRule type="cellIs" dxfId="1488" priority="777" stopIfTrue="1" operator="equal">
      <formula>"Abierta sin plan"</formula>
    </cfRule>
    <cfRule type="cellIs" dxfId="1487" priority="778" stopIfTrue="1" operator="equal">
      <formula>"Abierta con plan"</formula>
    </cfRule>
  </conditionalFormatting>
  <conditionalFormatting sqref="Y15">
    <cfRule type="cellIs" dxfId="1486" priority="772" stopIfTrue="1" operator="equal">
      <formula>"Abierta sin plan"</formula>
    </cfRule>
    <cfRule type="cellIs" dxfId="1485" priority="771" stopIfTrue="1" operator="equal">
      <formula>"Cerrada"</formula>
    </cfRule>
    <cfRule type="cellIs" dxfId="1484" priority="768" stopIfTrue="1" operator="equal">
      <formula>"Abierta con plan"</formula>
    </cfRule>
    <cfRule type="cellIs" dxfId="1483" priority="769" stopIfTrue="1" operator="equal">
      <formula>"Abierta sin plan"</formula>
    </cfRule>
    <cfRule type="cellIs" dxfId="1482" priority="770" stopIfTrue="1" operator="equal">
      <formula>"Abierta con plan"</formula>
    </cfRule>
  </conditionalFormatting>
  <conditionalFormatting sqref="Y15:Y16">
    <cfRule type="cellIs" dxfId="1481" priority="766" stopIfTrue="1" operator="equal">
      <formula>"Cerrada"</formula>
    </cfRule>
  </conditionalFormatting>
  <conditionalFormatting sqref="Y16">
    <cfRule type="cellIs" dxfId="1480" priority="765" stopIfTrue="1" operator="equal">
      <formula>"Abierta con plan"</formula>
    </cfRule>
    <cfRule type="cellIs" dxfId="1479" priority="764" stopIfTrue="1" operator="equal">
      <formula>"Abierta sin plan"</formula>
    </cfRule>
    <cfRule type="cellIs" dxfId="1478" priority="762" stopIfTrue="1" operator="equal">
      <formula>"Cerrada"</formula>
    </cfRule>
    <cfRule type="cellIs" dxfId="1477" priority="763" stopIfTrue="1" operator="equal">
      <formula>"Abierta con plan"</formula>
    </cfRule>
  </conditionalFormatting>
  <conditionalFormatting sqref="Y16:Y20">
    <cfRule type="cellIs" dxfId="1476" priority="767" stopIfTrue="1" operator="equal">
      <formula>"Abierta sin plan"</formula>
    </cfRule>
  </conditionalFormatting>
  <conditionalFormatting sqref="Y17:Y20 Y36:Y40 Y2:Y6 Y8:Y14 Y42 Y71:Y72 Y79:Y84 Y136:Y138 Y149:Y151 Y155 Y184:Y194 Y45:Y46 Y55:Y56 Y61:Y62 Y48:Y49 Y130:Y134 Y180">
    <cfRule type="cellIs" dxfId="1475" priority="816" stopIfTrue="1" operator="equal">
      <formula>"Abierta con plan"</formula>
    </cfRule>
  </conditionalFormatting>
  <conditionalFormatting sqref="Y17:Y24 Y35:Y40">
    <cfRule type="cellIs" dxfId="1474" priority="807" stopIfTrue="1" operator="equal">
      <formula>"Cerrada"</formula>
    </cfRule>
  </conditionalFormatting>
  <conditionalFormatting sqref="Y21:Y24 Y35">
    <cfRule type="cellIs" dxfId="1473" priority="808" stopIfTrue="1" operator="equal">
      <formula>"Abierta sin plan"</formula>
    </cfRule>
    <cfRule type="cellIs" dxfId="1472" priority="806" stopIfTrue="1" operator="equal">
      <formula>"Abierta con plan"</formula>
    </cfRule>
    <cfRule type="cellIs" dxfId="1471" priority="804" stopIfTrue="1" operator="equal">
      <formula>"Abierta con plan"</formula>
    </cfRule>
    <cfRule type="cellIs" dxfId="1470" priority="805" stopIfTrue="1" operator="equal">
      <formula>"Abierta sin plan"</formula>
    </cfRule>
  </conditionalFormatting>
  <conditionalFormatting sqref="Y25:Y26">
    <cfRule type="cellIs" dxfId="1469" priority="756" stopIfTrue="1" operator="equal">
      <formula>"Cerrada"</formula>
    </cfRule>
    <cfRule type="cellIs" dxfId="1468" priority="759" stopIfTrue="1" operator="equal">
      <formula>"Abierta con plan"</formula>
    </cfRule>
    <cfRule type="cellIs" dxfId="1467" priority="761" stopIfTrue="1" operator="equal">
      <formula>"Abierta sin plan"</formula>
    </cfRule>
    <cfRule type="cellIs" dxfId="1466" priority="758" stopIfTrue="1" operator="equal">
      <formula>"Abierta sin plan"</formula>
    </cfRule>
    <cfRule type="cellIs" dxfId="1465" priority="757" stopIfTrue="1" operator="equal">
      <formula>"Abierta con plan"</formula>
    </cfRule>
  </conditionalFormatting>
  <conditionalFormatting sqref="Y25:Y27">
    <cfRule type="cellIs" dxfId="1464" priority="760" stopIfTrue="1" operator="equal">
      <formula>"Cerrada"</formula>
    </cfRule>
  </conditionalFormatting>
  <conditionalFormatting sqref="Y27">
    <cfRule type="cellIs" dxfId="1463" priority="786" stopIfTrue="1" operator="equal">
      <formula>"Abierta con plan"</formula>
    </cfRule>
    <cfRule type="cellIs" dxfId="1462" priority="783" stopIfTrue="1" operator="equal">
      <formula>"Abierta con plan"</formula>
    </cfRule>
    <cfRule type="cellIs" dxfId="1461" priority="782" stopIfTrue="1" operator="equal">
      <formula>"Abierta sin plan"</formula>
    </cfRule>
    <cfRule type="cellIs" dxfId="1460" priority="781" stopIfTrue="1" operator="equal">
      <formula>"Abierta con plan"</formula>
    </cfRule>
    <cfRule type="cellIs" dxfId="1459" priority="784" stopIfTrue="1" operator="equal">
      <formula>"Cerrada"</formula>
    </cfRule>
    <cfRule type="cellIs" dxfId="1458" priority="785" stopIfTrue="1" operator="equal">
      <formula>"Abierta sin plan"</formula>
    </cfRule>
  </conditionalFormatting>
  <conditionalFormatting sqref="Y27:Y28">
    <cfRule type="cellIs" dxfId="1457" priority="787" stopIfTrue="1" operator="equal">
      <formula>"Cerrada"</formula>
    </cfRule>
  </conditionalFormatting>
  <conditionalFormatting sqref="Y28 Y73:Y78 Y89:Y92 Y97:Y100">
    <cfRule type="cellIs" dxfId="1456" priority="797" stopIfTrue="1" operator="equal">
      <formula>"Abierta sin plan"</formula>
    </cfRule>
    <cfRule type="cellIs" dxfId="1455" priority="798" stopIfTrue="1" operator="equal">
      <formula>"Abierta con plan"</formula>
    </cfRule>
    <cfRule type="cellIs" dxfId="1454" priority="799" stopIfTrue="1" operator="equal">
      <formula>"Cerrada"</formula>
    </cfRule>
    <cfRule type="cellIs" dxfId="1453" priority="800" stopIfTrue="1" operator="equal">
      <formula>"Abierta sin plan"</formula>
    </cfRule>
  </conditionalFormatting>
  <conditionalFormatting sqref="Y29">
    <cfRule type="cellIs" dxfId="1452" priority="689" stopIfTrue="1" operator="equal">
      <formula>"Cerrada"</formula>
    </cfRule>
    <cfRule type="cellIs" dxfId="1451" priority="690" stopIfTrue="1" operator="equal">
      <formula>"Abierta sin plan"</formula>
    </cfRule>
    <cfRule type="cellIs" dxfId="1450" priority="686" stopIfTrue="1" operator="equal">
      <formula>"Abierta con plan"</formula>
    </cfRule>
    <cfRule type="cellIs" dxfId="1449" priority="687" stopIfTrue="1" operator="equal">
      <formula>"Abierta sin plan"</formula>
    </cfRule>
    <cfRule type="cellIs" dxfId="1448" priority="688" stopIfTrue="1" operator="equal">
      <formula>"Abierta con plan"</formula>
    </cfRule>
  </conditionalFormatting>
  <conditionalFormatting sqref="Y29:Y32">
    <cfRule type="cellIs" dxfId="1447" priority="685" stopIfTrue="1" operator="equal">
      <formula>"Cerrada"</formula>
    </cfRule>
  </conditionalFormatting>
  <conditionalFormatting sqref="Y30">
    <cfRule type="cellIs" dxfId="1446" priority="682" stopIfTrue="1" operator="equal">
      <formula>"Cerrada"</formula>
    </cfRule>
    <cfRule type="cellIs" dxfId="1445" priority="678" stopIfTrue="1" operator="equal">
      <formula>"Cerrada"</formula>
    </cfRule>
    <cfRule type="cellIs" dxfId="1444" priority="684" stopIfTrue="1" operator="equal">
      <formula>"Abierta con plan"</formula>
    </cfRule>
    <cfRule type="cellIs" dxfId="1443" priority="683" stopIfTrue="1" operator="equal">
      <formula>"Abierta sin plan"</formula>
    </cfRule>
    <cfRule type="cellIs" dxfId="1442" priority="679" stopIfTrue="1" operator="equal">
      <formula>"Abierta con plan"</formula>
    </cfRule>
    <cfRule type="cellIs" dxfId="1441" priority="681" stopIfTrue="1" operator="equal">
      <formula>"Abierta con plan"</formula>
    </cfRule>
    <cfRule type="cellIs" dxfId="1440" priority="680" stopIfTrue="1" operator="equal">
      <formula>"Abierta sin plan"</formula>
    </cfRule>
  </conditionalFormatting>
  <conditionalFormatting sqref="Y31:Y32 Y34">
    <cfRule type="cellIs" dxfId="1439" priority="755" stopIfTrue="1" operator="equal">
      <formula>"Cerrada"</formula>
    </cfRule>
    <cfRule type="cellIs" dxfId="1438" priority="753" stopIfTrue="1" operator="equal">
      <formula>"Abierta sin plan"</formula>
    </cfRule>
    <cfRule type="cellIs" dxfId="1437" priority="752" stopIfTrue="1" operator="equal">
      <formula>"Cerrada"</formula>
    </cfRule>
    <cfRule type="cellIs" dxfId="1436" priority="751" stopIfTrue="1" operator="equal">
      <formula>"Abierta con plan"</formula>
    </cfRule>
    <cfRule type="cellIs" dxfId="1435" priority="750" stopIfTrue="1" operator="equal">
      <formula>"Abierta sin plan"</formula>
    </cfRule>
    <cfRule type="cellIs" dxfId="1434" priority="749" stopIfTrue="1" operator="equal">
      <formula>"Abierta con plan"</formula>
    </cfRule>
    <cfRule type="cellIs" dxfId="1433" priority="754" stopIfTrue="1" operator="equal">
      <formula>"Abierta con plan"</formula>
    </cfRule>
  </conditionalFormatting>
  <conditionalFormatting sqref="Y33">
    <cfRule type="cellIs" dxfId="1432" priority="675" stopIfTrue="1" operator="equal">
      <formula>"Abierta con plan"</formula>
    </cfRule>
    <cfRule type="cellIs" dxfId="1431" priority="674" stopIfTrue="1" operator="equal">
      <formula>"Abierta sin plan"</formula>
    </cfRule>
    <cfRule type="cellIs" dxfId="1430" priority="673" stopIfTrue="1" operator="equal">
      <formula>"Abierta con plan"</formula>
    </cfRule>
    <cfRule type="cellIs" dxfId="1429" priority="677" stopIfTrue="1" operator="equal">
      <formula>"Abierta sin plan"</formula>
    </cfRule>
    <cfRule type="cellIs" dxfId="1428" priority="672" stopIfTrue="1" operator="equal">
      <formula>"Cerrada"</formula>
    </cfRule>
  </conditionalFormatting>
  <conditionalFormatting sqref="Y33:Y34">
    <cfRule type="cellIs" dxfId="1427" priority="676" stopIfTrue="1" operator="equal">
      <formula>"Cerrada"</formula>
    </cfRule>
  </conditionalFormatting>
  <conditionalFormatting sqref="Y36 Y28 Y73:Y78 Y89:Y92 Y97:Y100 Y150:Y151 Y4:Y6 Y8:Y11 Y64:Y69 Y71 Y103:Y119 Y17:Y20 Y155 Y51:Y52 Y80:Y84 Y42 Y136:Y137">
    <cfRule type="cellIs" dxfId="1426" priority="802" stopIfTrue="1" operator="equal">
      <formula>"Abierta con plan"</formula>
    </cfRule>
  </conditionalFormatting>
  <conditionalFormatting sqref="Y36">
    <cfRule type="cellIs" dxfId="1425" priority="801" stopIfTrue="1" operator="equal">
      <formula>"Abierta sin plan"</formula>
    </cfRule>
  </conditionalFormatting>
  <conditionalFormatting sqref="Y38:Y41">
    <cfRule type="cellIs" dxfId="1424" priority="236" stopIfTrue="1" operator="equal">
      <formula>"Abierta sin plan"</formula>
    </cfRule>
    <cfRule type="cellIs" dxfId="1423" priority="238" stopIfTrue="1" operator="equal">
      <formula>"Cerrada"</formula>
    </cfRule>
    <cfRule type="cellIs" dxfId="1422" priority="237" stopIfTrue="1" operator="equal">
      <formula>"Abierta con plan"</formula>
    </cfRule>
  </conditionalFormatting>
  <conditionalFormatting sqref="Y41">
    <cfRule type="cellIs" dxfId="1421" priority="231" stopIfTrue="1" operator="equal">
      <formula>"Cerrada"</formula>
    </cfRule>
    <cfRule type="cellIs" dxfId="1420" priority="232" stopIfTrue="1" operator="equal">
      <formula>"Abierta con plan"</formula>
    </cfRule>
    <cfRule type="cellIs" dxfId="1419" priority="233" stopIfTrue="1" operator="equal">
      <formula>"Abierta sin plan"</formula>
    </cfRule>
    <cfRule type="cellIs" dxfId="1418" priority="234" stopIfTrue="1" operator="equal">
      <formula>"Abierta con plan"</formula>
    </cfRule>
    <cfRule type="cellIs" dxfId="1417" priority="235" stopIfTrue="1" operator="equal">
      <formula>"Cerrada"</formula>
    </cfRule>
  </conditionalFormatting>
  <conditionalFormatting sqref="Y42:Y43">
    <cfRule type="cellIs" dxfId="1416" priority="534" stopIfTrue="1" operator="equal">
      <formula>"Abierta sin plan"</formula>
    </cfRule>
  </conditionalFormatting>
  <conditionalFormatting sqref="Y43">
    <cfRule type="cellIs" dxfId="1415" priority="529" stopIfTrue="1" operator="equal">
      <formula>"Cerrada"</formula>
    </cfRule>
    <cfRule type="cellIs" dxfId="1414" priority="530" stopIfTrue="1" operator="equal">
      <formula>"Abierta con plan"</formula>
    </cfRule>
    <cfRule type="cellIs" dxfId="1413" priority="531" stopIfTrue="1" operator="equal">
      <formula>"Abierta sin plan"</formula>
    </cfRule>
    <cfRule type="cellIs" dxfId="1412" priority="532" stopIfTrue="1" operator="equal">
      <formula>"Abierta con plan"</formula>
    </cfRule>
  </conditionalFormatting>
  <conditionalFormatting sqref="Y43:Y44">
    <cfRule type="cellIs" dxfId="1411" priority="533" stopIfTrue="1" operator="equal">
      <formula>"Cerrada"</formula>
    </cfRule>
  </conditionalFormatting>
  <conditionalFormatting sqref="Y44">
    <cfRule type="cellIs" dxfId="1410" priority="670" stopIfTrue="1" operator="equal">
      <formula>"Abierta con plan"</formula>
    </cfRule>
    <cfRule type="cellIs" dxfId="1409" priority="669" stopIfTrue="1" operator="equal">
      <formula>"Abierta sin plan"</formula>
    </cfRule>
    <cfRule type="cellIs" dxfId="1408" priority="668" stopIfTrue="1" operator="equal">
      <formula>"Cerrada"</formula>
    </cfRule>
    <cfRule type="cellIs" dxfId="1407" priority="667" stopIfTrue="1" operator="equal">
      <formula>"Abierta con plan"</formula>
    </cfRule>
    <cfRule type="cellIs" dxfId="1406" priority="666" stopIfTrue="1" operator="equal">
      <formula>"Abierta sin plan"</formula>
    </cfRule>
    <cfRule type="cellIs" dxfId="1405" priority="665" stopIfTrue="1" operator="equal">
      <formula>"Abierta con plan"</formula>
    </cfRule>
  </conditionalFormatting>
  <conditionalFormatting sqref="Y44:Y46">
    <cfRule type="cellIs" dxfId="1404" priority="671" stopIfTrue="1" operator="equal">
      <formula>"Cerrada"</formula>
    </cfRule>
  </conditionalFormatting>
  <conditionalFormatting sqref="Y46">
    <cfRule type="cellIs" dxfId="1403" priority="225" stopIfTrue="1" operator="equal">
      <formula>"Cerrada"</formula>
    </cfRule>
    <cfRule type="cellIs" dxfId="1402" priority="226" stopIfTrue="1" operator="equal">
      <formula>"Abierta con plan"</formula>
    </cfRule>
    <cfRule type="cellIs" dxfId="1401" priority="227" stopIfTrue="1" operator="equal">
      <formula>"Abierta sin plan"</formula>
    </cfRule>
    <cfRule type="cellIs" dxfId="1400" priority="228" stopIfTrue="1" operator="equal">
      <formula>"Abierta con plan"</formula>
    </cfRule>
    <cfRule type="cellIs" dxfId="1399" priority="230" stopIfTrue="1" operator="equal">
      <formula>"Abierta sin plan"</formula>
    </cfRule>
  </conditionalFormatting>
  <conditionalFormatting sqref="Y46:Y47">
    <cfRule type="cellIs" dxfId="1398" priority="229" stopIfTrue="1" operator="equal">
      <formula>"Cerrada"</formula>
    </cfRule>
  </conditionalFormatting>
  <conditionalFormatting sqref="Y47">
    <cfRule type="cellIs" dxfId="1397" priority="600" stopIfTrue="1" operator="equal">
      <formula>"Abierta sin plan"</formula>
    </cfRule>
    <cfRule type="cellIs" dxfId="1396" priority="599" stopIfTrue="1" operator="equal">
      <formula>"Abierta con plan"</formula>
    </cfRule>
    <cfRule type="cellIs" dxfId="1395" priority="603" stopIfTrue="1" operator="equal">
      <formula>"Abierta sin plan"</formula>
    </cfRule>
    <cfRule type="cellIs" dxfId="1394" priority="601" stopIfTrue="1" operator="equal">
      <formula>"Abierta con plan"</formula>
    </cfRule>
  </conditionalFormatting>
  <conditionalFormatting sqref="Y47:Y49">
    <cfRule type="cellIs" dxfId="1393" priority="602" stopIfTrue="1" operator="equal">
      <formula>"Cerrada"</formula>
    </cfRule>
  </conditionalFormatting>
  <conditionalFormatting sqref="Y50">
    <cfRule type="cellIs" dxfId="1392" priority="582" stopIfTrue="1" operator="equal">
      <formula>"Cerrada"</formula>
    </cfRule>
    <cfRule type="cellIs" dxfId="1391" priority="578" stopIfTrue="1" operator="equal">
      <formula>"Cerrada"</formula>
    </cfRule>
    <cfRule type="cellIs" dxfId="1390" priority="577" stopIfTrue="1" operator="equal">
      <formula>"Abierta con plan"</formula>
    </cfRule>
    <cfRule type="cellIs" dxfId="1389" priority="576" stopIfTrue="1" operator="equal">
      <formula>"Abierta sin plan"</formula>
    </cfRule>
    <cfRule type="cellIs" dxfId="1388" priority="581" stopIfTrue="1" operator="equal">
      <formula>"Abierta con plan"</formula>
    </cfRule>
    <cfRule type="cellIs" dxfId="1387" priority="580" stopIfTrue="1" operator="equal">
      <formula>"Abierta sin plan"</formula>
    </cfRule>
    <cfRule type="cellIs" dxfId="1386" priority="579" stopIfTrue="1" operator="equal">
      <formula>"Abierta con plan"</formula>
    </cfRule>
  </conditionalFormatting>
  <conditionalFormatting sqref="Y50:Y53">
    <cfRule type="cellIs" dxfId="1385" priority="583" stopIfTrue="1" operator="equal">
      <formula>"Abierta sin plan"</formula>
    </cfRule>
  </conditionalFormatting>
  <conditionalFormatting sqref="Y52">
    <cfRule type="cellIs" dxfId="1384" priority="72" stopIfTrue="1" operator="equal">
      <formula>"Abierta sin plan"</formula>
    </cfRule>
    <cfRule type="cellIs" dxfId="1383" priority="73" stopIfTrue="1" operator="equal">
      <formula>"Abierta con plan"</formula>
    </cfRule>
    <cfRule type="cellIs" dxfId="1382" priority="69" stopIfTrue="1" operator="equal">
      <formula>"Abierta con plan"</formula>
    </cfRule>
    <cfRule type="cellIs" dxfId="1381" priority="74" stopIfTrue="1" operator="equal">
      <formula>"Cerrada"</formula>
    </cfRule>
    <cfRule type="cellIs" dxfId="1380" priority="75" stopIfTrue="1" operator="equal">
      <formula>"Abierta sin plan"</formula>
    </cfRule>
    <cfRule type="cellIs" dxfId="1379" priority="70" stopIfTrue="1" operator="equal">
      <formula>"Cerrada"</formula>
    </cfRule>
    <cfRule type="cellIs" dxfId="1378" priority="68" stopIfTrue="1" operator="equal">
      <formula>"Abierta sin plan"</formula>
    </cfRule>
    <cfRule type="cellIs" dxfId="1377" priority="71" stopIfTrue="1" operator="equal">
      <formula>"Abierta con plan"</formula>
    </cfRule>
  </conditionalFormatting>
  <conditionalFormatting sqref="Y53 Y157:Y163">
    <cfRule type="cellIs" dxfId="1376" priority="574" stopIfTrue="1" operator="equal">
      <formula>"Cerrada"</formula>
    </cfRule>
    <cfRule type="cellIs" dxfId="1375" priority="573" stopIfTrue="1" operator="equal">
      <formula>"Abierta con plan"</formula>
    </cfRule>
  </conditionalFormatting>
  <conditionalFormatting sqref="Y53 Y158:Y163">
    <cfRule type="cellIs" dxfId="1374" priority="572" stopIfTrue="1" operator="equal">
      <formula>"Abierta sin plan"</formula>
    </cfRule>
    <cfRule type="cellIs" dxfId="1373" priority="571" stopIfTrue="1" operator="equal">
      <formula>"Abierta con plan"</formula>
    </cfRule>
  </conditionalFormatting>
  <conditionalFormatting sqref="Y53">
    <cfRule type="cellIs" dxfId="1372" priority="570" stopIfTrue="1" operator="equal">
      <formula>"Cerrada"</formula>
    </cfRule>
    <cfRule type="cellIs" dxfId="1371" priority="569" stopIfTrue="1" operator="equal">
      <formula>"Abierta con plan"</formula>
    </cfRule>
  </conditionalFormatting>
  <conditionalFormatting sqref="Y53:Y54">
    <cfRule type="cellIs" dxfId="1370" priority="517" stopIfTrue="1" operator="equal">
      <formula>"Abierta sin plan"</formula>
    </cfRule>
  </conditionalFormatting>
  <conditionalFormatting sqref="Y54">
    <cfRule type="cellIs" dxfId="1369" priority="513" stopIfTrue="1" operator="equal">
      <formula>"Abierta con plan"</formula>
    </cfRule>
    <cfRule type="cellIs" dxfId="1368" priority="514" stopIfTrue="1" operator="equal">
      <formula>"Abierta sin plan"</formula>
    </cfRule>
    <cfRule type="cellIs" dxfId="1367" priority="515" stopIfTrue="1" operator="equal">
      <formula>"Abierta con plan"</formula>
    </cfRule>
    <cfRule type="cellIs" dxfId="1366" priority="516" stopIfTrue="1" operator="equal">
      <formula>"Cerrada"</formula>
    </cfRule>
  </conditionalFormatting>
  <conditionalFormatting sqref="Y54:Y56">
    <cfRule type="cellIs" dxfId="1365" priority="98" stopIfTrue="1" operator="equal">
      <formula>"Cerrada"</formula>
    </cfRule>
  </conditionalFormatting>
  <conditionalFormatting sqref="Y55:Y56">
    <cfRule type="cellIs" dxfId="1364" priority="97" stopIfTrue="1" operator="equal">
      <formula>"Abierta con plan"</formula>
    </cfRule>
    <cfRule type="cellIs" dxfId="1363" priority="96" stopIfTrue="1" operator="equal">
      <formula>"Abierta sin plan"</formula>
    </cfRule>
    <cfRule type="cellIs" dxfId="1362" priority="94" stopIfTrue="1" operator="equal">
      <formula>"Abierta con plan"</formula>
    </cfRule>
    <cfRule type="cellIs" dxfId="1361" priority="93" stopIfTrue="1" operator="equal">
      <formula>"Abierta sin plan"</formula>
    </cfRule>
    <cfRule type="cellIs" dxfId="1360" priority="92" stopIfTrue="1" operator="equal">
      <formula>"Abierta con plan"</formula>
    </cfRule>
    <cfRule type="cellIs" dxfId="1359" priority="91" stopIfTrue="1" operator="equal">
      <formula>"Cerrada"</formula>
    </cfRule>
    <cfRule type="cellIs" dxfId="1358" priority="95" stopIfTrue="1" operator="equal">
      <formula>"Cerrada"</formula>
    </cfRule>
  </conditionalFormatting>
  <conditionalFormatting sqref="Y55:Y57">
    <cfRule type="cellIs" dxfId="1357" priority="664" stopIfTrue="1" operator="equal">
      <formula>"Cerrada"</formula>
    </cfRule>
    <cfRule type="cellIs" dxfId="1356" priority="663" stopIfTrue="1" operator="equal">
      <formula>"Abierta con plan"</formula>
    </cfRule>
    <cfRule type="cellIs" dxfId="1355" priority="662" stopIfTrue="1" operator="equal">
      <formula>"Abierta sin plan"</formula>
    </cfRule>
  </conditionalFormatting>
  <conditionalFormatting sqref="Y57">
    <cfRule type="cellIs" dxfId="1354" priority="659" stopIfTrue="1" operator="equal">
      <formula>"Abierta sin plan"</formula>
    </cfRule>
    <cfRule type="cellIs" dxfId="1353" priority="658" stopIfTrue="1" operator="equal">
      <formula>"Abierta con plan"</formula>
    </cfRule>
    <cfRule type="cellIs" dxfId="1352" priority="660" stopIfTrue="1" operator="equal">
      <formula>"Abierta con plan"</formula>
    </cfRule>
    <cfRule type="cellIs" dxfId="1351" priority="661" stopIfTrue="1" operator="equal">
      <formula>"Cerrada"</formula>
    </cfRule>
  </conditionalFormatting>
  <conditionalFormatting sqref="Y57:Y58">
    <cfRule type="cellIs" dxfId="1350" priority="656" stopIfTrue="1" operator="equal">
      <formula>"Cerrada"</formula>
    </cfRule>
  </conditionalFormatting>
  <conditionalFormatting sqref="Y58">
    <cfRule type="cellIs" dxfId="1349" priority="653" stopIfTrue="1" operator="equal">
      <formula>"Abierta con plan"</formula>
    </cfRule>
    <cfRule type="cellIs" dxfId="1348" priority="654" stopIfTrue="1" operator="equal">
      <formula>"Abierta sin plan"</formula>
    </cfRule>
    <cfRule type="cellIs" dxfId="1347" priority="655" stopIfTrue="1" operator="equal">
      <formula>"Abierta con plan"</formula>
    </cfRule>
    <cfRule type="cellIs" dxfId="1346" priority="657" stopIfTrue="1" operator="equal">
      <formula>"Abierta sin plan"</formula>
    </cfRule>
  </conditionalFormatting>
  <conditionalFormatting sqref="Y58:Y59">
    <cfRule type="cellIs" dxfId="1345" priority="527" stopIfTrue="1" operator="equal">
      <formula>"Cerrada"</formula>
    </cfRule>
  </conditionalFormatting>
  <conditionalFormatting sqref="Y59">
    <cfRule type="cellIs" dxfId="1344" priority="524" stopIfTrue="1" operator="equal">
      <formula>"Abierta con plan"</formula>
    </cfRule>
    <cfRule type="cellIs" dxfId="1343" priority="525" stopIfTrue="1" operator="equal">
      <formula>"Abierta sin plan"</formula>
    </cfRule>
    <cfRule type="cellIs" dxfId="1342" priority="526" stopIfTrue="1" operator="equal">
      <formula>"Abierta con plan"</formula>
    </cfRule>
  </conditionalFormatting>
  <conditionalFormatting sqref="Y59:Y60">
    <cfRule type="cellIs" dxfId="1341" priority="528" stopIfTrue="1" operator="equal">
      <formula>"Abierta sin plan"</formula>
    </cfRule>
    <cfRule type="cellIs" dxfId="1340" priority="224" stopIfTrue="1" operator="equal">
      <formula>"Cerrada"</formula>
    </cfRule>
  </conditionalFormatting>
  <conditionalFormatting sqref="Y60">
    <cfRule type="cellIs" dxfId="1339" priority="646" stopIfTrue="1" operator="equal">
      <formula>"Abierta con plan"</formula>
    </cfRule>
    <cfRule type="cellIs" dxfId="1338" priority="647" stopIfTrue="1" operator="equal">
      <formula>"Cerrada"</formula>
    </cfRule>
    <cfRule type="cellIs" dxfId="1337" priority="217" stopIfTrue="1" operator="equal">
      <formula>"Cerrada"</formula>
    </cfRule>
    <cfRule type="cellIs" dxfId="1336" priority="218" stopIfTrue="1" operator="equal">
      <formula>"Abierta con plan"</formula>
    </cfRule>
    <cfRule type="cellIs" dxfId="1335" priority="219" stopIfTrue="1" operator="equal">
      <formula>"Abierta sin plan"</formula>
    </cfRule>
    <cfRule type="cellIs" dxfId="1334" priority="220" stopIfTrue="1" operator="equal">
      <formula>"Abierta con plan"</formula>
    </cfRule>
    <cfRule type="cellIs" dxfId="1333" priority="221" stopIfTrue="1" operator="equal">
      <formula>"Cerrada"</formula>
    </cfRule>
    <cfRule type="cellIs" dxfId="1332" priority="222" stopIfTrue="1" operator="equal">
      <formula>"Abierta sin plan"</formula>
    </cfRule>
    <cfRule type="cellIs" dxfId="1331" priority="223" stopIfTrue="1" operator="equal">
      <formula>"Abierta con plan"</formula>
    </cfRule>
    <cfRule type="cellIs" dxfId="1330" priority="648" stopIfTrue="1" operator="equal">
      <formula>"Abierta con plan"</formula>
    </cfRule>
    <cfRule type="cellIs" dxfId="1329" priority="649" stopIfTrue="1" operator="equal">
      <formula>"Abierta sin plan"</formula>
    </cfRule>
    <cfRule type="cellIs" dxfId="1328" priority="650" stopIfTrue="1" operator="equal">
      <formula>"Abierta con plan"</formula>
    </cfRule>
    <cfRule type="cellIs" dxfId="1327" priority="652" stopIfTrue="1" operator="equal">
      <formula>"Abierta sin plan"</formula>
    </cfRule>
  </conditionalFormatting>
  <conditionalFormatting sqref="Y60:Y62">
    <cfRule type="cellIs" dxfId="1326" priority="651" stopIfTrue="1" operator="equal">
      <formula>"Cerrada"</formula>
    </cfRule>
  </conditionalFormatting>
  <conditionalFormatting sqref="Y63">
    <cfRule type="cellIs" dxfId="1325" priority="641" stopIfTrue="1" operator="equal">
      <formula>"Abierta con plan"</formula>
    </cfRule>
    <cfRule type="cellIs" dxfId="1324" priority="642" stopIfTrue="1" operator="equal">
      <formula>"Abierta sin plan"</formula>
    </cfRule>
    <cfRule type="cellIs" dxfId="1323" priority="644" stopIfTrue="1" operator="equal">
      <formula>"Cerrada"</formula>
    </cfRule>
    <cfRule type="cellIs" dxfId="1322" priority="645" stopIfTrue="1" operator="equal">
      <formula>"Abierta sin plan"</formula>
    </cfRule>
    <cfRule type="cellIs" dxfId="1321" priority="643" stopIfTrue="1" operator="equal">
      <formula>"Abierta con plan"</formula>
    </cfRule>
  </conditionalFormatting>
  <conditionalFormatting sqref="Y63:Y64">
    <cfRule type="cellIs" dxfId="1320" priority="215" stopIfTrue="1" operator="equal">
      <formula>"Cerrada"</formula>
    </cfRule>
  </conditionalFormatting>
  <conditionalFormatting sqref="Y64">
    <cfRule type="cellIs" dxfId="1319" priority="206" stopIfTrue="1" operator="equal">
      <formula>"Abierta sin plan"</formula>
    </cfRule>
    <cfRule type="cellIs" dxfId="1318" priority="212" stopIfTrue="1" operator="equal">
      <formula>"Abierta con plan"</formula>
    </cfRule>
    <cfRule type="cellIs" dxfId="1317" priority="211" stopIfTrue="1" operator="equal">
      <formula>"Cerrada"</formula>
    </cfRule>
    <cfRule type="cellIs" dxfId="1316" priority="210" stopIfTrue="1" operator="equal">
      <formula>"Abierta con plan"</formula>
    </cfRule>
    <cfRule type="cellIs" dxfId="1315" priority="209" stopIfTrue="1" operator="equal">
      <formula>"Abierta sin plan"</formula>
    </cfRule>
    <cfRule type="cellIs" dxfId="1314" priority="201" stopIfTrue="1" operator="equal">
      <formula>"Cerrada"</formula>
    </cfRule>
    <cfRule type="cellIs" dxfId="1313" priority="207" stopIfTrue="1" operator="equal">
      <formula>"Abierta con plan"</formula>
    </cfRule>
    <cfRule type="cellIs" dxfId="1312" priority="216" stopIfTrue="1" operator="equal">
      <formula>"Abierta sin plan"</formula>
    </cfRule>
    <cfRule type="cellIs" dxfId="1311" priority="208" stopIfTrue="1" operator="equal">
      <formula>"Cerrada"</formula>
    </cfRule>
    <cfRule type="cellIs" dxfId="1310" priority="205" stopIfTrue="1" operator="equal">
      <formula>"Cerrada"</formula>
    </cfRule>
    <cfRule type="cellIs" dxfId="1309" priority="204" stopIfTrue="1" operator="equal">
      <formula>"Abierta con plan"</formula>
    </cfRule>
    <cfRule type="cellIs" dxfId="1308" priority="203" stopIfTrue="1" operator="equal">
      <formula>"Abierta sin plan"</formula>
    </cfRule>
    <cfRule type="cellIs" dxfId="1307" priority="202" stopIfTrue="1" operator="equal">
      <formula>"Abierta con plan"</formula>
    </cfRule>
    <cfRule type="cellIs" dxfId="1306" priority="214" stopIfTrue="1" operator="equal">
      <formula>"Abierta con plan"</formula>
    </cfRule>
    <cfRule type="cellIs" dxfId="1305" priority="213" stopIfTrue="1" operator="equal">
      <formula>"Abierta sin plan"</formula>
    </cfRule>
  </conditionalFormatting>
  <conditionalFormatting sqref="Y69">
    <cfRule type="cellIs" dxfId="1304" priority="138" stopIfTrue="1" operator="equal">
      <formula>"Cerrada"</formula>
    </cfRule>
    <cfRule type="cellIs" dxfId="1303" priority="139" stopIfTrue="1" operator="equal">
      <formula>"Abierta con plan"</formula>
    </cfRule>
    <cfRule type="cellIs" dxfId="1302" priority="142" stopIfTrue="1" operator="equal">
      <formula>"Cerrada"</formula>
    </cfRule>
    <cfRule type="cellIs" dxfId="1301" priority="140" stopIfTrue="1" operator="equal">
      <formula>"Abierta sin plan"</formula>
    </cfRule>
    <cfRule type="cellIs" dxfId="1300" priority="141" stopIfTrue="1" operator="equal">
      <formula>"Abierta con plan"</formula>
    </cfRule>
    <cfRule type="cellIs" dxfId="1299" priority="136" stopIfTrue="1" operator="equal">
      <formula>"Abierta sin plan"</formula>
    </cfRule>
    <cfRule type="cellIs" dxfId="1298" priority="137" stopIfTrue="1" operator="equal">
      <formula>"Abierta con plan"</formula>
    </cfRule>
  </conditionalFormatting>
  <conditionalFormatting sqref="Y69:Y70">
    <cfRule type="cellIs" dxfId="1297" priority="143" stopIfTrue="1" operator="equal">
      <formula>"Abierta sin plan"</formula>
    </cfRule>
  </conditionalFormatting>
  <conditionalFormatting sqref="Y70">
    <cfRule type="cellIs" dxfId="1296" priority="540" stopIfTrue="1" operator="equal">
      <formula>"Cerrada"</formula>
    </cfRule>
    <cfRule type="cellIs" dxfId="1295" priority="539" stopIfTrue="1" operator="equal">
      <formula>"Abierta con plan"</formula>
    </cfRule>
    <cfRule type="cellIs" dxfId="1294" priority="538" stopIfTrue="1" operator="equal">
      <formula>"Abierta sin plan"</formula>
    </cfRule>
    <cfRule type="cellIs" dxfId="1293" priority="537" stopIfTrue="1" operator="equal">
      <formula>"Abierta con plan"</formula>
    </cfRule>
    <cfRule type="cellIs" dxfId="1292" priority="535" stopIfTrue="1" operator="equal">
      <formula>"Abierta con plan"</formula>
    </cfRule>
    <cfRule type="cellIs" dxfId="1291" priority="536" stopIfTrue="1" operator="equal">
      <formula>"Cerrada"</formula>
    </cfRule>
  </conditionalFormatting>
  <conditionalFormatting sqref="Y73:Y78 Y28 Y97:Y100 Y89:Y92">
    <cfRule type="cellIs" dxfId="1290" priority="796" stopIfTrue="1" operator="equal">
      <formula>"Abierta con plan"</formula>
    </cfRule>
  </conditionalFormatting>
  <conditionalFormatting sqref="Y73:Y78">
    <cfRule type="cellIs" dxfId="1289" priority="795" stopIfTrue="1" operator="equal">
      <formula>"Cerrada"</formula>
    </cfRule>
  </conditionalFormatting>
  <conditionalFormatting sqref="Y80:Y86">
    <cfRule type="cellIs" dxfId="1288" priority="549" stopIfTrue="1" operator="equal">
      <formula>"Abierta sin plan"</formula>
    </cfRule>
  </conditionalFormatting>
  <conditionalFormatting sqref="Y85">
    <cfRule type="cellIs" dxfId="1287" priority="547" stopIfTrue="1" operator="equal">
      <formula>"Abierta con plan"</formula>
    </cfRule>
    <cfRule type="cellIs" dxfId="1286" priority="546" stopIfTrue="1" operator="equal">
      <formula>"Abierta sin plan"</formula>
    </cfRule>
    <cfRule type="cellIs" dxfId="1285" priority="543" stopIfTrue="1" operator="equal">
      <formula>"Abierta con plan"</formula>
    </cfRule>
    <cfRule type="cellIs" dxfId="1284" priority="544" stopIfTrue="1" operator="equal">
      <formula>"Cerrada"</formula>
    </cfRule>
    <cfRule type="cellIs" dxfId="1283" priority="542" stopIfTrue="1" operator="equal">
      <formula>"Abierta sin plan"</formula>
    </cfRule>
    <cfRule type="cellIs" dxfId="1282" priority="548" stopIfTrue="1" operator="equal">
      <formula>"Cerrada"</formula>
    </cfRule>
    <cfRule type="cellIs" dxfId="1281" priority="545" stopIfTrue="1" operator="equal">
      <formula>"Abierta con plan"</formula>
    </cfRule>
  </conditionalFormatting>
  <conditionalFormatting sqref="Y86">
    <cfRule type="cellIs" dxfId="1280" priority="568" stopIfTrue="1" operator="equal">
      <formula>"Abierta sin plan"</formula>
    </cfRule>
    <cfRule type="cellIs" dxfId="1279" priority="567" stopIfTrue="1" operator="equal">
      <formula>"Cerrada"</formula>
    </cfRule>
    <cfRule type="cellIs" dxfId="1278" priority="566" stopIfTrue="1" operator="equal">
      <formula>"Abierta con plan"</formula>
    </cfRule>
    <cfRule type="cellIs" dxfId="1277" priority="565" stopIfTrue="1" operator="equal">
      <formula>"Abierta sin plan"</formula>
    </cfRule>
    <cfRule type="cellIs" dxfId="1276" priority="564" stopIfTrue="1" operator="equal">
      <formula>"Abierta con plan"</formula>
    </cfRule>
    <cfRule type="cellIs" dxfId="1275" priority="563" stopIfTrue="1" operator="equal">
      <formula>"Cerrada"</formula>
    </cfRule>
    <cfRule type="cellIs" dxfId="1274" priority="562" stopIfTrue="1" operator="equal">
      <formula>"Abierta con plan"</formula>
    </cfRule>
  </conditionalFormatting>
  <conditionalFormatting sqref="Y87">
    <cfRule type="cellIs" dxfId="1273" priority="354" stopIfTrue="1" operator="equal">
      <formula>"Cerrada"</formula>
    </cfRule>
    <cfRule type="cellIs" dxfId="1272" priority="355" stopIfTrue="1" operator="equal">
      <formula>"Abierta con plan"</formula>
    </cfRule>
    <cfRule type="cellIs" dxfId="1271" priority="356" stopIfTrue="1" operator="equal">
      <formula>"Abierta sin plan"</formula>
    </cfRule>
    <cfRule type="cellIs" dxfId="1270" priority="357" stopIfTrue="1" operator="equal">
      <formula>"Abierta con plan"</formula>
    </cfRule>
    <cfRule type="cellIs" dxfId="1269" priority="358" stopIfTrue="1" operator="equal">
      <formula>"Cerrada"</formula>
    </cfRule>
  </conditionalFormatting>
  <conditionalFormatting sqref="Y87:Y88">
    <cfRule type="cellIs" dxfId="1268" priority="360" stopIfTrue="1" operator="equal">
      <formula>"Abierta con plan"</formula>
    </cfRule>
    <cfRule type="cellIs" dxfId="1267" priority="361" stopIfTrue="1" operator="equal">
      <formula>"Cerrada"</formula>
    </cfRule>
    <cfRule type="cellIs" dxfId="1266" priority="359" stopIfTrue="1" operator="equal">
      <formula>"Abierta sin plan"</formula>
    </cfRule>
  </conditionalFormatting>
  <conditionalFormatting sqref="Y88">
    <cfRule type="cellIs" dxfId="1265" priority="550" stopIfTrue="1" operator="equal">
      <formula>"Abierta con plan"</formula>
    </cfRule>
    <cfRule type="cellIs" dxfId="1264" priority="551" stopIfTrue="1" operator="equal">
      <formula>"Abierta sin plan"</formula>
    </cfRule>
    <cfRule type="cellIs" dxfId="1263" priority="554" stopIfTrue="1" operator="equal">
      <formula>"Abierta sin plan"</formula>
    </cfRule>
    <cfRule type="cellIs" dxfId="1262" priority="552" stopIfTrue="1" operator="equal">
      <formula>"Abierta con plan"</formula>
    </cfRule>
  </conditionalFormatting>
  <conditionalFormatting sqref="Y88:Y92">
    <cfRule type="cellIs" dxfId="1261" priority="553" stopIfTrue="1" operator="equal">
      <formula>"Cerrada"</formula>
    </cfRule>
  </conditionalFormatting>
  <conditionalFormatting sqref="Y93">
    <cfRule type="cellIs" dxfId="1260" priority="521" stopIfTrue="1" operator="equal">
      <formula>"Abierta con plan"</formula>
    </cfRule>
    <cfRule type="cellIs" dxfId="1259" priority="518" stopIfTrue="1" operator="equal">
      <formula>"Cerrada"</formula>
    </cfRule>
    <cfRule type="cellIs" dxfId="1258" priority="519" stopIfTrue="1" operator="equal">
      <formula>"Abierta con plan"</formula>
    </cfRule>
    <cfRule type="cellIs" dxfId="1257" priority="520" stopIfTrue="1" operator="equal">
      <formula>"Abierta sin plan"</formula>
    </cfRule>
    <cfRule type="cellIs" dxfId="1256" priority="523" stopIfTrue="1" operator="equal">
      <formula>"Abierta sin plan"</formula>
    </cfRule>
    <cfRule type="cellIs" dxfId="1255" priority="522" stopIfTrue="1" operator="equal">
      <formula>"Cerrada"</formula>
    </cfRule>
  </conditionalFormatting>
  <conditionalFormatting sqref="Y94">
    <cfRule type="cellIs" dxfId="1254" priority="640" stopIfTrue="1" operator="equal">
      <formula>"Abierta sin plan"</formula>
    </cfRule>
    <cfRule type="cellIs" dxfId="1253" priority="639" stopIfTrue="1" operator="equal">
      <formula>"Cerrada"</formula>
    </cfRule>
    <cfRule type="cellIs" dxfId="1252" priority="636" stopIfTrue="1" operator="equal">
      <formula>"Abierta con plan"</formula>
    </cfRule>
    <cfRule type="cellIs" dxfId="1251" priority="637" stopIfTrue="1" operator="equal">
      <formula>"Abierta sin plan"</formula>
    </cfRule>
    <cfRule type="cellIs" dxfId="1250" priority="638" stopIfTrue="1" operator="equal">
      <formula>"Abierta con plan"</formula>
    </cfRule>
  </conditionalFormatting>
  <conditionalFormatting sqref="Y94:Y95">
    <cfRule type="cellIs" dxfId="1249" priority="634" stopIfTrue="1" operator="equal">
      <formula>"Cerrada"</formula>
    </cfRule>
  </conditionalFormatting>
  <conditionalFormatting sqref="Y95">
    <cfRule type="cellIs" dxfId="1248" priority="631" stopIfTrue="1" operator="equal">
      <formula>"Abierta con plan"</formula>
    </cfRule>
    <cfRule type="cellIs" dxfId="1247" priority="633" stopIfTrue="1" operator="equal">
      <formula>"Abierta con plan"</formula>
    </cfRule>
    <cfRule type="cellIs" dxfId="1246" priority="635" stopIfTrue="1" operator="equal">
      <formula>"Abierta sin plan"</formula>
    </cfRule>
    <cfRule type="cellIs" dxfId="1245" priority="632" stopIfTrue="1" operator="equal">
      <formula>"Abierta sin plan"</formula>
    </cfRule>
  </conditionalFormatting>
  <conditionalFormatting sqref="Y95:Y100">
    <cfRule type="cellIs" dxfId="1244" priority="629" stopIfTrue="1" operator="equal">
      <formula>"Cerrada"</formula>
    </cfRule>
  </conditionalFormatting>
  <conditionalFormatting sqref="Y96">
    <cfRule type="cellIs" dxfId="1243" priority="626" stopIfTrue="1" operator="equal">
      <formula>"Abierta con plan"</formula>
    </cfRule>
    <cfRule type="cellIs" dxfId="1242" priority="627" stopIfTrue="1" operator="equal">
      <formula>"Abierta sin plan"</formula>
    </cfRule>
    <cfRule type="cellIs" dxfId="1241" priority="628" stopIfTrue="1" operator="equal">
      <formula>"Abierta con plan"</formula>
    </cfRule>
    <cfRule type="cellIs" dxfId="1240" priority="630" stopIfTrue="1" operator="equal">
      <formula>"Abierta sin plan"</formula>
    </cfRule>
    <cfRule type="cellIs" dxfId="1239" priority="625" stopIfTrue="1" operator="equal">
      <formula>"Cerrada"</formula>
    </cfRule>
  </conditionalFormatting>
  <conditionalFormatting sqref="Y101">
    <cfRule type="cellIs" dxfId="1238" priority="508" stopIfTrue="1" operator="equal">
      <formula>"Abierta con plan"</formula>
    </cfRule>
    <cfRule type="cellIs" dxfId="1237" priority="510" stopIfTrue="1" operator="equal">
      <formula>"Abierta con plan"</formula>
    </cfRule>
    <cfRule type="cellIs" dxfId="1236" priority="511" stopIfTrue="1" operator="equal">
      <formula>"Cerrada"</formula>
    </cfRule>
    <cfRule type="cellIs" dxfId="1235" priority="512" stopIfTrue="1" operator="equal">
      <formula>"Abierta sin plan"</formula>
    </cfRule>
    <cfRule type="cellIs" dxfId="1234" priority="509" stopIfTrue="1" operator="equal">
      <formula>"Abierta sin plan"</formula>
    </cfRule>
  </conditionalFormatting>
  <conditionalFormatting sqref="Y101:Y102">
    <cfRule type="cellIs" dxfId="1233" priority="506" stopIfTrue="1" operator="equal">
      <formula>"Cerrada"</formula>
    </cfRule>
  </conditionalFormatting>
  <conditionalFormatting sqref="Y102">
    <cfRule type="cellIs" dxfId="1232" priority="503" stopIfTrue="1" operator="equal">
      <formula>"Abierta con plan"</formula>
    </cfRule>
    <cfRule type="cellIs" dxfId="1231" priority="504" stopIfTrue="1" operator="equal">
      <formula>"Abierta sin plan"</formula>
    </cfRule>
    <cfRule type="cellIs" dxfId="1230" priority="505" stopIfTrue="1" operator="equal">
      <formula>"Abierta con plan"</formula>
    </cfRule>
    <cfRule type="cellIs" dxfId="1229" priority="502" stopIfTrue="1" operator="equal">
      <formula>"Cerrada"</formula>
    </cfRule>
  </conditionalFormatting>
  <conditionalFormatting sqref="Y102:Y105">
    <cfRule type="cellIs" dxfId="1228" priority="507" stopIfTrue="1" operator="equal">
      <formula>"Abierta sin plan"</formula>
    </cfRule>
  </conditionalFormatting>
  <conditionalFormatting sqref="Y103:Y105">
    <cfRule type="cellIs" dxfId="1227" priority="584" stopIfTrue="1" operator="equal">
      <formula>"Abierta con plan"</formula>
    </cfRule>
  </conditionalFormatting>
  <conditionalFormatting sqref="Y104">
    <cfRule type="cellIs" dxfId="1226" priority="585" stopIfTrue="1" operator="equal">
      <formula>"Cerrada"</formula>
    </cfRule>
  </conditionalFormatting>
  <conditionalFormatting sqref="Y109:Y112">
    <cfRule type="cellIs" dxfId="1225" priority="369" stopIfTrue="1" operator="equal">
      <formula>"Abierta con plan"</formula>
    </cfRule>
    <cfRule type="cellIs" dxfId="1224" priority="370" stopIfTrue="1" operator="equal">
      <formula>"Cerrada"</formula>
    </cfRule>
    <cfRule type="cellIs" dxfId="1223" priority="368" stopIfTrue="1" operator="equal">
      <formula>"Abierta sin plan"</formula>
    </cfRule>
  </conditionalFormatting>
  <conditionalFormatting sqref="Y116:Y120">
    <cfRule type="cellIs" dxfId="1222" priority="598" stopIfTrue="1" operator="equal">
      <formula>"Abierta sin plan"</formula>
    </cfRule>
  </conditionalFormatting>
  <conditionalFormatting sqref="Y119">
    <cfRule type="cellIs" dxfId="1221" priority="82" stopIfTrue="1" operator="equal">
      <formula>"Cerrada"</formula>
    </cfRule>
    <cfRule type="cellIs" dxfId="1220" priority="77" stopIfTrue="1" operator="equal">
      <formula>"Abierta con plan"</formula>
    </cfRule>
    <cfRule type="cellIs" dxfId="1219" priority="76" stopIfTrue="1" operator="equal">
      <formula>"Abierta sin plan"</formula>
    </cfRule>
    <cfRule type="cellIs" dxfId="1218" priority="81" stopIfTrue="1" operator="equal">
      <formula>"Abierta con plan"</formula>
    </cfRule>
    <cfRule type="cellIs" dxfId="1217" priority="80" stopIfTrue="1" operator="equal">
      <formula>"Abierta sin plan"</formula>
    </cfRule>
    <cfRule type="cellIs" dxfId="1216" priority="79" stopIfTrue="1" operator="equal">
      <formula>"Abierta con plan"</formula>
    </cfRule>
    <cfRule type="cellIs" dxfId="1215" priority="78" stopIfTrue="1" operator="equal">
      <formula>"Cerrada"</formula>
    </cfRule>
  </conditionalFormatting>
  <conditionalFormatting sqref="Y119:Y120">
    <cfRule type="cellIs" dxfId="1214" priority="83" stopIfTrue="1" operator="equal">
      <formula>"Abierta sin plan"</formula>
    </cfRule>
  </conditionalFormatting>
  <conditionalFormatting sqref="Y120">
    <cfRule type="cellIs" dxfId="1213" priority="592" stopIfTrue="1" operator="equal">
      <formula>"Abierta con plan"</formula>
    </cfRule>
    <cfRule type="cellIs" dxfId="1212" priority="593" stopIfTrue="1" operator="equal">
      <formula>"Cerrada"</formula>
    </cfRule>
    <cfRule type="cellIs" dxfId="1211" priority="596" stopIfTrue="1" operator="equal">
      <formula>"Abierta con plan"</formula>
    </cfRule>
    <cfRule type="cellIs" dxfId="1210" priority="595" stopIfTrue="1" operator="equal">
      <formula>"Abierta sin plan"</formula>
    </cfRule>
    <cfRule type="cellIs" dxfId="1209" priority="594" stopIfTrue="1" operator="equal">
      <formula>"Abierta con plan"</formula>
    </cfRule>
  </conditionalFormatting>
  <conditionalFormatting sqref="Y120:Y121">
    <cfRule type="cellIs" dxfId="1208" priority="597" stopIfTrue="1" operator="equal">
      <formula>"Cerrada"</formula>
    </cfRule>
  </conditionalFormatting>
  <conditionalFormatting sqref="Y121">
    <cfRule type="cellIs" dxfId="1207" priority="744" stopIfTrue="1" operator="equal">
      <formula>"Abierta con plan"</formula>
    </cfRule>
    <cfRule type="cellIs" dxfId="1206" priority="745" stopIfTrue="1" operator="equal">
      <formula>"Abierta sin plan"</formula>
    </cfRule>
  </conditionalFormatting>
  <conditionalFormatting sqref="Y121:Y128">
    <cfRule type="cellIs" dxfId="1205" priority="747" stopIfTrue="1" operator="equal">
      <formula>"Cerrada"</formula>
    </cfRule>
    <cfRule type="cellIs" dxfId="1204" priority="748" stopIfTrue="1" operator="equal">
      <formula>"Abierta sin plan"</formula>
    </cfRule>
    <cfRule type="cellIs" dxfId="1203" priority="746" stopIfTrue="1" operator="equal">
      <formula>"Abierta con plan"</formula>
    </cfRule>
  </conditionalFormatting>
  <conditionalFormatting sqref="Y127:Y129">
    <cfRule type="cellIs" dxfId="1202" priority="591" stopIfTrue="1" operator="equal">
      <formula>"Abierta sin plan"</formula>
    </cfRule>
  </conditionalFormatting>
  <conditionalFormatting sqref="Y129">
    <cfRule type="cellIs" dxfId="1201" priority="588" stopIfTrue="1" operator="equal">
      <formula>"Abierta sin plan"</formula>
    </cfRule>
    <cfRule type="cellIs" dxfId="1200" priority="589" stopIfTrue="1" operator="equal">
      <formula>"Abierta con plan"</formula>
    </cfRule>
    <cfRule type="cellIs" dxfId="1199" priority="586" stopIfTrue="1" operator="equal">
      <formula>"Cerrada"</formula>
    </cfRule>
    <cfRule type="cellIs" dxfId="1198" priority="587" stopIfTrue="1" operator="equal">
      <formula>"Abierta con plan"</formula>
    </cfRule>
  </conditionalFormatting>
  <conditionalFormatting sqref="Y129:Y134">
    <cfRule type="cellIs" dxfId="1197" priority="590" stopIfTrue="1" operator="equal">
      <formula>"Cerrada"</formula>
    </cfRule>
  </conditionalFormatting>
  <conditionalFormatting sqref="Y132">
    <cfRule type="cellIs" dxfId="1196" priority="304" stopIfTrue="1" operator="equal">
      <formula>"Abierta sin plan"</formula>
    </cfRule>
    <cfRule type="cellIs" dxfId="1195" priority="309" stopIfTrue="1" operator="equal">
      <formula>"Cerrada"</formula>
    </cfRule>
    <cfRule type="cellIs" dxfId="1194" priority="306" stopIfTrue="1" operator="equal">
      <formula>"Cerrada"</formula>
    </cfRule>
    <cfRule type="cellIs" dxfId="1193" priority="160" stopIfTrue="1" operator="equal">
      <formula>"Abierta sin plan"</formula>
    </cfRule>
    <cfRule type="cellIs" dxfId="1192" priority="161" stopIfTrue="1" operator="equal">
      <formula>"Abierta con plan"</formula>
    </cfRule>
    <cfRule type="cellIs" dxfId="1191" priority="305" stopIfTrue="1" operator="equal">
      <formula>"Abierta con plan"</formula>
    </cfRule>
    <cfRule type="cellIs" dxfId="1190" priority="162" stopIfTrue="1" operator="equal">
      <formula>"Cerrada"</formula>
    </cfRule>
  </conditionalFormatting>
  <conditionalFormatting sqref="Y132:Y133">
    <cfRule type="cellIs" dxfId="1189" priority="308" stopIfTrue="1" operator="equal">
      <formula>"Abierta con plan"</formula>
    </cfRule>
    <cfRule type="cellIs" dxfId="1188" priority="307" stopIfTrue="1" operator="equal">
      <formula>"Abierta sin plan"</formula>
    </cfRule>
  </conditionalFormatting>
  <conditionalFormatting sqref="Y135">
    <cfRule type="cellIs" dxfId="1187" priority="366" stopIfTrue="1" operator="equal">
      <formula>"Cerrada"</formula>
    </cfRule>
    <cfRule type="cellIs" dxfId="1186" priority="364" stopIfTrue="1" operator="equal">
      <formula>"Abierta sin plan"</formula>
    </cfRule>
    <cfRule type="cellIs" dxfId="1185" priority="363" stopIfTrue="1" operator="equal">
      <formula>"Abierta con plan"</formula>
    </cfRule>
    <cfRule type="cellIs" dxfId="1184" priority="362" stopIfTrue="1" operator="equal">
      <formula>"Cerrada"</formula>
    </cfRule>
    <cfRule type="cellIs" dxfId="1183" priority="365" stopIfTrue="1" operator="equal">
      <formula>"Abierta con plan"</formula>
    </cfRule>
  </conditionalFormatting>
  <conditionalFormatting sqref="Y135:Y137">
    <cfRule type="cellIs" dxfId="1182" priority="367" stopIfTrue="1" operator="equal">
      <formula>"Abierta sin plan"</formula>
    </cfRule>
  </conditionalFormatting>
  <conditionalFormatting sqref="Y139">
    <cfRule type="cellIs" dxfId="1181" priority="741" stopIfTrue="1" operator="equal">
      <formula>"Abierta con plan"</formula>
    </cfRule>
    <cfRule type="cellIs" dxfId="1180" priority="743" stopIfTrue="1" operator="equal">
      <formula>"Abierta sin plan"</formula>
    </cfRule>
    <cfRule type="cellIs" dxfId="1179" priority="742" stopIfTrue="1" operator="equal">
      <formula>"Cerrada"</formula>
    </cfRule>
    <cfRule type="cellIs" dxfId="1178" priority="740" stopIfTrue="1" operator="equal">
      <formula>"Abierta sin plan"</formula>
    </cfRule>
    <cfRule type="cellIs" dxfId="1177" priority="739" stopIfTrue="1" operator="equal">
      <formula>"Abierta con plan"</formula>
    </cfRule>
  </conditionalFormatting>
  <conditionalFormatting sqref="Y139:Y140">
    <cfRule type="cellIs" dxfId="1176" priority="737" stopIfTrue="1" operator="equal">
      <formula>"Cerrada"</formula>
    </cfRule>
  </conditionalFormatting>
  <conditionalFormatting sqref="Y140">
    <cfRule type="cellIs" dxfId="1175" priority="738" stopIfTrue="1" operator="equal">
      <formula>"Abierta sin plan"</formula>
    </cfRule>
    <cfRule type="cellIs" dxfId="1174" priority="735" stopIfTrue="1" operator="equal">
      <formula>"Abierta sin plan"</formula>
    </cfRule>
    <cfRule type="cellIs" dxfId="1173" priority="736" stopIfTrue="1" operator="equal">
      <formula>"Abierta con plan"</formula>
    </cfRule>
    <cfRule type="cellIs" dxfId="1172" priority="734" stopIfTrue="1" operator="equal">
      <formula>"Abierta con plan"</formula>
    </cfRule>
  </conditionalFormatting>
  <conditionalFormatting sqref="Y140:Y141">
    <cfRule type="cellIs" dxfId="1171" priority="732" stopIfTrue="1" operator="equal">
      <formula>"Cerrada"</formula>
    </cfRule>
  </conditionalFormatting>
  <conditionalFormatting sqref="Y141">
    <cfRule type="cellIs" dxfId="1170" priority="729" stopIfTrue="1" operator="equal">
      <formula>"Abierta con plan"</formula>
    </cfRule>
    <cfRule type="cellIs" dxfId="1169" priority="733" stopIfTrue="1" operator="equal">
      <formula>"Abierta sin plan"</formula>
    </cfRule>
    <cfRule type="cellIs" dxfId="1168" priority="731" stopIfTrue="1" operator="equal">
      <formula>"Abierta con plan"</formula>
    </cfRule>
    <cfRule type="cellIs" dxfId="1167" priority="730" stopIfTrue="1" operator="equal">
      <formula>"Abierta sin plan"</formula>
    </cfRule>
  </conditionalFormatting>
  <conditionalFormatting sqref="Y141:Y142">
    <cfRule type="cellIs" dxfId="1166" priority="727" stopIfTrue="1" operator="equal">
      <formula>"Cerrada"</formula>
    </cfRule>
  </conditionalFormatting>
  <conditionalFormatting sqref="Y142">
    <cfRule type="cellIs" dxfId="1165" priority="726" stopIfTrue="1" operator="equal">
      <formula>"Abierta con plan"</formula>
    </cfRule>
    <cfRule type="cellIs" dxfId="1164" priority="725" stopIfTrue="1" operator="equal">
      <formula>"Abierta sin plan"</formula>
    </cfRule>
    <cfRule type="cellIs" dxfId="1163" priority="724" stopIfTrue="1" operator="equal">
      <formula>"Abierta con plan"</formula>
    </cfRule>
    <cfRule type="cellIs" dxfId="1162" priority="728" stopIfTrue="1" operator="equal">
      <formula>"Abierta sin plan"</formula>
    </cfRule>
  </conditionalFormatting>
  <conditionalFormatting sqref="Y142:Y143">
    <cfRule type="cellIs" dxfId="1161" priority="722" stopIfTrue="1" operator="equal">
      <formula>"Cerrada"</formula>
    </cfRule>
  </conditionalFormatting>
  <conditionalFormatting sqref="Y143">
    <cfRule type="cellIs" dxfId="1160" priority="723" stopIfTrue="1" operator="equal">
      <formula>"Abierta sin plan"</formula>
    </cfRule>
    <cfRule type="cellIs" dxfId="1159" priority="720" stopIfTrue="1" operator="equal">
      <formula>"Abierta sin plan"</formula>
    </cfRule>
    <cfRule type="cellIs" dxfId="1158" priority="719" stopIfTrue="1" operator="equal">
      <formula>"Abierta con plan"</formula>
    </cfRule>
    <cfRule type="cellIs" dxfId="1157" priority="721" stopIfTrue="1" operator="equal">
      <formula>"Abierta con plan"</formula>
    </cfRule>
  </conditionalFormatting>
  <conditionalFormatting sqref="Y143:Y144">
    <cfRule type="cellIs" dxfId="1156" priority="717" stopIfTrue="1" operator="equal">
      <formula>"Cerrada"</formula>
    </cfRule>
  </conditionalFormatting>
  <conditionalFormatting sqref="Y144">
    <cfRule type="cellIs" dxfId="1155" priority="714" stopIfTrue="1" operator="equal">
      <formula>"Abierta con plan"</formula>
    </cfRule>
    <cfRule type="cellIs" dxfId="1154" priority="715" stopIfTrue="1" operator="equal">
      <formula>"Abierta sin plan"</formula>
    </cfRule>
    <cfRule type="cellIs" dxfId="1153" priority="718" stopIfTrue="1" operator="equal">
      <formula>"Abierta sin plan"</formula>
    </cfRule>
    <cfRule type="cellIs" dxfId="1152" priority="716" stopIfTrue="1" operator="equal">
      <formula>"Abierta con plan"</formula>
    </cfRule>
  </conditionalFormatting>
  <conditionalFormatting sqref="Y144:Y145">
    <cfRule type="cellIs" dxfId="1151" priority="712" stopIfTrue="1" operator="equal">
      <formula>"Cerrada"</formula>
    </cfRule>
  </conditionalFormatting>
  <conditionalFormatting sqref="Y145">
    <cfRule type="cellIs" dxfId="1150" priority="709" stopIfTrue="1" operator="equal">
      <formula>"Abierta con plan"</formula>
    </cfRule>
    <cfRule type="cellIs" dxfId="1149" priority="713" stopIfTrue="1" operator="equal">
      <formula>"Abierta sin plan"</formula>
    </cfRule>
    <cfRule type="cellIs" dxfId="1148" priority="711" stopIfTrue="1" operator="equal">
      <formula>"Abierta con plan"</formula>
    </cfRule>
    <cfRule type="cellIs" dxfId="1147" priority="710" stopIfTrue="1" operator="equal">
      <formula>"Abierta sin plan"</formula>
    </cfRule>
  </conditionalFormatting>
  <conditionalFormatting sqref="Y145:Y146">
    <cfRule type="cellIs" dxfId="1146" priority="707" stopIfTrue="1" operator="equal">
      <formula>"Cerrada"</formula>
    </cfRule>
  </conditionalFormatting>
  <conditionalFormatting sqref="Y146">
    <cfRule type="cellIs" dxfId="1145" priority="706" stopIfTrue="1" operator="equal">
      <formula>"Abierta con plan"</formula>
    </cfRule>
    <cfRule type="cellIs" dxfId="1144" priority="705" stopIfTrue="1" operator="equal">
      <formula>"Abierta sin plan"</formula>
    </cfRule>
    <cfRule type="cellIs" dxfId="1143" priority="708" stopIfTrue="1" operator="equal">
      <formula>"Abierta sin plan"</formula>
    </cfRule>
    <cfRule type="cellIs" dxfId="1142" priority="704" stopIfTrue="1" operator="equal">
      <formula>"Abierta con plan"</formula>
    </cfRule>
  </conditionalFormatting>
  <conditionalFormatting sqref="Y146:Y147">
    <cfRule type="cellIs" dxfId="1141" priority="702" stopIfTrue="1" operator="equal">
      <formula>"Cerrada"</formula>
    </cfRule>
  </conditionalFormatting>
  <conditionalFormatting sqref="Y147">
    <cfRule type="cellIs" dxfId="1140" priority="701" stopIfTrue="1" operator="equal">
      <formula>"Abierta con plan"</formula>
    </cfRule>
    <cfRule type="cellIs" dxfId="1139" priority="700" stopIfTrue="1" operator="equal">
      <formula>"Abierta sin plan"</formula>
    </cfRule>
    <cfRule type="cellIs" dxfId="1138" priority="703" stopIfTrue="1" operator="equal">
      <formula>"Abierta sin plan"</formula>
    </cfRule>
    <cfRule type="cellIs" dxfId="1137" priority="699" stopIfTrue="1" operator="equal">
      <formula>"Abierta con plan"</formula>
    </cfRule>
  </conditionalFormatting>
  <conditionalFormatting sqref="Y147:Y148">
    <cfRule type="cellIs" dxfId="1136" priority="697" stopIfTrue="1" operator="equal">
      <formula>"Cerrada"</formula>
    </cfRule>
  </conditionalFormatting>
  <conditionalFormatting sqref="Y148">
    <cfRule type="cellIs" dxfId="1135" priority="691" stopIfTrue="1" operator="equal">
      <formula>"Abierta sin plan"</formula>
    </cfRule>
    <cfRule type="cellIs" dxfId="1134" priority="692" stopIfTrue="1" operator="equal">
      <formula>"Abierta con plan"</formula>
    </cfRule>
    <cfRule type="cellIs" dxfId="1133" priority="693" stopIfTrue="1" operator="equal">
      <formula>"Cerrada"</formula>
    </cfRule>
    <cfRule type="cellIs" dxfId="1132" priority="694" stopIfTrue="1" operator="equal">
      <formula>"Abierta con plan"</formula>
    </cfRule>
    <cfRule type="cellIs" dxfId="1131" priority="696" stopIfTrue="1" operator="equal">
      <formula>"Abierta con plan"</formula>
    </cfRule>
    <cfRule type="cellIs" dxfId="1130" priority="695" stopIfTrue="1" operator="equal">
      <formula>"Abierta sin plan"</formula>
    </cfRule>
    <cfRule type="cellIs" dxfId="1129" priority="698" stopIfTrue="1" operator="equal">
      <formula>"Abierta sin plan"</formula>
    </cfRule>
  </conditionalFormatting>
  <conditionalFormatting sqref="Y150:Y152">
    <cfRule type="cellIs" dxfId="1128" priority="794" stopIfTrue="1" operator="equal">
      <formula>"Abierta sin plan"</formula>
    </cfRule>
  </conditionalFormatting>
  <conditionalFormatting sqref="Y152">
    <cfRule type="cellIs" dxfId="1127" priority="790" stopIfTrue="1" operator="equal">
      <formula>"Abierta con plan"</formula>
    </cfRule>
    <cfRule type="cellIs" dxfId="1126" priority="789" stopIfTrue="1" operator="equal">
      <formula>"Cerrada"</formula>
    </cfRule>
    <cfRule type="cellIs" dxfId="1125" priority="788" stopIfTrue="1" operator="equal">
      <formula>"Abierta con plan"</formula>
    </cfRule>
    <cfRule type="cellIs" dxfId="1124" priority="792" stopIfTrue="1" operator="equal">
      <formula>"Abierta con plan"</formula>
    </cfRule>
    <cfRule type="cellIs" dxfId="1123" priority="791" stopIfTrue="1" operator="equal">
      <formula>"Abierta sin plan"</formula>
    </cfRule>
    <cfRule type="cellIs" dxfId="1122" priority="793" stopIfTrue="1" operator="equal">
      <formula>"Cerrada"</formula>
    </cfRule>
  </conditionalFormatting>
  <conditionalFormatting sqref="Y152:Y153">
    <cfRule type="cellIs" dxfId="1121" priority="561" stopIfTrue="1" operator="equal">
      <formula>"Abierta sin plan"</formula>
    </cfRule>
  </conditionalFormatting>
  <conditionalFormatting sqref="Y153">
    <cfRule type="cellIs" dxfId="1120" priority="556" stopIfTrue="1" operator="equal">
      <formula>"Cerrada"</formula>
    </cfRule>
    <cfRule type="cellIs" dxfId="1119" priority="557" stopIfTrue="1" operator="equal">
      <formula>"Abierta con plan"</formula>
    </cfRule>
    <cfRule type="cellIs" dxfId="1118" priority="558" stopIfTrue="1" operator="equal">
      <formula>"Abierta sin plan"</formula>
    </cfRule>
    <cfRule type="cellIs" dxfId="1117" priority="555" stopIfTrue="1" operator="equal">
      <formula>"Abierta con plan"</formula>
    </cfRule>
    <cfRule type="cellIs" dxfId="1116" priority="559" stopIfTrue="1" operator="equal">
      <formula>"Abierta con plan"</formula>
    </cfRule>
    <cfRule type="cellIs" dxfId="1115" priority="560" stopIfTrue="1" operator="equal">
      <formula>"Cerrada"</formula>
    </cfRule>
  </conditionalFormatting>
  <conditionalFormatting sqref="Y153:Y154">
    <cfRule type="cellIs" dxfId="1114" priority="501" stopIfTrue="1" operator="equal">
      <formula>"Abierta sin plan"</formula>
    </cfRule>
  </conditionalFormatting>
  <conditionalFormatting sqref="Y154">
    <cfRule type="cellIs" dxfId="1113" priority="499" stopIfTrue="1" operator="equal">
      <formula>"Abierta con plan"</formula>
    </cfRule>
    <cfRule type="cellIs" dxfId="1112" priority="500" stopIfTrue="1" operator="equal">
      <formula>"Cerrada"</formula>
    </cfRule>
    <cfRule type="cellIs" dxfId="1111" priority="498" stopIfTrue="1" operator="equal">
      <formula>"Abierta sin plan"</formula>
    </cfRule>
    <cfRule type="cellIs" dxfId="1110" priority="497" stopIfTrue="1" operator="equal">
      <formula>"Abierta con plan"</formula>
    </cfRule>
  </conditionalFormatting>
  <conditionalFormatting sqref="Y154:Y155">
    <cfRule type="cellIs" dxfId="1109" priority="191" stopIfTrue="1" operator="equal">
      <formula>"Cerrada"</formula>
    </cfRule>
  </conditionalFormatting>
  <conditionalFormatting sqref="Y155">
    <cfRule type="cellIs" dxfId="1108" priority="185" stopIfTrue="1" operator="equal">
      <formula>"Abierta sin plan"</formula>
    </cfRule>
    <cfRule type="cellIs" dxfId="1107" priority="186" stopIfTrue="1" operator="equal">
      <formula>"Abierta con plan"</formula>
    </cfRule>
    <cfRule type="cellIs" dxfId="1106" priority="188" stopIfTrue="1" operator="equal">
      <formula>"Abierta con plan"</formula>
    </cfRule>
    <cfRule type="cellIs" dxfId="1105" priority="189" stopIfTrue="1" operator="equal">
      <formula>"Abierta sin plan"</formula>
    </cfRule>
    <cfRule type="cellIs" dxfId="1104" priority="190" stopIfTrue="1" operator="equal">
      <formula>"Abierta con plan"</formula>
    </cfRule>
    <cfRule type="cellIs" dxfId="1103" priority="187" stopIfTrue="1" operator="equal">
      <formula>"Cerrada"</formula>
    </cfRule>
    <cfRule type="cellIs" dxfId="1102" priority="192" stopIfTrue="1" operator="equal">
      <formula>"Abierta sin plan"</formula>
    </cfRule>
  </conditionalFormatting>
  <conditionalFormatting sqref="Y155:Y164">
    <cfRule type="cellIs" dxfId="1101" priority="624" stopIfTrue="1" operator="equal">
      <formula>"Abierta sin plan"</formula>
    </cfRule>
  </conditionalFormatting>
  <conditionalFormatting sqref="Y156">
    <cfRule type="cellIs" dxfId="1100" priority="618" stopIfTrue="1" operator="equal">
      <formula>"Abierta con plan"</formula>
    </cfRule>
    <cfRule type="cellIs" dxfId="1099" priority="621" stopIfTrue="1" operator="equal">
      <formula>"Abierta sin plan"</formula>
    </cfRule>
    <cfRule type="cellIs" dxfId="1098" priority="620" stopIfTrue="1" operator="equal">
      <formula>"Abierta con plan"</formula>
    </cfRule>
    <cfRule type="cellIs" dxfId="1097" priority="622" stopIfTrue="1" operator="equal">
      <formula>"Abierta con plan"</formula>
    </cfRule>
    <cfRule type="cellIs" dxfId="1096" priority="623" stopIfTrue="1" operator="equal">
      <formula>"Cerrada"</formula>
    </cfRule>
    <cfRule type="cellIs" dxfId="1095" priority="619" stopIfTrue="1" operator="equal">
      <formula>"Cerrada"</formula>
    </cfRule>
  </conditionalFormatting>
  <conditionalFormatting sqref="Y156:Y157">
    <cfRule type="cellIs" dxfId="1094" priority="617" stopIfTrue="1" operator="equal">
      <formula>"Abierta sin plan"</formula>
    </cfRule>
  </conditionalFormatting>
  <conditionalFormatting sqref="Y157">
    <cfRule type="cellIs" dxfId="1093" priority="613" stopIfTrue="1" operator="equal">
      <formula>"Abierta con plan"</formula>
    </cfRule>
    <cfRule type="cellIs" dxfId="1092" priority="615" stopIfTrue="1" operator="equal">
      <formula>"Abierta con plan"</formula>
    </cfRule>
    <cfRule type="cellIs" dxfId="1091" priority="616" stopIfTrue="1" operator="equal">
      <formula>"Cerrada"</formula>
    </cfRule>
    <cfRule type="cellIs" dxfId="1090" priority="614" stopIfTrue="1" operator="equal">
      <formula>"Abierta sin plan"</formula>
    </cfRule>
  </conditionalFormatting>
  <conditionalFormatting sqref="Y158">
    <cfRule type="cellIs" dxfId="1089" priority="336" stopIfTrue="1" operator="equal">
      <formula>"Abierta sin plan"</formula>
    </cfRule>
    <cfRule type="cellIs" dxfId="1088" priority="337" stopIfTrue="1" operator="equal">
      <formula>"Abierta con plan"</formula>
    </cfRule>
    <cfRule type="cellIs" dxfId="1087" priority="338" stopIfTrue="1" operator="equal">
      <formula>"Cerrada"</formula>
    </cfRule>
    <cfRule type="cellIs" dxfId="1086" priority="339" stopIfTrue="1" operator="equal">
      <formula>"Abierta sin plan"</formula>
    </cfRule>
    <cfRule type="cellIs" dxfId="1085" priority="340" stopIfTrue="1" operator="equal">
      <formula>"Abierta con plan"</formula>
    </cfRule>
    <cfRule type="cellIs" dxfId="1084" priority="341" stopIfTrue="1" operator="equal">
      <formula>"Cerrada"</formula>
    </cfRule>
    <cfRule type="cellIs" dxfId="1083" priority="342" stopIfTrue="1" operator="equal">
      <formula>"Abierta con plan"</formula>
    </cfRule>
    <cfRule type="cellIs" dxfId="1082" priority="343" stopIfTrue="1" operator="equal">
      <formula>"Abierta sin plan"</formula>
    </cfRule>
    <cfRule type="cellIs" dxfId="1081" priority="331" stopIfTrue="1" operator="equal">
      <formula>"Cerrada"</formula>
    </cfRule>
    <cfRule type="cellIs" dxfId="1080" priority="330" stopIfTrue="1" operator="equal">
      <formula>"Abierta con plan"</formula>
    </cfRule>
    <cfRule type="cellIs" dxfId="1079" priority="329" stopIfTrue="1" operator="equal">
      <formula>"Abierta sin plan"</formula>
    </cfRule>
    <cfRule type="cellIs" dxfId="1078" priority="328" stopIfTrue="1" operator="equal">
      <formula>"Abierta con plan"</formula>
    </cfRule>
    <cfRule type="cellIs" dxfId="1077" priority="327" stopIfTrue="1" operator="equal">
      <formula>"Cerrada"</formula>
    </cfRule>
    <cfRule type="cellIs" dxfId="1076" priority="326" stopIfTrue="1" operator="equal">
      <formula>"Abierta con plan"</formula>
    </cfRule>
    <cfRule type="cellIs" dxfId="1075" priority="325" stopIfTrue="1" operator="equal">
      <formula>"Abierta sin plan"</formula>
    </cfRule>
    <cfRule type="cellIs" dxfId="1074" priority="324" stopIfTrue="1" operator="equal">
      <formula>"Cerrada"</formula>
    </cfRule>
    <cfRule type="cellIs" dxfId="1073" priority="323" stopIfTrue="1" operator="equal">
      <formula>"Abierta con plan"</formula>
    </cfRule>
    <cfRule type="cellIs" dxfId="1072" priority="322" stopIfTrue="1" operator="equal">
      <formula>"Abierta sin plan"</formula>
    </cfRule>
    <cfRule type="cellIs" dxfId="1071" priority="321" stopIfTrue="1" operator="equal">
      <formula>"Abierta con plan"</formula>
    </cfRule>
    <cfRule type="cellIs" dxfId="1070" priority="320" stopIfTrue="1" operator="equal">
      <formula>"Cerrada"</formula>
    </cfRule>
    <cfRule type="cellIs" dxfId="1069" priority="344" stopIfTrue="1" operator="equal">
      <formula>"Abierta con plan"</formula>
    </cfRule>
    <cfRule type="cellIs" dxfId="1068" priority="345" stopIfTrue="1" operator="equal">
      <formula>"Cerrada"</formula>
    </cfRule>
    <cfRule type="cellIs" dxfId="1067" priority="346" stopIfTrue="1" operator="equal">
      <formula>"Abierta sin plan"</formula>
    </cfRule>
    <cfRule type="cellIs" dxfId="1066" priority="347" stopIfTrue="1" operator="equal">
      <formula>"Abierta con plan"</formula>
    </cfRule>
    <cfRule type="cellIs" dxfId="1065" priority="349" stopIfTrue="1" operator="equal">
      <formula>"Abierta con plan"</formula>
    </cfRule>
    <cfRule type="cellIs" dxfId="1064" priority="351" stopIfTrue="1" operator="equal">
      <formula>"Abierta con plan"</formula>
    </cfRule>
    <cfRule type="cellIs" dxfId="1063" priority="352" stopIfTrue="1" operator="equal">
      <formula>"Cerrada"</formula>
    </cfRule>
    <cfRule type="cellIs" dxfId="1062" priority="319" stopIfTrue="1" operator="equal">
      <formula>"Abierta con plan"</formula>
    </cfRule>
    <cfRule type="cellIs" dxfId="1061" priority="318" stopIfTrue="1" operator="equal">
      <formula>"Abierta sin plan"</formula>
    </cfRule>
    <cfRule type="cellIs" dxfId="1060" priority="353" stopIfTrue="1" operator="equal">
      <formula>"Abierta sin plan"</formula>
    </cfRule>
    <cfRule type="cellIs" dxfId="1059" priority="350" stopIfTrue="1" operator="equal">
      <formula>"Abierta sin plan"</formula>
    </cfRule>
    <cfRule type="cellIs" dxfId="1058" priority="332" stopIfTrue="1" operator="equal">
      <formula>"Abierta sin plan"</formula>
    </cfRule>
    <cfRule type="cellIs" dxfId="1057" priority="333" stopIfTrue="1" operator="equal">
      <formula>"Abierta con plan"</formula>
    </cfRule>
    <cfRule type="cellIs" dxfId="1056" priority="334" stopIfTrue="1" operator="equal">
      <formula>"Cerrada"</formula>
    </cfRule>
    <cfRule type="cellIs" dxfId="1055" priority="335" stopIfTrue="1" operator="equal">
      <formula>"Abierta con plan"</formula>
    </cfRule>
    <cfRule type="cellIs" dxfId="1054" priority="348" stopIfTrue="1" operator="equal">
      <formula>"Cerrada"</formula>
    </cfRule>
  </conditionalFormatting>
  <conditionalFormatting sqref="Y158:Y164">
    <cfRule type="cellIs" dxfId="1053" priority="494" stopIfTrue="1" operator="equal">
      <formula>"Abierta con plan"</formula>
    </cfRule>
    <cfRule type="cellIs" dxfId="1052" priority="495" stopIfTrue="1" operator="equal">
      <formula>"Cerrada"</formula>
    </cfRule>
  </conditionalFormatting>
  <conditionalFormatting sqref="Y163">
    <cfRule type="cellIs" dxfId="1051" priority="102" stopIfTrue="1" operator="equal">
      <formula>"Abierta sin plan"</formula>
    </cfRule>
    <cfRule type="cellIs" dxfId="1050" priority="105" stopIfTrue="1" operator="equal">
      <formula>"Abierta sin plan"</formula>
    </cfRule>
    <cfRule type="cellIs" dxfId="1049" priority="104" stopIfTrue="1" operator="equal">
      <formula>"Cerrada"</formula>
    </cfRule>
    <cfRule type="cellIs" dxfId="1048" priority="103" stopIfTrue="1" operator="equal">
      <formula>"Abierta con plan"</formula>
    </cfRule>
    <cfRule type="cellIs" dxfId="1047" priority="101" stopIfTrue="1" operator="equal">
      <formula>"Abierta con plan"</formula>
    </cfRule>
    <cfRule type="cellIs" dxfId="1046" priority="100" stopIfTrue="1" operator="equal">
      <formula>"Cerrada"</formula>
    </cfRule>
    <cfRule type="cellIs" dxfId="1045" priority="99" stopIfTrue="1" operator="equal">
      <formula>"Abierta con plan"</formula>
    </cfRule>
  </conditionalFormatting>
  <conditionalFormatting sqref="Y164">
    <cfRule type="cellIs" dxfId="1044" priority="493" stopIfTrue="1" operator="equal">
      <formula>"Abierta sin plan"</formula>
    </cfRule>
    <cfRule type="cellIs" dxfId="1043" priority="490" stopIfTrue="1" operator="equal">
      <formula>"Abierta con plan"</formula>
    </cfRule>
    <cfRule type="cellIs" dxfId="1042" priority="492" stopIfTrue="1" operator="equal">
      <formula>"Abierta con plan"</formula>
    </cfRule>
    <cfRule type="cellIs" dxfId="1041" priority="491" stopIfTrue="1" operator="equal">
      <formula>"Cerrada"</formula>
    </cfRule>
  </conditionalFormatting>
  <conditionalFormatting sqref="Y164:Y165">
    <cfRule type="cellIs" dxfId="1040" priority="489" stopIfTrue="1" operator="equal">
      <formula>"Abierta sin plan"</formula>
    </cfRule>
  </conditionalFormatting>
  <conditionalFormatting sqref="Y165">
    <cfRule type="cellIs" dxfId="1039" priority="485" stopIfTrue="1" operator="equal">
      <formula>"Abierta con plan"</formula>
    </cfRule>
    <cfRule type="cellIs" dxfId="1038" priority="486" stopIfTrue="1" operator="equal">
      <formula>"Abierta sin plan"</formula>
    </cfRule>
    <cfRule type="cellIs" dxfId="1037" priority="483" stopIfTrue="1" operator="equal">
      <formula>"Abierta con plan"</formula>
    </cfRule>
    <cfRule type="cellIs" dxfId="1036" priority="488" stopIfTrue="1" operator="equal">
      <formula>"Cerrada"</formula>
    </cfRule>
    <cfRule type="cellIs" dxfId="1035" priority="487" stopIfTrue="1" operator="equal">
      <formula>"Abierta con plan"</formula>
    </cfRule>
    <cfRule type="cellIs" dxfId="1034" priority="484" stopIfTrue="1" operator="equal">
      <formula>"Cerrada"</formula>
    </cfRule>
  </conditionalFormatting>
  <conditionalFormatting sqref="Y165:Y166">
    <cfRule type="cellIs" dxfId="1033" priority="482" stopIfTrue="1" operator="equal">
      <formula>"Abierta sin plan"</formula>
    </cfRule>
  </conditionalFormatting>
  <conditionalFormatting sqref="Y165:Y168 Y170:Y174">
    <cfRule type="cellIs" dxfId="1032" priority="317" stopIfTrue="1" operator="equal">
      <formula>"Abierta sin plan"</formula>
    </cfRule>
    <cfRule type="cellIs" dxfId="1031" priority="316" stopIfTrue="1" operator="equal">
      <formula>"Cerrada"</formula>
    </cfRule>
    <cfRule type="cellIs" dxfId="1030" priority="314" stopIfTrue="1" operator="equal">
      <formula>"Abierta sin plan"</formula>
    </cfRule>
    <cfRule type="cellIs" dxfId="1029" priority="313" stopIfTrue="1" operator="equal">
      <formula>"Abierta con plan"</formula>
    </cfRule>
    <cfRule type="cellIs" dxfId="1028" priority="315" stopIfTrue="1" operator="equal">
      <formula>"Abierta con plan"</formula>
    </cfRule>
  </conditionalFormatting>
  <conditionalFormatting sqref="Y165:Y168">
    <cfRule type="cellIs" dxfId="1027" priority="312" stopIfTrue="1" operator="equal">
      <formula>"Cerrada"</formula>
    </cfRule>
    <cfRule type="cellIs" dxfId="1026" priority="311" stopIfTrue="1" operator="equal">
      <formula>"Abierta con plan"</formula>
    </cfRule>
    <cfRule type="cellIs" dxfId="1025" priority="310" stopIfTrue="1" operator="equal">
      <formula>"Abierta sin plan"</formula>
    </cfRule>
  </conditionalFormatting>
  <conditionalFormatting sqref="Y166">
    <cfRule type="cellIs" dxfId="1024" priority="478" stopIfTrue="1" operator="equal">
      <formula>"Abierta con plan"</formula>
    </cfRule>
    <cfRule type="cellIs" dxfId="1023" priority="479" stopIfTrue="1" operator="equal">
      <formula>"Abierta sin plan"</formula>
    </cfRule>
    <cfRule type="cellIs" dxfId="1022" priority="480" stopIfTrue="1" operator="equal">
      <formula>"Abierta con plan"</formula>
    </cfRule>
    <cfRule type="cellIs" dxfId="1021" priority="476" stopIfTrue="1" operator="equal">
      <formula>"Abierta con plan"</formula>
    </cfRule>
    <cfRule type="cellIs" dxfId="1020" priority="477" stopIfTrue="1" operator="equal">
      <formula>"Cerrada"</formula>
    </cfRule>
    <cfRule type="cellIs" dxfId="1019" priority="481" stopIfTrue="1" operator="equal">
      <formula>"Cerrada"</formula>
    </cfRule>
  </conditionalFormatting>
  <conditionalFormatting sqref="Y166:Y167">
    <cfRule type="cellIs" dxfId="1018" priority="468" stopIfTrue="1" operator="equal">
      <formula>"Abierta sin plan"</formula>
    </cfRule>
  </conditionalFormatting>
  <conditionalFormatting sqref="Y167">
    <cfRule type="cellIs" dxfId="1017" priority="462" stopIfTrue="1" operator="equal">
      <formula>"Abierta con plan"</formula>
    </cfRule>
    <cfRule type="cellIs" dxfId="1016" priority="463" stopIfTrue="1" operator="equal">
      <formula>"Cerrada"</formula>
    </cfRule>
    <cfRule type="cellIs" dxfId="1015" priority="464" stopIfTrue="1" operator="equal">
      <formula>"Abierta con plan"</formula>
    </cfRule>
    <cfRule type="cellIs" dxfId="1014" priority="465" stopIfTrue="1" operator="equal">
      <formula>"Abierta sin plan"</formula>
    </cfRule>
    <cfRule type="cellIs" dxfId="1013" priority="466" stopIfTrue="1" operator="equal">
      <formula>"Abierta con plan"</formula>
    </cfRule>
    <cfRule type="cellIs" dxfId="1012" priority="467" stopIfTrue="1" operator="equal">
      <formula>"Cerrada"</formula>
    </cfRule>
  </conditionalFormatting>
  <conditionalFormatting sqref="Y167:Y168">
    <cfRule type="cellIs" dxfId="1011" priority="461" stopIfTrue="1" operator="equal">
      <formula>"Abierta sin plan"</formula>
    </cfRule>
  </conditionalFormatting>
  <conditionalFormatting sqref="Y168">
    <cfRule type="cellIs" dxfId="1010" priority="458" stopIfTrue="1" operator="equal">
      <formula>"Abierta sin plan"</formula>
    </cfRule>
    <cfRule type="cellIs" dxfId="1009" priority="456" stopIfTrue="1" operator="equal">
      <formula>"Cerrada"</formula>
    </cfRule>
    <cfRule type="cellIs" dxfId="1008" priority="459" stopIfTrue="1" operator="equal">
      <formula>"Abierta con plan"</formula>
    </cfRule>
    <cfRule type="cellIs" dxfId="1007" priority="460" stopIfTrue="1" operator="equal">
      <formula>"Cerrada"</formula>
    </cfRule>
    <cfRule type="cellIs" dxfId="1006" priority="455" stopIfTrue="1" operator="equal">
      <formula>"Abierta con plan"</formula>
    </cfRule>
    <cfRule type="cellIs" dxfId="1005" priority="457" stopIfTrue="1" operator="equal">
      <formula>"Abierta con plan"</formula>
    </cfRule>
  </conditionalFormatting>
  <conditionalFormatting sqref="Y168:Y169">
    <cfRule type="cellIs" dxfId="1004" priority="412" stopIfTrue="1" operator="equal">
      <formula>"Abierta sin plan"</formula>
    </cfRule>
  </conditionalFormatting>
  <conditionalFormatting sqref="Y169">
    <cfRule type="cellIs" dxfId="1003" priority="409" stopIfTrue="1" operator="equal">
      <formula>"Abierta sin plan"</formula>
    </cfRule>
    <cfRule type="cellIs" dxfId="1002" priority="408" stopIfTrue="1" operator="equal">
      <formula>"Abierta con plan"</formula>
    </cfRule>
    <cfRule type="cellIs" dxfId="1001" priority="410" stopIfTrue="1" operator="equal">
      <formula>"Abierta con plan"</formula>
    </cfRule>
    <cfRule type="cellIs" dxfId="1000" priority="411" stopIfTrue="1" operator="equal">
      <formula>"Cerrada"</formula>
    </cfRule>
    <cfRule type="cellIs" dxfId="999" priority="407" stopIfTrue="1" operator="equal">
      <formula>"Cerrada"</formula>
    </cfRule>
    <cfRule type="cellIs" dxfId="998" priority="406" stopIfTrue="1" operator="equal">
      <formula>"Abierta con plan"</formula>
    </cfRule>
  </conditionalFormatting>
  <conditionalFormatting sqref="Y169:Y170">
    <cfRule type="cellIs" dxfId="997" priority="405" stopIfTrue="1" operator="equal">
      <formula>"Abierta sin plan"</formula>
    </cfRule>
  </conditionalFormatting>
  <conditionalFormatting sqref="Y170">
    <cfRule type="cellIs" dxfId="996" priority="399" stopIfTrue="1" operator="equal">
      <formula>"Abierta con plan"</formula>
    </cfRule>
    <cfRule type="cellIs" dxfId="995" priority="403" stopIfTrue="1" operator="equal">
      <formula>"Abierta con plan"</formula>
    </cfRule>
    <cfRule type="cellIs" dxfId="994" priority="402" stopIfTrue="1" operator="equal">
      <formula>"Abierta sin plan"</formula>
    </cfRule>
    <cfRule type="cellIs" dxfId="993" priority="401" stopIfTrue="1" operator="equal">
      <formula>"Abierta con plan"</formula>
    </cfRule>
    <cfRule type="cellIs" dxfId="992" priority="400" stopIfTrue="1" operator="equal">
      <formula>"Cerrada"</formula>
    </cfRule>
    <cfRule type="cellIs" dxfId="991" priority="404" stopIfTrue="1" operator="equal">
      <formula>"Cerrada"</formula>
    </cfRule>
  </conditionalFormatting>
  <conditionalFormatting sqref="Y170:Y171">
    <cfRule type="cellIs" dxfId="990" priority="398" stopIfTrue="1" operator="equal">
      <formula>"Abierta sin plan"</formula>
    </cfRule>
  </conditionalFormatting>
  <conditionalFormatting sqref="Y170:Y175">
    <cfRule type="cellIs" dxfId="989" priority="265" stopIfTrue="1" operator="equal">
      <formula>"Abierta sin plan"</formula>
    </cfRule>
  </conditionalFormatting>
  <conditionalFormatting sqref="Y170:Y176">
    <cfRule type="cellIs" dxfId="988" priority="267" stopIfTrue="1" operator="equal">
      <formula>"Cerrada"</formula>
    </cfRule>
    <cfRule type="cellIs" dxfId="987" priority="266" stopIfTrue="1" operator="equal">
      <formula>"Abierta con plan"</formula>
    </cfRule>
  </conditionalFormatting>
  <conditionalFormatting sqref="Y171">
    <cfRule type="cellIs" dxfId="986" priority="393" stopIfTrue="1" operator="equal">
      <formula>"Cerrada"</formula>
    </cfRule>
    <cfRule type="cellIs" dxfId="985" priority="392" stopIfTrue="1" operator="equal">
      <formula>"Abierta con plan"</formula>
    </cfRule>
    <cfRule type="cellIs" dxfId="984" priority="397" stopIfTrue="1" operator="equal">
      <formula>"Cerrada"</formula>
    </cfRule>
    <cfRule type="cellIs" dxfId="983" priority="396" stopIfTrue="1" operator="equal">
      <formula>"Abierta con plan"</formula>
    </cfRule>
    <cfRule type="cellIs" dxfId="982" priority="395" stopIfTrue="1" operator="equal">
      <formula>"Abierta sin plan"</formula>
    </cfRule>
    <cfRule type="cellIs" dxfId="981" priority="394" stopIfTrue="1" operator="equal">
      <formula>"Abierta con plan"</formula>
    </cfRule>
  </conditionalFormatting>
  <conditionalFormatting sqref="Y171:Y173">
    <cfRule type="cellIs" dxfId="980" priority="384" stopIfTrue="1" operator="equal">
      <formula>"Abierta sin plan"</formula>
    </cfRule>
  </conditionalFormatting>
  <conditionalFormatting sqref="Y172">
    <cfRule type="cellIs" dxfId="979" priority="382" stopIfTrue="1" operator="equal">
      <formula>"Abierta con plan"</formula>
    </cfRule>
    <cfRule type="cellIs" dxfId="978" priority="381" stopIfTrue="1" operator="equal">
      <formula>"Abierta sin plan"</formula>
    </cfRule>
    <cfRule type="cellIs" dxfId="977" priority="380" stopIfTrue="1" operator="equal">
      <formula>"Abierta con plan"</formula>
    </cfRule>
    <cfRule type="cellIs" dxfId="976" priority="379" stopIfTrue="1" operator="equal">
      <formula>"Cerrada"</formula>
    </cfRule>
    <cfRule type="cellIs" dxfId="975" priority="378" stopIfTrue="1" operator="equal">
      <formula>"Abierta con plan"</formula>
    </cfRule>
    <cfRule type="cellIs" dxfId="974" priority="383" stopIfTrue="1" operator="equal">
      <formula>"Cerrada"</formula>
    </cfRule>
  </conditionalFormatting>
  <conditionalFormatting sqref="Y173">
    <cfRule type="cellIs" dxfId="973" priority="390" stopIfTrue="1" operator="equal">
      <formula>"Cerrada"</formula>
    </cfRule>
    <cfRule type="cellIs" dxfId="972" priority="389" stopIfTrue="1" operator="equal">
      <formula>"Abierta con plan"</formula>
    </cfRule>
    <cfRule type="cellIs" dxfId="971" priority="388" stopIfTrue="1" operator="equal">
      <formula>"Abierta sin plan"</formula>
    </cfRule>
    <cfRule type="cellIs" dxfId="970" priority="387" stopIfTrue="1" operator="equal">
      <formula>"Abierta con plan"</formula>
    </cfRule>
    <cfRule type="cellIs" dxfId="969" priority="386" stopIfTrue="1" operator="equal">
      <formula>"Cerrada"</formula>
    </cfRule>
    <cfRule type="cellIs" dxfId="968" priority="385" stopIfTrue="1" operator="equal">
      <formula>"Abierta con plan"</formula>
    </cfRule>
  </conditionalFormatting>
  <conditionalFormatting sqref="Y173:Y174">
    <cfRule type="cellIs" dxfId="967" priority="391" stopIfTrue="1" operator="equal">
      <formula>"Abierta sin plan"</formula>
    </cfRule>
  </conditionalFormatting>
  <conditionalFormatting sqref="Y174">
    <cfRule type="cellIs" dxfId="966" priority="419" stopIfTrue="1" operator="equal">
      <formula>"Abierta sin plan"</formula>
    </cfRule>
    <cfRule type="cellIs" dxfId="965" priority="418" stopIfTrue="1" operator="equal">
      <formula>"Cerrada"</formula>
    </cfRule>
    <cfRule type="cellIs" dxfId="964" priority="417" stopIfTrue="1" operator="equal">
      <formula>"Abierta con plan"</formula>
    </cfRule>
    <cfRule type="cellIs" dxfId="963" priority="416" stopIfTrue="1" operator="equal">
      <formula>"Abierta sin plan"</formula>
    </cfRule>
    <cfRule type="cellIs" dxfId="962" priority="414" stopIfTrue="1" operator="equal">
      <formula>"Cerrada"</formula>
    </cfRule>
    <cfRule type="cellIs" dxfId="961" priority="413" stopIfTrue="1" operator="equal">
      <formula>"Abierta con plan"</formula>
    </cfRule>
    <cfRule type="cellIs" dxfId="960" priority="144" stopIfTrue="1" operator="equal">
      <formula>"Abierta sin plan"</formula>
    </cfRule>
    <cfRule type="cellIs" dxfId="959" priority="145" stopIfTrue="1" operator="equal">
      <formula>"Abierta con plan"</formula>
    </cfRule>
    <cfRule type="cellIs" dxfId="958" priority="415" stopIfTrue="1" operator="equal">
      <formula>"Abierta con plan"</formula>
    </cfRule>
    <cfRule type="cellIs" dxfId="957" priority="150" stopIfTrue="1" operator="equal">
      <formula>"Cerrada"</formula>
    </cfRule>
    <cfRule type="cellIs" dxfId="956" priority="149" stopIfTrue="1" operator="equal">
      <formula>"Abierta con plan"</formula>
    </cfRule>
    <cfRule type="cellIs" dxfId="955" priority="148" stopIfTrue="1" operator="equal">
      <formula>"Abierta sin plan"</formula>
    </cfRule>
    <cfRule type="cellIs" dxfId="954" priority="147" stopIfTrue="1" operator="equal">
      <formula>"Abierta con plan"</formula>
    </cfRule>
    <cfRule type="cellIs" dxfId="953" priority="146" stopIfTrue="1" operator="equal">
      <formula>"Cerrada"</formula>
    </cfRule>
  </conditionalFormatting>
  <conditionalFormatting sqref="Y174:Y175">
    <cfRule type="cellIs" dxfId="952" priority="151" stopIfTrue="1" operator="equal">
      <formula>"Abierta sin plan"</formula>
    </cfRule>
  </conditionalFormatting>
  <conditionalFormatting sqref="Y175">
    <cfRule type="cellIs" dxfId="951" priority="259" stopIfTrue="1" operator="equal">
      <formula>"Abierta con plan"</formula>
    </cfRule>
    <cfRule type="cellIs" dxfId="950" priority="258" stopIfTrue="1" operator="equal">
      <formula>"Abierta sin plan"</formula>
    </cfRule>
    <cfRule type="cellIs" dxfId="949" priority="257" stopIfTrue="1" operator="equal">
      <formula>"Abierta con plan"</formula>
    </cfRule>
    <cfRule type="cellIs" dxfId="948" priority="256" stopIfTrue="1" operator="equal">
      <formula>"Cerrada"</formula>
    </cfRule>
    <cfRule type="cellIs" dxfId="947" priority="255" stopIfTrue="1" operator="equal">
      <formula>"Abierta con plan"</formula>
    </cfRule>
    <cfRule type="cellIs" dxfId="946" priority="438" stopIfTrue="1" operator="equal">
      <formula>"Abierta con plan"</formula>
    </cfRule>
    <cfRule type="cellIs" dxfId="945" priority="260" stopIfTrue="1" operator="equal">
      <formula>"Cerrada"</formula>
    </cfRule>
    <cfRule type="cellIs" dxfId="944" priority="439" stopIfTrue="1" operator="equal">
      <formula>"Cerrada"</formula>
    </cfRule>
    <cfRule type="cellIs" dxfId="943" priority="264" stopIfTrue="1" operator="equal">
      <formula>"Abierta con plan"</formula>
    </cfRule>
    <cfRule type="cellIs" dxfId="942" priority="263" stopIfTrue="1" operator="equal">
      <formula>"Cerrada"</formula>
    </cfRule>
    <cfRule type="cellIs" dxfId="941" priority="262" stopIfTrue="1" operator="equal">
      <formula>"Abierta con plan"</formula>
    </cfRule>
    <cfRule type="cellIs" dxfId="940" priority="261" stopIfTrue="1" operator="equal">
      <formula>"Abierta sin plan"</formula>
    </cfRule>
    <cfRule type="cellIs" dxfId="939" priority="434" stopIfTrue="1" operator="equal">
      <formula>"Abierta con plan"</formula>
    </cfRule>
    <cfRule type="cellIs" dxfId="938" priority="437" stopIfTrue="1" operator="equal">
      <formula>"Abierta sin plan"</formula>
    </cfRule>
    <cfRule type="cellIs" dxfId="937" priority="435" stopIfTrue="1" operator="equal">
      <formula>"Cerrada"</formula>
    </cfRule>
    <cfRule type="cellIs" dxfId="936" priority="436" stopIfTrue="1" operator="equal">
      <formula>"Abierta con plan"</formula>
    </cfRule>
  </conditionalFormatting>
  <conditionalFormatting sqref="Y175:Y177">
    <cfRule type="cellIs" dxfId="935" priority="426" stopIfTrue="1" operator="equal">
      <formula>"Abierta sin plan"</formula>
    </cfRule>
  </conditionalFormatting>
  <conditionalFormatting sqref="Y176">
    <cfRule type="cellIs" dxfId="934" priority="424" stopIfTrue="1" operator="equal">
      <formula>"Abierta con plan"</formula>
    </cfRule>
    <cfRule type="cellIs" dxfId="933" priority="423" stopIfTrue="1" operator="equal">
      <formula>"Abierta sin plan"</formula>
    </cfRule>
    <cfRule type="cellIs" dxfId="932" priority="425" stopIfTrue="1" operator="equal">
      <formula>"Cerrada"</formula>
    </cfRule>
    <cfRule type="cellIs" dxfId="931" priority="422" stopIfTrue="1" operator="equal">
      <formula>"Abierta con plan"</formula>
    </cfRule>
  </conditionalFormatting>
  <conditionalFormatting sqref="Y177">
    <cfRule type="cellIs" dxfId="930" priority="429" stopIfTrue="1" operator="equal">
      <formula>"Abierta con plan"</formula>
    </cfRule>
    <cfRule type="cellIs" dxfId="929" priority="430" stopIfTrue="1" operator="equal">
      <formula>"Abierta sin plan"</formula>
    </cfRule>
    <cfRule type="cellIs" dxfId="928" priority="428" stopIfTrue="1" operator="equal">
      <formula>"Cerrada"</formula>
    </cfRule>
    <cfRule type="cellIs" dxfId="927" priority="427" stopIfTrue="1" operator="equal">
      <formula>"Abierta con plan"</formula>
    </cfRule>
    <cfRule type="cellIs" dxfId="926" priority="431" stopIfTrue="1" operator="equal">
      <formula>"Abierta con plan"</formula>
    </cfRule>
    <cfRule type="cellIs" dxfId="925" priority="433" stopIfTrue="1" operator="equal">
      <formula>"Abierta sin plan"</formula>
    </cfRule>
    <cfRule type="cellIs" dxfId="924" priority="432" stopIfTrue="1" operator="equal">
      <formula>"Cerrada"</formula>
    </cfRule>
  </conditionalFormatting>
  <conditionalFormatting sqref="Y178">
    <cfRule type="cellIs" dxfId="923" priority="372" stopIfTrue="1" operator="equal">
      <formula>"Cerrada"</formula>
    </cfRule>
    <cfRule type="cellIs" dxfId="922" priority="371" stopIfTrue="1" operator="equal">
      <formula>"Abierta con plan"</formula>
    </cfRule>
    <cfRule type="cellIs" dxfId="921" priority="374" stopIfTrue="1" operator="equal">
      <formula>"Abierta sin plan"</formula>
    </cfRule>
    <cfRule type="cellIs" dxfId="920" priority="376" stopIfTrue="1" operator="equal">
      <formula>"Cerrada"</formula>
    </cfRule>
    <cfRule type="cellIs" dxfId="919" priority="375" stopIfTrue="1" operator="equal">
      <formula>"Abierta con plan"</formula>
    </cfRule>
    <cfRule type="cellIs" dxfId="918" priority="373" stopIfTrue="1" operator="equal">
      <formula>"Abierta con plan"</formula>
    </cfRule>
  </conditionalFormatting>
  <conditionalFormatting sqref="Y178:Y179">
    <cfRule type="cellIs" dxfId="917" priority="253" stopIfTrue="1" operator="equal">
      <formula>"Abierta sin plan"</formula>
    </cfRule>
    <cfRule type="cellIs" dxfId="916" priority="377" stopIfTrue="1" operator="equal">
      <formula>"Abierta sin plan"</formula>
    </cfRule>
  </conditionalFormatting>
  <conditionalFormatting sqref="Y179">
    <cfRule type="cellIs" dxfId="915" priority="252" stopIfTrue="1" operator="equal">
      <formula>"Cerrada"</formula>
    </cfRule>
    <cfRule type="cellIs" dxfId="914" priority="251" stopIfTrue="1" operator="equal">
      <formula>"Abierta con plan"</formula>
    </cfRule>
    <cfRule type="cellIs" dxfId="913" priority="250" stopIfTrue="1" operator="equal">
      <formula>"Abierta sin plan"</formula>
    </cfRule>
    <cfRule type="cellIs" dxfId="912" priority="239" stopIfTrue="1" operator="equal">
      <formula>"Abierta sin plan"</formula>
    </cfRule>
    <cfRule type="cellIs" dxfId="911" priority="241" stopIfTrue="1" operator="equal">
      <formula>"Cerrada"</formula>
    </cfRule>
    <cfRule type="cellIs" dxfId="910" priority="469" stopIfTrue="1" operator="equal">
      <formula>"Abierta con plan"</formula>
    </cfRule>
    <cfRule type="cellIs" dxfId="909" priority="470" stopIfTrue="1" operator="equal">
      <formula>"Cerrada"</formula>
    </cfRule>
    <cfRule type="cellIs" dxfId="908" priority="471" stopIfTrue="1" operator="equal">
      <formula>"Abierta con plan"</formula>
    </cfRule>
    <cfRule type="cellIs" dxfId="907" priority="472" stopIfTrue="1" operator="equal">
      <formula>"Abierta sin plan"</formula>
    </cfRule>
    <cfRule type="cellIs" dxfId="906" priority="473" stopIfTrue="1" operator="equal">
      <formula>"Abierta con plan"</formula>
    </cfRule>
    <cfRule type="cellIs" dxfId="905" priority="475" stopIfTrue="1" operator="equal">
      <formula>"Abierta sin plan"</formula>
    </cfRule>
    <cfRule type="cellIs" dxfId="904" priority="242" stopIfTrue="1" operator="equal">
      <formula>"Abierta con plan"</formula>
    </cfRule>
    <cfRule type="cellIs" dxfId="903" priority="243" stopIfTrue="1" operator="equal">
      <formula>"Abierta sin plan"</formula>
    </cfRule>
    <cfRule type="cellIs" dxfId="902" priority="244" stopIfTrue="1" operator="equal">
      <formula>"Abierta con plan"</formula>
    </cfRule>
    <cfRule type="cellIs" dxfId="901" priority="245" stopIfTrue="1" operator="equal">
      <formula>"Cerrada"</formula>
    </cfRule>
    <cfRule type="cellIs" dxfId="900" priority="246" stopIfTrue="1" operator="equal">
      <formula>"Abierta sin plan"</formula>
    </cfRule>
    <cfRule type="cellIs" dxfId="899" priority="247" stopIfTrue="1" operator="equal">
      <formula>"Abierta con plan"</formula>
    </cfRule>
    <cfRule type="cellIs" dxfId="898" priority="248" stopIfTrue="1" operator="equal">
      <formula>"Cerrada"</formula>
    </cfRule>
    <cfRule type="cellIs" dxfId="897" priority="249" stopIfTrue="1" operator="equal">
      <formula>"Abierta con plan"</formula>
    </cfRule>
    <cfRule type="cellIs" dxfId="896" priority="240" stopIfTrue="1" operator="equal">
      <formula>"Abierta con plan"</formula>
    </cfRule>
  </conditionalFormatting>
  <conditionalFormatting sqref="Y179:Y180">
    <cfRule type="cellIs" dxfId="895" priority="474" stopIfTrue="1" operator="equal">
      <formula>"Cerrada"</formula>
    </cfRule>
  </conditionalFormatting>
  <conditionalFormatting sqref="Y181">
    <cfRule type="cellIs" dxfId="894" priority="184" stopIfTrue="1" operator="equal">
      <formula>"Cerrada"</formula>
    </cfRule>
    <cfRule type="cellIs" dxfId="893" priority="183" stopIfTrue="1" operator="equal">
      <formula>"Abierta con plan"</formula>
    </cfRule>
    <cfRule type="cellIs" dxfId="892" priority="182" stopIfTrue="1" operator="equal">
      <formula>"Abierta sin plan"</formula>
    </cfRule>
    <cfRule type="cellIs" dxfId="891" priority="180" stopIfTrue="1" operator="equal">
      <formula>"Abierta con plan"</formula>
    </cfRule>
    <cfRule type="cellIs" dxfId="890" priority="181" stopIfTrue="1" operator="equal">
      <formula>"Cerrada"</formula>
    </cfRule>
    <cfRule type="cellIs" dxfId="889" priority="179" stopIfTrue="1" operator="equal">
      <formula>"Abierta sin plan"</formula>
    </cfRule>
    <cfRule type="cellIs" dxfId="888" priority="178" stopIfTrue="1" operator="equal">
      <formula>"Abierta con plan"</formula>
    </cfRule>
  </conditionalFormatting>
  <conditionalFormatting sqref="Y181:Y183">
    <cfRule type="cellIs" dxfId="887" priority="170" stopIfTrue="1" operator="equal">
      <formula>"Cerrada"</formula>
    </cfRule>
  </conditionalFormatting>
  <conditionalFormatting sqref="Y182">
    <cfRule type="cellIs" dxfId="886" priority="167" stopIfTrue="1" operator="equal">
      <formula>"Cerrada"</formula>
    </cfRule>
    <cfRule type="cellIs" dxfId="885" priority="168" stopIfTrue="1" operator="equal">
      <formula>"Abierta sin plan"</formula>
    </cfRule>
    <cfRule type="cellIs" dxfId="884" priority="169" stopIfTrue="1" operator="equal">
      <formula>"Abierta con plan"</formula>
    </cfRule>
    <cfRule type="cellIs" dxfId="883" priority="163" stopIfTrue="1" operator="equal">
      <formula>"Cerrada"</formula>
    </cfRule>
    <cfRule type="cellIs" dxfId="882" priority="164" stopIfTrue="1" operator="equal">
      <formula>"Abierta con plan"</formula>
    </cfRule>
    <cfRule type="cellIs" dxfId="881" priority="165" stopIfTrue="1" operator="equal">
      <formula>"Abierta sin plan"</formula>
    </cfRule>
    <cfRule type="cellIs" dxfId="880" priority="166" stopIfTrue="1" operator="equal">
      <formula>"Abierta con plan"</formula>
    </cfRule>
  </conditionalFormatting>
  <conditionalFormatting sqref="Y183">
    <cfRule type="cellIs" dxfId="879" priority="172" stopIfTrue="1" operator="equal">
      <formula>"Abierta sin plan"</formula>
    </cfRule>
    <cfRule type="cellIs" dxfId="878" priority="177" stopIfTrue="1" operator="equal">
      <formula>"Cerrada"</formula>
    </cfRule>
    <cfRule type="cellIs" dxfId="877" priority="171" stopIfTrue="1" operator="equal">
      <formula>"Abierta con plan"</formula>
    </cfRule>
    <cfRule type="cellIs" dxfId="876" priority="176" stopIfTrue="1" operator="equal">
      <formula>"Abierta con plan"</formula>
    </cfRule>
    <cfRule type="cellIs" dxfId="875" priority="175" stopIfTrue="1" operator="equal">
      <formula>"Abierta sin plan"</formula>
    </cfRule>
    <cfRule type="cellIs" dxfId="874" priority="174" stopIfTrue="1" operator="equal">
      <formula>"Cerrada"</formula>
    </cfRule>
    <cfRule type="cellIs" dxfId="873" priority="173" stopIfTrue="1" operator="equal">
      <formula>"Abierta con plan"</formula>
    </cfRule>
  </conditionalFormatting>
  <conditionalFormatting sqref="Y195">
    <cfRule type="cellIs" dxfId="872" priority="193" stopIfTrue="1" operator="equal">
      <formula>"Cerrada"</formula>
    </cfRule>
    <cfRule type="cellIs" dxfId="871" priority="194" stopIfTrue="1" operator="equal">
      <formula>"Abierta con plan"</formula>
    </cfRule>
    <cfRule type="cellIs" dxfId="870" priority="195" stopIfTrue="1" operator="equal">
      <formula>"Abierta sin plan"</formula>
    </cfRule>
    <cfRule type="cellIs" dxfId="869" priority="196" stopIfTrue="1" operator="equal">
      <formula>"Abierta con plan"</formula>
    </cfRule>
    <cfRule type="cellIs" dxfId="868" priority="197" stopIfTrue="1" operator="equal">
      <formula>"Cerrada"</formula>
    </cfRule>
    <cfRule type="cellIs" dxfId="867" priority="198" stopIfTrue="1" operator="equal">
      <formula>"Abierta sin plan"</formula>
    </cfRule>
  </conditionalFormatting>
  <conditionalFormatting sqref="Y195:Y250">
    <cfRule type="cellIs" dxfId="866" priority="199" stopIfTrue="1" operator="equal">
      <formula>"Abierta con plan"</formula>
    </cfRule>
  </conditionalFormatting>
  <conditionalFormatting sqref="Y210">
    <cfRule type="cellIs" dxfId="865" priority="16" stopIfTrue="1" operator="equal">
      <formula>"Abierta con plan"</formula>
    </cfRule>
    <cfRule type="cellIs" dxfId="864" priority="59" stopIfTrue="1" operator="equal">
      <formula>"Cerrada"</formula>
    </cfRule>
    <cfRule type="cellIs" dxfId="863" priority="58" stopIfTrue="1" operator="equal">
      <formula>"Abierta con plan"</formula>
    </cfRule>
    <cfRule type="cellIs" dxfId="862" priority="57" stopIfTrue="1" operator="equal">
      <formula>"Abierta sin plan"</formula>
    </cfRule>
    <cfRule type="cellIs" dxfId="861" priority="17" stopIfTrue="1" operator="equal">
      <formula>"Cerrada"</formula>
    </cfRule>
    <cfRule type="cellIs" dxfId="860" priority="15" stopIfTrue="1" operator="equal">
      <formula>"Abierta sin plan"</formula>
    </cfRule>
  </conditionalFormatting>
  <conditionalFormatting sqref="Y251">
    <cfRule type="cellIs" dxfId="859" priority="123" stopIfTrue="1" operator="equal">
      <formula>"Abierta con plan"</formula>
    </cfRule>
    <cfRule type="cellIs" dxfId="858" priority="126" stopIfTrue="1" operator="equal">
      <formula>"Abierta con plan"</formula>
    </cfRule>
    <cfRule type="cellIs" dxfId="857" priority="125" stopIfTrue="1" operator="equal">
      <formula>"Abierta sin plan"</formula>
    </cfRule>
    <cfRule type="cellIs" dxfId="856" priority="121" stopIfTrue="1" operator="equal">
      <formula>"Abierta con plan"</formula>
    </cfRule>
    <cfRule type="cellIs" dxfId="855" priority="122" stopIfTrue="1" operator="equal">
      <formula>"Abierta sin plan"</formula>
    </cfRule>
    <cfRule type="cellIs" dxfId="854" priority="124" stopIfTrue="1" operator="equal">
      <formula>"Cerrada"</formula>
    </cfRule>
    <cfRule type="cellIs" dxfId="853" priority="127" stopIfTrue="1" operator="equal">
      <formula>"Cerrada"</formula>
    </cfRule>
  </conditionalFormatting>
  <conditionalFormatting sqref="Y251:Y252">
    <cfRule type="cellIs" dxfId="852" priority="120" stopIfTrue="1" operator="equal">
      <formula>"Cerrada"</formula>
    </cfRule>
  </conditionalFormatting>
  <conditionalFormatting sqref="Y252">
    <cfRule type="cellIs" dxfId="851" priority="118" stopIfTrue="1" operator="equal">
      <formula>"Abierta sin plan"</formula>
    </cfRule>
    <cfRule type="cellIs" dxfId="850" priority="117" stopIfTrue="1" operator="equal">
      <formula>"Cerrada"</formula>
    </cfRule>
    <cfRule type="cellIs" dxfId="849" priority="116" stopIfTrue="1" operator="equal">
      <formula>"Abierta con plan"</formula>
    </cfRule>
    <cfRule type="cellIs" dxfId="848" priority="115" stopIfTrue="1" operator="equal">
      <formula>"Abierta sin plan"</formula>
    </cfRule>
    <cfRule type="cellIs" dxfId="847" priority="114" stopIfTrue="1" operator="equal">
      <formula>"Abierta con plan"</formula>
    </cfRule>
    <cfRule type="cellIs" dxfId="846" priority="119" stopIfTrue="1" operator="equal">
      <formula>"Abierta con plan"</formula>
    </cfRule>
  </conditionalFormatting>
  <conditionalFormatting sqref="Y252:Y253">
    <cfRule type="cellIs" dxfId="845" priority="113" stopIfTrue="1" operator="equal">
      <formula>"Cerrada"</formula>
    </cfRule>
  </conditionalFormatting>
  <conditionalFormatting sqref="Y253">
    <cfRule type="cellIs" dxfId="844" priority="108" stopIfTrue="1" operator="equal">
      <formula>"Abierta sin plan"</formula>
    </cfRule>
    <cfRule type="cellIs" dxfId="843" priority="107" stopIfTrue="1" operator="equal">
      <formula>"Abierta con plan"</formula>
    </cfRule>
    <cfRule type="cellIs" dxfId="842" priority="106" stopIfTrue="1" operator="equal">
      <formula>"Cerrada"</formula>
    </cfRule>
    <cfRule type="cellIs" dxfId="841" priority="112" stopIfTrue="1" operator="equal">
      <formula>"Abierta con plan"</formula>
    </cfRule>
    <cfRule type="cellIs" dxfId="840" priority="111" stopIfTrue="1" operator="equal">
      <formula>"Abierta sin plan"</formula>
    </cfRule>
    <cfRule type="cellIs" dxfId="839" priority="110" stopIfTrue="1" operator="equal">
      <formula>"Cerrada"</formula>
    </cfRule>
    <cfRule type="cellIs" dxfId="838" priority="109" stopIfTrue="1" operator="equal">
      <formula>"Abierta con plan"</formula>
    </cfRule>
  </conditionalFormatting>
  <conditionalFormatting sqref="Y254:Y317">
    <cfRule type="cellIs" dxfId="837" priority="158" stopIfTrue="1" operator="equal">
      <formula>"Abierta con plan"</formula>
    </cfRule>
  </conditionalFormatting>
  <conditionalFormatting sqref="Y259">
    <cfRule type="cellIs" dxfId="836" priority="152" stopIfTrue="1" operator="equal">
      <formula>"Cerrada"</formula>
    </cfRule>
    <cfRule type="cellIs" dxfId="835" priority="154" stopIfTrue="1" operator="equal">
      <formula>"Abierta sin plan"</formula>
    </cfRule>
    <cfRule type="cellIs" dxfId="834" priority="155" stopIfTrue="1" operator="equal">
      <formula>"Abierta con plan"</formula>
    </cfRule>
    <cfRule type="cellIs" dxfId="833" priority="156" stopIfTrue="1" operator="equal">
      <formula>"Cerrada"</formula>
    </cfRule>
    <cfRule type="cellIs" dxfId="832" priority="157" stopIfTrue="1" operator="equal">
      <formula>"Abierta sin plan"</formula>
    </cfRule>
    <cfRule type="cellIs" dxfId="831" priority="153" stopIfTrue="1" operator="equal">
      <formula>"Abierta con plan"</formula>
    </cfRule>
  </conditionalFormatting>
  <conditionalFormatting sqref="Y315">
    <cfRule type="cellIs" dxfId="830" priority="44" stopIfTrue="1" operator="equal">
      <formula>"Cerrada"</formula>
    </cfRule>
    <cfRule type="cellIs" dxfId="829" priority="43" stopIfTrue="1" operator="equal">
      <formula>"Abierta con plan"</formula>
    </cfRule>
    <cfRule type="cellIs" dxfId="828" priority="42" stopIfTrue="1" operator="equal">
      <formula>"Abierta sin plan"</formula>
    </cfRule>
  </conditionalFormatting>
  <conditionalFormatting sqref="Y318">
    <cfRule type="cellIs" dxfId="827" priority="128" stopIfTrue="1" operator="equal">
      <formula>"Cerrada"</formula>
    </cfRule>
    <cfRule type="cellIs" dxfId="826" priority="129" stopIfTrue="1" operator="equal">
      <formula>"Abierta con plan"</formula>
    </cfRule>
    <cfRule type="cellIs" dxfId="825" priority="130" stopIfTrue="1" operator="equal">
      <formula>"Abierta sin plan"</formula>
    </cfRule>
    <cfRule type="cellIs" dxfId="824" priority="131" stopIfTrue="1" operator="equal">
      <formula>"Abierta con plan"</formula>
    </cfRule>
    <cfRule type="cellIs" dxfId="823" priority="132" stopIfTrue="1" operator="equal">
      <formula>"Cerrada"</formula>
    </cfRule>
    <cfRule type="cellIs" dxfId="822" priority="133" stopIfTrue="1" operator="equal">
      <formula>"Abierta sin plan"</formula>
    </cfRule>
  </conditionalFormatting>
  <conditionalFormatting sqref="Y318:Y348">
    <cfRule type="cellIs" dxfId="821" priority="134" stopIfTrue="1" operator="equal">
      <formula>"Abierta con plan"</formula>
    </cfRule>
  </conditionalFormatting>
  <conditionalFormatting sqref="Y327:Y328">
    <cfRule type="cellIs" dxfId="820" priority="38" stopIfTrue="1" operator="equal">
      <formula>"Cerrada"</formula>
    </cfRule>
    <cfRule type="cellIs" dxfId="819" priority="36" stopIfTrue="1" operator="equal">
      <formula>"Abierta sin plan"</formula>
    </cfRule>
    <cfRule type="cellIs" dxfId="818" priority="37" stopIfTrue="1" operator="equal">
      <formula>"Abierta con plan"</formula>
    </cfRule>
  </conditionalFormatting>
  <conditionalFormatting sqref="Y336:Y337">
    <cfRule type="cellIs" dxfId="817" priority="23" stopIfTrue="1" operator="equal">
      <formula>"Cerrada"</formula>
    </cfRule>
    <cfRule type="cellIs" dxfId="816" priority="22" stopIfTrue="1" operator="equal">
      <formula>"Abierta con plan"</formula>
    </cfRule>
    <cfRule type="cellIs" dxfId="815" priority="21" stopIfTrue="1" operator="equal">
      <formula>"Abierta sin plan"</formula>
    </cfRule>
  </conditionalFormatting>
  <dataValidations count="5">
    <dataValidation type="list" allowBlank="1" showInputMessage="1" showErrorMessage="1" sqref="L203 L210 L257:L258 L265:L269 L98:L200 L2:L96" xr:uid="{6E5E1D09-AFE5-4B0C-8CED-F4368D578BFF}">
      <formula1>AUDITOR</formula1>
    </dataValidation>
    <dataValidation type="list" allowBlank="1" showInputMessage="1" showErrorMessage="1" sqref="J209:J214 J249 J339:J340 J221:J222 J295:J296 J306 J316:J317 J326 J205 J234:J241 J245 J257:J262 J217 J329:J331 J321:J324 J312:J313 J289:J293 J276:J287 J270:J271 J225:J232 J2:J201" xr:uid="{ABF9EDDC-C4AF-4ECF-98D8-20B617E52C52}">
      <formula1>vicepresidencias</formula1>
    </dataValidation>
    <dataValidation type="list" allowBlank="1" showInputMessage="1" showErrorMessage="1" sqref="H2:H200" xr:uid="{5E4C2E5C-C987-4132-84A0-440598EBBBA0}">
      <formula1>AREA</formula1>
    </dataValidation>
    <dataValidation type="list" allowBlank="1" showInputMessage="1" showErrorMessage="1" sqref="R2:R200" xr:uid="{CDC28DA0-66D5-4008-BC6A-2CADDBBB7F82}">
      <formula1>accion2</formula1>
    </dataValidation>
    <dataValidation type="list" allowBlank="1" showInputMessage="1" showErrorMessage="1" sqref="I2:I200" xr:uid="{162AD47D-AF3D-4BAE-9517-7981F5308B6F}">
      <formula1>PROCESO</formula1>
    </dataValidation>
  </dataValidations>
  <hyperlinks>
    <hyperlink ref="AF21" r:id="rId1" xr:uid="{8E18A425-91D3-40EC-A1C8-F58527476FFC}"/>
    <hyperlink ref="AF335" r:id="rId2" xr:uid="{18F01DA8-92FB-45D8-A525-6CEEF799A75A}"/>
    <hyperlink ref="AF330" r:id="rId3" xr:uid="{8C19B68B-6DF9-4705-B542-9669DB7C88FE}"/>
    <hyperlink ref="AF331" r:id="rId4" xr:uid="{DDED1DF7-50A9-4650-BB9F-504AF270D21D}"/>
    <hyperlink ref="AF339" r:id="rId5" xr:uid="{DAB93DD6-6C85-4069-9325-B4A679DD114A}"/>
    <hyperlink ref="AF332" r:id="rId6" xr:uid="{0CC3429D-47DD-46C5-ABDA-50494F76E7E1}"/>
    <hyperlink ref="AF200" r:id="rId7" xr:uid="{5D5538DE-03F2-48D8-B39A-432D69249F41}"/>
    <hyperlink ref="AF315" r:id="rId8" xr:uid="{EA23787E-7A26-4CEC-91F0-C4E2C305064A}"/>
    <hyperlink ref="AF320" r:id="rId9" xr:uid="{E6F6356C-D0C1-44A6-880B-1467D435A8CE}"/>
    <hyperlink ref="AF325" r:id="rId10" xr:uid="{DDB31C33-763D-4775-8A79-6A591905A0FE}"/>
    <hyperlink ref="AF210" r:id="rId11" xr:uid="{35B47AE4-98A1-4E26-BE5C-4050211C0167}"/>
    <hyperlink ref="AF55" r:id="rId12" xr:uid="{602D8668-9D89-42B4-9BA9-2A2C66C0B4B2}"/>
    <hyperlink ref="AF338" r:id="rId13" xr:uid="{B5239A64-4F2E-4645-B95E-598C81B3ECC3}"/>
    <hyperlink ref="AF10" r:id="rId14" xr:uid="{22DE17AC-D22C-417A-BF3D-074B53A45B7F}"/>
    <hyperlink ref="AF84" r:id="rId15" xr:uid="{423C033F-2CE6-44F5-B717-CB7B7FB04064}"/>
    <hyperlink ref="AF336" r:id="rId16" xr:uid="{A2EF2B3D-CD86-4E18-A88F-2BC7E09A5B1F}"/>
    <hyperlink ref="AF337" r:id="rId17" xr:uid="{BA1CAB9F-09F6-4BFE-BF02-F6807691EF3A}"/>
    <hyperlink ref="AF327" r:id="rId18" xr:uid="{72175DD3-3EBE-49FD-B8E9-CCDC81594C28}"/>
    <hyperlink ref="AF328" r:id="rId19" xr:uid="{8B0698C6-673B-4241-B073-9C409F2E15E4}"/>
    <hyperlink ref="AF341" r:id="rId20" xr:uid="{15524EE1-C634-4F4A-BAC2-741BA28E756E}"/>
    <hyperlink ref="AF324" r:id="rId21" xr:uid="{6C02500C-0F14-4597-BA74-BCAFA1E231E7}"/>
    <hyperlink ref="AF342" r:id="rId22" xr:uid="{898572F0-3ED5-4889-AC94-182A7FB9E2E5}"/>
    <hyperlink ref="AF343" r:id="rId23" xr:uid="{FE569B95-B882-439C-A446-0CBFBCFB577B}"/>
    <hyperlink ref="AF344" r:id="rId24" xr:uid="{AC3F6B2B-D82F-4713-9242-C0A7338274EF}"/>
    <hyperlink ref="AF345" r:id="rId25" xr:uid="{42AF36AF-DA37-4A68-A5A3-771894BA6F4B}"/>
    <hyperlink ref="AF346" r:id="rId26" xr:uid="{C0D6DA64-6ED4-4424-BA46-131403A20399}"/>
    <hyperlink ref="AF347" r:id="rId27" xr:uid="{3003A89D-C2EA-4542-93BF-AFD01846A14A}"/>
    <hyperlink ref="AF348" r:id="rId28" xr:uid="{19A58D5B-7A8D-4533-9C83-EC097107184B}"/>
  </hyperlinks>
  <printOptions horizontalCentered="1" verticalCentered="1"/>
  <pageMargins left="0.51181102362204722" right="0.19685039370078741" top="1.7716535433070868" bottom="0.39370078740157483" header="0" footer="0"/>
  <pageSetup scale="28" orientation="landscape" r:id="rId29"/>
  <headerFooter alignWithMargins="0">
    <oddHeader>&amp;F</oddHeader>
    <oddFooter>Página &amp;P de &amp;N</oddFooter>
  </headerFooter>
  <legacyDrawing r:id="rId30"/>
  <tableParts count="1">
    <tablePart r:id="rId3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ACD04-BB91-4EE0-8DAD-82787644E7C9}">
  <sheetPr>
    <pageSetUpPr fitToPage="1"/>
  </sheetPr>
  <dimension ref="A1:AF489"/>
  <sheetViews>
    <sheetView showGridLines="0" zoomScale="70" zoomScaleNormal="70" workbookViewId="0">
      <pane xSplit="1" ySplit="1" topLeftCell="B2" activePane="bottomRight" state="frozen"/>
      <selection pane="topRight" activeCell="A190" sqref="A190"/>
      <selection pane="bottomLeft" activeCell="A190" sqref="A190"/>
      <selection pane="bottomRight" sqref="A1:AF489"/>
    </sheetView>
  </sheetViews>
  <sheetFormatPr baseColWidth="10" defaultColWidth="11.42578125" defaultRowHeight="15.75" x14ac:dyDescent="0.25"/>
  <cols>
    <col min="1" max="1" width="13"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5">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5">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5">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5">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5">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5">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5">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5">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5">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5">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5">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5">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5">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5">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5">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5">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5">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5">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5">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5">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5">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5">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5">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5">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5">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5">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5">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5">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5">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5">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5">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5">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5">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5">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5">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5">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5">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5">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5">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5">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5">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5">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5">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5">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5">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5">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5">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5">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5">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4.5" customHeight="1" x14ac:dyDescent="0.25">
      <c r="A51" s="9">
        <v>3395</v>
      </c>
      <c r="B51" s="10">
        <v>114</v>
      </c>
      <c r="C51" s="14">
        <v>2017</v>
      </c>
      <c r="D51" s="10" t="s">
        <v>300</v>
      </c>
      <c r="E51" s="10" t="s">
        <v>163</v>
      </c>
      <c r="F51" s="10"/>
      <c r="G51" s="10"/>
      <c r="H51" s="10" t="s">
        <v>301</v>
      </c>
      <c r="I51" s="11" t="s">
        <v>36</v>
      </c>
      <c r="J51" s="12" t="s">
        <v>98</v>
      </c>
      <c r="K51" s="10" t="s">
        <v>302</v>
      </c>
      <c r="L51" s="10" t="s">
        <v>279</v>
      </c>
      <c r="M51" s="13" t="s">
        <v>296</v>
      </c>
      <c r="N51" s="13" t="s">
        <v>102</v>
      </c>
      <c r="O51" s="14">
        <v>2017</v>
      </c>
      <c r="P51" s="14"/>
      <c r="Q51" s="14"/>
      <c r="R51" s="15" t="s">
        <v>42</v>
      </c>
      <c r="S51" s="25" t="s">
        <v>303</v>
      </c>
      <c r="T51" s="16">
        <v>42942</v>
      </c>
      <c r="U51" s="16">
        <v>44561</v>
      </c>
      <c r="V51" s="10"/>
      <c r="W51" s="13" t="s">
        <v>304</v>
      </c>
      <c r="X51" s="18">
        <v>0.9</v>
      </c>
      <c r="Y51" s="19" t="s">
        <v>305</v>
      </c>
      <c r="Z51" s="13"/>
      <c r="AA51" s="14"/>
      <c r="AB51" s="14"/>
      <c r="AC51" s="20"/>
      <c r="AD51" s="21"/>
      <c r="AE51" s="22" t="s">
        <v>58</v>
      </c>
      <c r="AF51" s="34" t="s">
        <v>306</v>
      </c>
    </row>
    <row r="52" spans="1:32" ht="181.5" customHeight="1" x14ac:dyDescent="0.25">
      <c r="A52" s="9">
        <v>3444</v>
      </c>
      <c r="B52" s="14">
        <v>163</v>
      </c>
      <c r="C52" s="14">
        <v>2017</v>
      </c>
      <c r="D52" s="10" t="s">
        <v>307</v>
      </c>
      <c r="E52" s="10" t="s">
        <v>34</v>
      </c>
      <c r="F52" s="10"/>
      <c r="G52" s="10"/>
      <c r="H52" s="10" t="s">
        <v>48</v>
      </c>
      <c r="I52" s="11" t="s">
        <v>308</v>
      </c>
      <c r="J52" s="12" t="s">
        <v>133</v>
      </c>
      <c r="K52" s="10" t="s">
        <v>309</v>
      </c>
      <c r="L52" s="10" t="s">
        <v>279</v>
      </c>
      <c r="M52" s="13" t="s">
        <v>310</v>
      </c>
      <c r="N52" s="13" t="s">
        <v>195</v>
      </c>
      <c r="O52" s="14">
        <v>2017</v>
      </c>
      <c r="P52" s="14"/>
      <c r="Q52" s="14"/>
      <c r="R52" s="15" t="s">
        <v>42</v>
      </c>
      <c r="S52" s="13" t="s">
        <v>311</v>
      </c>
      <c r="T52" s="16">
        <v>42917</v>
      </c>
      <c r="U52" s="16">
        <v>43281</v>
      </c>
      <c r="V52" s="10" t="s">
        <v>312</v>
      </c>
      <c r="W52" s="13" t="s">
        <v>313</v>
      </c>
      <c r="X52" s="18">
        <v>1</v>
      </c>
      <c r="Y52" s="19" t="s">
        <v>45</v>
      </c>
      <c r="Z52" s="10"/>
      <c r="AA52" s="22">
        <v>9</v>
      </c>
      <c r="AB52" s="14">
        <v>2019</v>
      </c>
      <c r="AC52" s="20"/>
      <c r="AD52" s="21"/>
      <c r="AE52" s="22" t="s">
        <v>58</v>
      </c>
      <c r="AF52" s="14"/>
    </row>
    <row r="53" spans="1:32" ht="409.5" x14ac:dyDescent="0.25">
      <c r="A53" s="9">
        <v>3447</v>
      </c>
      <c r="B53" s="14">
        <v>166</v>
      </c>
      <c r="C53" s="14">
        <v>2017</v>
      </c>
      <c r="D53" s="10" t="s">
        <v>314</v>
      </c>
      <c r="E53" s="10" t="s">
        <v>315</v>
      </c>
      <c r="F53" s="10"/>
      <c r="G53" s="10"/>
      <c r="H53" s="10" t="s">
        <v>85</v>
      </c>
      <c r="I53" s="11" t="s">
        <v>49</v>
      </c>
      <c r="J53" s="12" t="s">
        <v>50</v>
      </c>
      <c r="K53" s="10" t="s">
        <v>180</v>
      </c>
      <c r="L53" s="10" t="s">
        <v>63</v>
      </c>
      <c r="M53" s="13" t="s">
        <v>310</v>
      </c>
      <c r="N53" s="13" t="s">
        <v>195</v>
      </c>
      <c r="O53" s="14">
        <v>2017</v>
      </c>
      <c r="P53" s="14"/>
      <c r="Q53" s="14"/>
      <c r="R53" s="15" t="s">
        <v>42</v>
      </c>
      <c r="S53" s="13" t="s">
        <v>316</v>
      </c>
      <c r="T53" s="16">
        <v>43710</v>
      </c>
      <c r="U53" s="16">
        <v>44592</v>
      </c>
      <c r="V53" s="10"/>
      <c r="W53" s="13" t="s">
        <v>317</v>
      </c>
      <c r="X53" s="18">
        <v>1</v>
      </c>
      <c r="Y53" s="19" t="s">
        <v>318</v>
      </c>
      <c r="Z53" s="10"/>
      <c r="AA53" s="22">
        <v>3</v>
      </c>
      <c r="AB53" s="14">
        <v>2022</v>
      </c>
      <c r="AC53" s="20"/>
      <c r="AD53" s="21"/>
      <c r="AE53" s="22" t="s">
        <v>58</v>
      </c>
      <c r="AF53" s="34" t="s">
        <v>319</v>
      </c>
    </row>
    <row r="54" spans="1:32" ht="140.25" customHeight="1" x14ac:dyDescent="0.25">
      <c r="A54" s="9">
        <v>3450</v>
      </c>
      <c r="B54" s="14">
        <v>169</v>
      </c>
      <c r="C54" s="14">
        <v>2017</v>
      </c>
      <c r="D54" s="10" t="s">
        <v>320</v>
      </c>
      <c r="E54" s="10" t="s">
        <v>34</v>
      </c>
      <c r="F54" s="10"/>
      <c r="G54" s="10"/>
      <c r="H54" s="10" t="s">
        <v>85</v>
      </c>
      <c r="I54" s="11" t="s">
        <v>49</v>
      </c>
      <c r="J54" s="12" t="s">
        <v>50</v>
      </c>
      <c r="K54" s="10" t="s">
        <v>180</v>
      </c>
      <c r="L54" s="10" t="s">
        <v>63</v>
      </c>
      <c r="M54" s="13" t="s">
        <v>310</v>
      </c>
      <c r="N54" s="13" t="s">
        <v>195</v>
      </c>
      <c r="O54" s="14">
        <v>2017</v>
      </c>
      <c r="P54" s="14"/>
      <c r="Q54" s="14"/>
      <c r="R54" s="15" t="s">
        <v>42</v>
      </c>
      <c r="S54" s="13" t="s">
        <v>321</v>
      </c>
      <c r="T54" s="16">
        <v>42979</v>
      </c>
      <c r="U54" s="16">
        <v>44408</v>
      </c>
      <c r="V54" s="10"/>
      <c r="W54" s="13" t="s">
        <v>322</v>
      </c>
      <c r="X54" s="18">
        <v>1</v>
      </c>
      <c r="Y54" s="19" t="s">
        <v>45</v>
      </c>
      <c r="Z54" s="10"/>
      <c r="AA54" s="22">
        <v>7</v>
      </c>
      <c r="AB54" s="14">
        <v>2021</v>
      </c>
      <c r="AC54" s="20"/>
      <c r="AD54" s="21"/>
      <c r="AE54" s="22" t="s">
        <v>58</v>
      </c>
      <c r="AF54" s="14"/>
    </row>
    <row r="55" spans="1:32" ht="409.5" x14ac:dyDescent="0.25">
      <c r="A55" s="9">
        <v>3455</v>
      </c>
      <c r="B55" s="10">
        <v>174</v>
      </c>
      <c r="C55" s="14">
        <v>2017</v>
      </c>
      <c r="D55" s="10" t="s">
        <v>323</v>
      </c>
      <c r="E55" s="10" t="s">
        <v>34</v>
      </c>
      <c r="F55" s="10"/>
      <c r="G55" s="10"/>
      <c r="H55" s="10" t="s">
        <v>35</v>
      </c>
      <c r="I55" s="11" t="s">
        <v>36</v>
      </c>
      <c r="J55" s="12" t="s">
        <v>37</v>
      </c>
      <c r="K55" s="10" t="s">
        <v>324</v>
      </c>
      <c r="L55" s="10" t="s">
        <v>100</v>
      </c>
      <c r="M55" s="13" t="s">
        <v>325</v>
      </c>
      <c r="N55" s="13" t="s">
        <v>212</v>
      </c>
      <c r="O55" s="14">
        <v>2017</v>
      </c>
      <c r="P55" s="14"/>
      <c r="Q55" s="14"/>
      <c r="R55" s="15" t="s">
        <v>42</v>
      </c>
      <c r="S55" s="13" t="s">
        <v>326</v>
      </c>
      <c r="T55" s="16">
        <v>42976</v>
      </c>
      <c r="U55" s="16">
        <v>44196</v>
      </c>
      <c r="V55" s="10"/>
      <c r="W55" s="17" t="s">
        <v>327</v>
      </c>
      <c r="X55" s="18">
        <v>1</v>
      </c>
      <c r="Y55" s="19" t="s">
        <v>45</v>
      </c>
      <c r="Z55" s="40"/>
      <c r="AA55" s="22">
        <v>1</v>
      </c>
      <c r="AB55" s="14">
        <v>2021</v>
      </c>
      <c r="AC55" s="20"/>
      <c r="AD55" s="21"/>
      <c r="AE55" s="22" t="s">
        <v>46</v>
      </c>
      <c r="AF55" s="14"/>
    </row>
    <row r="56" spans="1:32" ht="152.25" customHeight="1" x14ac:dyDescent="0.25">
      <c r="A56" s="9">
        <v>3471</v>
      </c>
      <c r="B56" s="14">
        <v>190</v>
      </c>
      <c r="C56" s="14">
        <v>2017</v>
      </c>
      <c r="D56" s="10" t="s">
        <v>328</v>
      </c>
      <c r="E56" s="10" t="s">
        <v>34</v>
      </c>
      <c r="F56" s="10"/>
      <c r="G56" s="10"/>
      <c r="H56" s="10" t="s">
        <v>48</v>
      </c>
      <c r="I56" s="11" t="s">
        <v>308</v>
      </c>
      <c r="J56" s="12" t="s">
        <v>133</v>
      </c>
      <c r="K56" s="10" t="s">
        <v>309</v>
      </c>
      <c r="L56" s="41" t="s">
        <v>279</v>
      </c>
      <c r="M56" s="13" t="s">
        <v>325</v>
      </c>
      <c r="N56" s="13" t="s">
        <v>212</v>
      </c>
      <c r="O56" s="14">
        <v>2017</v>
      </c>
      <c r="P56" s="14"/>
      <c r="Q56" s="14"/>
      <c r="R56" s="15" t="s">
        <v>42</v>
      </c>
      <c r="S56" s="13" t="s">
        <v>329</v>
      </c>
      <c r="T56" s="16">
        <v>42948</v>
      </c>
      <c r="U56" s="16">
        <v>43281</v>
      </c>
      <c r="V56" s="10" t="s">
        <v>330</v>
      </c>
      <c r="W56" s="10" t="s">
        <v>331</v>
      </c>
      <c r="X56" s="18">
        <v>1</v>
      </c>
      <c r="Y56" s="19" t="s">
        <v>45</v>
      </c>
      <c r="Z56" s="10"/>
      <c r="AA56" s="22" t="s">
        <v>266</v>
      </c>
      <c r="AB56" s="14">
        <v>2019</v>
      </c>
      <c r="AC56" s="20"/>
      <c r="AD56" s="21"/>
      <c r="AE56" s="22" t="s">
        <v>58</v>
      </c>
      <c r="AF56" s="14"/>
    </row>
    <row r="57" spans="1:32" ht="180" customHeight="1" x14ac:dyDescent="0.25">
      <c r="A57" s="9">
        <v>3475</v>
      </c>
      <c r="B57" s="10">
        <v>194</v>
      </c>
      <c r="C57" s="14">
        <v>2017</v>
      </c>
      <c r="D57" s="10" t="s">
        <v>332</v>
      </c>
      <c r="E57" s="10" t="s">
        <v>333</v>
      </c>
      <c r="F57" s="10"/>
      <c r="G57" s="10"/>
      <c r="H57" s="10" t="s">
        <v>48</v>
      </c>
      <c r="I57" s="11" t="s">
        <v>121</v>
      </c>
      <c r="J57" s="12" t="s">
        <v>77</v>
      </c>
      <c r="K57" s="10" t="s">
        <v>334</v>
      </c>
      <c r="L57" s="10" t="s">
        <v>279</v>
      </c>
      <c r="M57" s="13" t="s">
        <v>325</v>
      </c>
      <c r="N57" s="13" t="s">
        <v>212</v>
      </c>
      <c r="O57" s="14">
        <v>2017</v>
      </c>
      <c r="P57" s="14"/>
      <c r="Q57" s="14"/>
      <c r="R57" s="15"/>
      <c r="S57" s="33" t="s">
        <v>335</v>
      </c>
      <c r="T57" s="16"/>
      <c r="U57" s="16">
        <v>44834</v>
      </c>
      <c r="V57" s="42"/>
      <c r="W57" s="13" t="s">
        <v>336</v>
      </c>
      <c r="X57" s="18">
        <v>1</v>
      </c>
      <c r="Y57" s="19" t="s">
        <v>45</v>
      </c>
      <c r="Z57" s="14"/>
      <c r="AA57" s="22">
        <v>9</v>
      </c>
      <c r="AB57" s="14">
        <v>2022</v>
      </c>
      <c r="AC57" s="20"/>
      <c r="AD57" s="21"/>
      <c r="AE57" s="22" t="s">
        <v>58</v>
      </c>
      <c r="AF57" s="34" t="s">
        <v>337</v>
      </c>
    </row>
    <row r="58" spans="1:32" ht="216.75" customHeight="1" x14ac:dyDescent="0.25">
      <c r="A58" s="9">
        <v>3476</v>
      </c>
      <c r="B58" s="10">
        <v>195</v>
      </c>
      <c r="C58" s="14">
        <v>2017</v>
      </c>
      <c r="D58" s="10" t="s">
        <v>338</v>
      </c>
      <c r="E58" s="10" t="s">
        <v>34</v>
      </c>
      <c r="F58" s="10"/>
      <c r="G58" s="10"/>
      <c r="H58" s="10" t="s">
        <v>48</v>
      </c>
      <c r="I58" s="11" t="s">
        <v>121</v>
      </c>
      <c r="J58" s="12" t="s">
        <v>77</v>
      </c>
      <c r="K58" s="10" t="s">
        <v>339</v>
      </c>
      <c r="L58" s="10" t="s">
        <v>210</v>
      </c>
      <c r="M58" s="13" t="s">
        <v>325</v>
      </c>
      <c r="N58" s="13" t="s">
        <v>212</v>
      </c>
      <c r="O58" s="14">
        <v>2017</v>
      </c>
      <c r="P58" s="14"/>
      <c r="Q58" s="14"/>
      <c r="R58" s="15" t="s">
        <v>42</v>
      </c>
      <c r="S58" s="25" t="s">
        <v>340</v>
      </c>
      <c r="T58" s="16">
        <v>42948</v>
      </c>
      <c r="U58" s="16">
        <v>43100</v>
      </c>
      <c r="V58" s="25" t="s">
        <v>341</v>
      </c>
      <c r="W58" s="13" t="s">
        <v>342</v>
      </c>
      <c r="X58" s="18">
        <v>1</v>
      </c>
      <c r="Y58" s="19" t="s">
        <v>45</v>
      </c>
      <c r="Z58" s="10"/>
      <c r="AA58" s="22">
        <v>6</v>
      </c>
      <c r="AB58" s="14">
        <v>2021</v>
      </c>
      <c r="AC58" s="20"/>
      <c r="AD58" s="21"/>
      <c r="AE58" s="22" t="s">
        <v>58</v>
      </c>
      <c r="AF58" s="14"/>
    </row>
    <row r="59" spans="1:32" ht="106.5" customHeight="1" x14ac:dyDescent="0.25">
      <c r="A59" s="9">
        <v>3477</v>
      </c>
      <c r="B59" s="14">
        <v>196</v>
      </c>
      <c r="C59" s="14">
        <v>2017</v>
      </c>
      <c r="D59" s="10" t="s">
        <v>343</v>
      </c>
      <c r="E59" s="10" t="s">
        <v>34</v>
      </c>
      <c r="F59" s="10"/>
      <c r="G59" s="10"/>
      <c r="H59" s="10" t="s">
        <v>48</v>
      </c>
      <c r="I59" s="11" t="s">
        <v>121</v>
      </c>
      <c r="J59" s="12" t="s">
        <v>77</v>
      </c>
      <c r="K59" s="10" t="s">
        <v>339</v>
      </c>
      <c r="L59" s="10" t="s">
        <v>210</v>
      </c>
      <c r="M59" s="13" t="s">
        <v>325</v>
      </c>
      <c r="N59" s="13" t="s">
        <v>212</v>
      </c>
      <c r="O59" s="14">
        <v>2017</v>
      </c>
      <c r="P59" s="14"/>
      <c r="Q59" s="14"/>
      <c r="R59" s="15"/>
      <c r="S59" s="25" t="s">
        <v>219</v>
      </c>
      <c r="T59" s="16">
        <v>43556</v>
      </c>
      <c r="U59" s="16">
        <v>43830</v>
      </c>
      <c r="V59" s="10" t="s">
        <v>344</v>
      </c>
      <c r="W59" s="43" t="s">
        <v>345</v>
      </c>
      <c r="X59" s="18">
        <v>1</v>
      </c>
      <c r="Y59" s="19" t="s">
        <v>45</v>
      </c>
      <c r="Z59" s="14"/>
      <c r="AA59" s="22">
        <v>8</v>
      </c>
      <c r="AB59" s="14">
        <v>2020</v>
      </c>
      <c r="AC59" s="20"/>
      <c r="AD59" s="21"/>
      <c r="AE59" s="22" t="s">
        <v>58</v>
      </c>
      <c r="AF59" s="14"/>
    </row>
    <row r="60" spans="1:32" ht="134.25" customHeight="1" x14ac:dyDescent="0.25">
      <c r="A60" s="9">
        <v>3481</v>
      </c>
      <c r="B60" s="10">
        <v>200</v>
      </c>
      <c r="C60" s="14">
        <v>2017</v>
      </c>
      <c r="D60" s="10" t="s">
        <v>346</v>
      </c>
      <c r="E60" s="10" t="s">
        <v>34</v>
      </c>
      <c r="F60" s="10"/>
      <c r="G60" s="10"/>
      <c r="H60" s="10" t="s">
        <v>48</v>
      </c>
      <c r="I60" s="11" t="s">
        <v>308</v>
      </c>
      <c r="J60" s="12" t="s">
        <v>133</v>
      </c>
      <c r="K60" s="10" t="s">
        <v>309</v>
      </c>
      <c r="L60" s="41" t="s">
        <v>210</v>
      </c>
      <c r="M60" s="13" t="s">
        <v>325</v>
      </c>
      <c r="N60" s="13" t="s">
        <v>212</v>
      </c>
      <c r="O60" s="14">
        <v>2017</v>
      </c>
      <c r="P60" s="14"/>
      <c r="Q60" s="14"/>
      <c r="R60" s="15"/>
      <c r="S60" s="33"/>
      <c r="T60" s="16">
        <v>42967</v>
      </c>
      <c r="U60" s="16">
        <v>43524</v>
      </c>
      <c r="V60" s="10"/>
      <c r="W60" s="13" t="s">
        <v>347</v>
      </c>
      <c r="X60" s="18">
        <v>1</v>
      </c>
      <c r="Y60" s="19" t="s">
        <v>45</v>
      </c>
      <c r="Z60" s="14"/>
      <c r="AA60" s="22" t="s">
        <v>216</v>
      </c>
      <c r="AB60" s="14">
        <v>2019</v>
      </c>
      <c r="AC60" s="20"/>
      <c r="AD60" s="21"/>
      <c r="AE60" s="22" t="s">
        <v>58</v>
      </c>
      <c r="AF60" s="14"/>
    </row>
    <row r="61" spans="1:32" ht="105.75" customHeight="1" x14ac:dyDescent="0.25">
      <c r="A61" s="9">
        <v>3482</v>
      </c>
      <c r="B61" s="10">
        <v>201</v>
      </c>
      <c r="C61" s="14">
        <v>2017</v>
      </c>
      <c r="D61" s="10" t="s">
        <v>348</v>
      </c>
      <c r="E61" s="10" t="s">
        <v>34</v>
      </c>
      <c r="F61" s="10"/>
      <c r="G61" s="10"/>
      <c r="H61" s="10" t="s">
        <v>48</v>
      </c>
      <c r="I61" s="11" t="s">
        <v>187</v>
      </c>
      <c r="J61" s="12" t="s">
        <v>188</v>
      </c>
      <c r="K61" s="10" t="s">
        <v>262</v>
      </c>
      <c r="L61" s="10" t="s">
        <v>210</v>
      </c>
      <c r="M61" s="13" t="s">
        <v>325</v>
      </c>
      <c r="N61" s="13" t="s">
        <v>212</v>
      </c>
      <c r="O61" s="14">
        <v>2017</v>
      </c>
      <c r="P61" s="14"/>
      <c r="Q61" s="14"/>
      <c r="R61" s="15"/>
      <c r="S61" s="33"/>
      <c r="T61" s="16"/>
      <c r="U61" s="16">
        <v>43555</v>
      </c>
      <c r="V61" s="10"/>
      <c r="W61" s="10" t="s">
        <v>265</v>
      </c>
      <c r="X61" s="18">
        <v>1</v>
      </c>
      <c r="Y61" s="19" t="s">
        <v>45</v>
      </c>
      <c r="Z61" s="14"/>
      <c r="AA61" s="22" t="s">
        <v>266</v>
      </c>
      <c r="AB61" s="14">
        <v>2019</v>
      </c>
      <c r="AC61" s="20"/>
      <c r="AD61" s="21"/>
      <c r="AE61" s="22" t="s">
        <v>58</v>
      </c>
      <c r="AF61" s="14"/>
    </row>
    <row r="62" spans="1:32" ht="223.5" customHeight="1" x14ac:dyDescent="0.25">
      <c r="A62" s="9">
        <v>3483</v>
      </c>
      <c r="B62" s="14">
        <v>202</v>
      </c>
      <c r="C62" s="14">
        <v>2017</v>
      </c>
      <c r="D62" s="10" t="s">
        <v>349</v>
      </c>
      <c r="E62" s="10" t="s">
        <v>34</v>
      </c>
      <c r="F62" s="10"/>
      <c r="G62" s="10"/>
      <c r="H62" s="10" t="s">
        <v>48</v>
      </c>
      <c r="I62" s="11" t="s">
        <v>76</v>
      </c>
      <c r="J62" s="12" t="s">
        <v>77</v>
      </c>
      <c r="K62" s="10" t="s">
        <v>251</v>
      </c>
      <c r="L62" s="10" t="s">
        <v>210</v>
      </c>
      <c r="M62" s="13" t="s">
        <v>325</v>
      </c>
      <c r="N62" s="13" t="s">
        <v>212</v>
      </c>
      <c r="O62" s="14">
        <v>2017</v>
      </c>
      <c r="P62" s="14"/>
      <c r="Q62" s="14"/>
      <c r="R62" s="15"/>
      <c r="S62" s="25" t="s">
        <v>219</v>
      </c>
      <c r="T62" s="16">
        <v>43556</v>
      </c>
      <c r="U62" s="16">
        <v>43830</v>
      </c>
      <c r="V62" s="10" t="s">
        <v>220</v>
      </c>
      <c r="W62" s="43" t="s">
        <v>350</v>
      </c>
      <c r="X62" s="18">
        <v>1</v>
      </c>
      <c r="Y62" s="19" t="s">
        <v>45</v>
      </c>
      <c r="Z62" s="14"/>
      <c r="AA62" s="22">
        <v>8</v>
      </c>
      <c r="AB62" s="14">
        <v>2020</v>
      </c>
      <c r="AC62" s="20"/>
      <c r="AD62" s="21"/>
      <c r="AE62" s="22" t="s">
        <v>58</v>
      </c>
      <c r="AF62" s="14"/>
    </row>
    <row r="63" spans="1:32" ht="210" customHeight="1" x14ac:dyDescent="0.25">
      <c r="A63" s="9">
        <v>3497</v>
      </c>
      <c r="B63" s="10">
        <v>216</v>
      </c>
      <c r="C63" s="14">
        <v>2017</v>
      </c>
      <c r="D63" s="10" t="s">
        <v>351</v>
      </c>
      <c r="E63" s="10" t="s">
        <v>34</v>
      </c>
      <c r="F63" s="10"/>
      <c r="G63" s="10"/>
      <c r="H63" s="10" t="s">
        <v>301</v>
      </c>
      <c r="I63" s="11" t="s">
        <v>36</v>
      </c>
      <c r="J63" s="12" t="s">
        <v>37</v>
      </c>
      <c r="K63" s="10" t="s">
        <v>352</v>
      </c>
      <c r="L63" s="10" t="s">
        <v>181</v>
      </c>
      <c r="M63" s="13" t="s">
        <v>353</v>
      </c>
      <c r="N63" s="13" t="s">
        <v>88</v>
      </c>
      <c r="O63" s="14">
        <v>2017</v>
      </c>
      <c r="P63" s="14"/>
      <c r="Q63" s="14"/>
      <c r="R63" s="15" t="s">
        <v>42</v>
      </c>
      <c r="S63" s="33" t="s">
        <v>354</v>
      </c>
      <c r="T63" s="16">
        <v>43006</v>
      </c>
      <c r="U63" s="16">
        <v>43190</v>
      </c>
      <c r="V63" s="10"/>
      <c r="W63" s="13" t="s">
        <v>355</v>
      </c>
      <c r="X63" s="18">
        <v>1</v>
      </c>
      <c r="Y63" s="19" t="s">
        <v>45</v>
      </c>
      <c r="Z63" s="14"/>
      <c r="AA63" s="22">
        <v>6</v>
      </c>
      <c r="AB63" s="14">
        <v>2019</v>
      </c>
      <c r="AC63" s="20"/>
      <c r="AD63" s="21"/>
      <c r="AE63" s="22" t="s">
        <v>46</v>
      </c>
      <c r="AF63" s="14"/>
    </row>
    <row r="64" spans="1:32" ht="161.25" customHeight="1" x14ac:dyDescent="0.25">
      <c r="A64" s="44">
        <v>3501</v>
      </c>
      <c r="B64" s="14">
        <v>220</v>
      </c>
      <c r="C64" s="14">
        <v>2017</v>
      </c>
      <c r="D64" s="10" t="s">
        <v>356</v>
      </c>
      <c r="E64" s="10" t="s">
        <v>34</v>
      </c>
      <c r="F64" s="10"/>
      <c r="G64" s="10"/>
      <c r="H64" s="10" t="s">
        <v>48</v>
      </c>
      <c r="I64" s="11" t="s">
        <v>121</v>
      </c>
      <c r="J64" s="12" t="s">
        <v>77</v>
      </c>
      <c r="K64" s="10" t="s">
        <v>357</v>
      </c>
      <c r="L64" s="10" t="s">
        <v>210</v>
      </c>
      <c r="M64" s="13" t="s">
        <v>353</v>
      </c>
      <c r="N64" s="13" t="s">
        <v>88</v>
      </c>
      <c r="O64" s="14">
        <v>2017</v>
      </c>
      <c r="P64" s="14"/>
      <c r="Q64" s="14"/>
      <c r="R64" s="15" t="s">
        <v>358</v>
      </c>
      <c r="S64" s="25" t="s">
        <v>359</v>
      </c>
      <c r="T64" s="16">
        <v>43556</v>
      </c>
      <c r="U64" s="16">
        <v>43830</v>
      </c>
      <c r="V64" s="10"/>
      <c r="W64" s="13" t="s">
        <v>360</v>
      </c>
      <c r="X64" s="18">
        <v>1</v>
      </c>
      <c r="Y64" s="19" t="s">
        <v>45</v>
      </c>
      <c r="Z64" s="14"/>
      <c r="AA64" s="22">
        <v>3</v>
      </c>
      <c r="AB64" s="14">
        <v>2020</v>
      </c>
      <c r="AC64" s="20"/>
      <c r="AD64" s="21"/>
      <c r="AE64" s="22" t="s">
        <v>58</v>
      </c>
      <c r="AF64" s="14"/>
    </row>
    <row r="65" spans="1:32" ht="291.75" customHeight="1" x14ac:dyDescent="0.25">
      <c r="A65" s="9">
        <v>3502</v>
      </c>
      <c r="B65" s="10">
        <v>221</v>
      </c>
      <c r="C65" s="14">
        <v>2017</v>
      </c>
      <c r="D65" s="10" t="s">
        <v>361</v>
      </c>
      <c r="E65" s="10" t="s">
        <v>34</v>
      </c>
      <c r="F65" s="10"/>
      <c r="G65" s="10"/>
      <c r="H65" s="10" t="s">
        <v>48</v>
      </c>
      <c r="I65" s="11" t="s">
        <v>308</v>
      </c>
      <c r="J65" s="12" t="s">
        <v>133</v>
      </c>
      <c r="K65" s="10" t="s">
        <v>309</v>
      </c>
      <c r="L65" s="10" t="s">
        <v>210</v>
      </c>
      <c r="M65" s="13" t="s">
        <v>353</v>
      </c>
      <c r="N65" s="13" t="s">
        <v>88</v>
      </c>
      <c r="O65" s="14">
        <v>2017</v>
      </c>
      <c r="P65" s="14"/>
      <c r="Q65" s="14"/>
      <c r="R65" s="15"/>
      <c r="S65" s="33"/>
      <c r="T65" s="16">
        <v>42998</v>
      </c>
      <c r="U65" s="16">
        <v>43524</v>
      </c>
      <c r="V65" s="10"/>
      <c r="W65" s="13" t="s">
        <v>347</v>
      </c>
      <c r="X65" s="18">
        <v>1</v>
      </c>
      <c r="Y65" s="19" t="s">
        <v>45</v>
      </c>
      <c r="Z65" s="14"/>
      <c r="AA65" s="22" t="s">
        <v>216</v>
      </c>
      <c r="AB65" s="14">
        <v>2019</v>
      </c>
      <c r="AC65" s="20"/>
      <c r="AD65" s="21"/>
      <c r="AE65" s="22" t="s">
        <v>58</v>
      </c>
      <c r="AF65" s="14"/>
    </row>
    <row r="66" spans="1:32" ht="130.5" customHeight="1" x14ac:dyDescent="0.25">
      <c r="A66" s="9">
        <v>3507</v>
      </c>
      <c r="B66" s="14">
        <v>226</v>
      </c>
      <c r="C66" s="14">
        <v>2017</v>
      </c>
      <c r="D66" s="10" t="s">
        <v>362</v>
      </c>
      <c r="E66" s="10" t="s">
        <v>34</v>
      </c>
      <c r="F66" s="10"/>
      <c r="G66" s="10"/>
      <c r="H66" s="10" t="s">
        <v>48</v>
      </c>
      <c r="I66" s="11" t="s">
        <v>76</v>
      </c>
      <c r="J66" s="12" t="s">
        <v>77</v>
      </c>
      <c r="K66" s="10" t="s">
        <v>251</v>
      </c>
      <c r="L66" s="10" t="s">
        <v>210</v>
      </c>
      <c r="M66" s="13" t="s">
        <v>353</v>
      </c>
      <c r="N66" s="13" t="s">
        <v>88</v>
      </c>
      <c r="O66" s="14">
        <v>2017</v>
      </c>
      <c r="P66" s="14"/>
      <c r="Q66" s="14"/>
      <c r="R66" s="15" t="s">
        <v>358</v>
      </c>
      <c r="S66" s="25" t="s">
        <v>219</v>
      </c>
      <c r="T66" s="16">
        <v>43556</v>
      </c>
      <c r="U66" s="16">
        <v>43830</v>
      </c>
      <c r="V66" s="10"/>
      <c r="W66" s="43" t="s">
        <v>363</v>
      </c>
      <c r="X66" s="18">
        <v>1</v>
      </c>
      <c r="Y66" s="19" t="s">
        <v>45</v>
      </c>
      <c r="Z66" s="14"/>
      <c r="AA66" s="22">
        <v>3</v>
      </c>
      <c r="AB66" s="14">
        <v>2020</v>
      </c>
      <c r="AC66" s="20"/>
      <c r="AD66" s="21"/>
      <c r="AE66" s="22" t="s">
        <v>58</v>
      </c>
      <c r="AF66" s="14"/>
    </row>
    <row r="67" spans="1:32" ht="174" customHeight="1" x14ac:dyDescent="0.25">
      <c r="A67" s="9">
        <v>3509</v>
      </c>
      <c r="B67" s="10">
        <v>228</v>
      </c>
      <c r="C67" s="14">
        <v>2017</v>
      </c>
      <c r="D67" s="10" t="s">
        <v>364</v>
      </c>
      <c r="E67" s="10" t="s">
        <v>34</v>
      </c>
      <c r="F67" s="10"/>
      <c r="G67" s="10"/>
      <c r="H67" s="10" t="s">
        <v>35</v>
      </c>
      <c r="I67" s="11" t="s">
        <v>36</v>
      </c>
      <c r="J67" s="12" t="s">
        <v>37</v>
      </c>
      <c r="K67" s="10" t="s">
        <v>365</v>
      </c>
      <c r="L67" s="10" t="s">
        <v>112</v>
      </c>
      <c r="M67" s="13" t="s">
        <v>366</v>
      </c>
      <c r="N67" s="13" t="s">
        <v>367</v>
      </c>
      <c r="O67" s="14">
        <v>2017</v>
      </c>
      <c r="P67" s="14"/>
      <c r="Q67" s="14"/>
      <c r="R67" s="15" t="s">
        <v>42</v>
      </c>
      <c r="S67" s="13" t="s">
        <v>368</v>
      </c>
      <c r="T67" s="16">
        <v>43038</v>
      </c>
      <c r="U67" s="16">
        <v>43830</v>
      </c>
      <c r="V67" s="10"/>
      <c r="W67" s="17" t="s">
        <v>369</v>
      </c>
      <c r="X67" s="18">
        <v>1</v>
      </c>
      <c r="Y67" s="19" t="s">
        <v>45</v>
      </c>
      <c r="Z67" s="14"/>
      <c r="AA67" s="22">
        <v>9</v>
      </c>
      <c r="AB67" s="14">
        <v>2019</v>
      </c>
      <c r="AC67" s="20"/>
      <c r="AD67" s="21"/>
      <c r="AE67" s="22" t="s">
        <v>46</v>
      </c>
      <c r="AF67" s="14"/>
    </row>
    <row r="68" spans="1:32" ht="184.5" customHeight="1" x14ac:dyDescent="0.25">
      <c r="A68" s="9">
        <v>3510</v>
      </c>
      <c r="B68" s="14">
        <v>229</v>
      </c>
      <c r="C68" s="14">
        <v>2017</v>
      </c>
      <c r="D68" s="10" t="s">
        <v>370</v>
      </c>
      <c r="E68" s="10" t="s">
        <v>34</v>
      </c>
      <c r="F68" s="10"/>
      <c r="G68" s="10"/>
      <c r="H68" s="10" t="s">
        <v>35</v>
      </c>
      <c r="I68" s="11" t="s">
        <v>36</v>
      </c>
      <c r="J68" s="12" t="s">
        <v>37</v>
      </c>
      <c r="K68" s="10" t="s">
        <v>365</v>
      </c>
      <c r="L68" s="10" t="s">
        <v>112</v>
      </c>
      <c r="M68" s="13" t="s">
        <v>366</v>
      </c>
      <c r="N68" s="13" t="s">
        <v>367</v>
      </c>
      <c r="O68" s="14">
        <v>2017</v>
      </c>
      <c r="P68" s="14"/>
      <c r="Q68" s="14"/>
      <c r="R68" s="15" t="s">
        <v>42</v>
      </c>
      <c r="S68" s="13" t="s">
        <v>371</v>
      </c>
      <c r="T68" s="16">
        <v>43038</v>
      </c>
      <c r="U68" s="16">
        <v>43677</v>
      </c>
      <c r="V68" s="10"/>
      <c r="W68" s="17" t="s">
        <v>372</v>
      </c>
      <c r="X68" s="18">
        <v>1</v>
      </c>
      <c r="Y68" s="19" t="s">
        <v>45</v>
      </c>
      <c r="Z68" s="14"/>
      <c r="AA68" s="22">
        <v>10</v>
      </c>
      <c r="AB68" s="14">
        <v>2019</v>
      </c>
      <c r="AC68" s="20"/>
      <c r="AD68" s="21"/>
      <c r="AE68" s="22" t="s">
        <v>46</v>
      </c>
      <c r="AF68" s="14"/>
    </row>
    <row r="69" spans="1:32" ht="127.5" customHeight="1" x14ac:dyDescent="0.25">
      <c r="A69" s="9">
        <v>3513</v>
      </c>
      <c r="B69" s="14">
        <v>232</v>
      </c>
      <c r="C69" s="14">
        <v>2017</v>
      </c>
      <c r="D69" s="10" t="s">
        <v>373</v>
      </c>
      <c r="E69" s="10" t="s">
        <v>34</v>
      </c>
      <c r="F69" s="10"/>
      <c r="G69" s="10"/>
      <c r="H69" s="10" t="s">
        <v>35</v>
      </c>
      <c r="I69" s="11" t="s">
        <v>36</v>
      </c>
      <c r="J69" s="12" t="s">
        <v>98</v>
      </c>
      <c r="K69" s="45" t="s">
        <v>374</v>
      </c>
      <c r="L69" s="10" t="s">
        <v>112</v>
      </c>
      <c r="M69" s="13" t="s">
        <v>366</v>
      </c>
      <c r="N69" s="13" t="s">
        <v>367</v>
      </c>
      <c r="O69" s="14">
        <v>2017</v>
      </c>
      <c r="P69" s="14"/>
      <c r="Q69" s="14"/>
      <c r="R69" s="15" t="s">
        <v>42</v>
      </c>
      <c r="S69" s="13" t="s">
        <v>375</v>
      </c>
      <c r="T69" s="16">
        <v>43040</v>
      </c>
      <c r="U69" s="16">
        <v>43799</v>
      </c>
      <c r="V69" s="10"/>
      <c r="W69" s="13" t="s">
        <v>376</v>
      </c>
      <c r="X69" s="18">
        <v>1</v>
      </c>
      <c r="Y69" s="19" t="s">
        <v>45</v>
      </c>
      <c r="Z69" s="14"/>
      <c r="AA69" s="22">
        <v>11</v>
      </c>
      <c r="AB69" s="14">
        <v>2019</v>
      </c>
      <c r="AC69" s="20"/>
      <c r="AD69" s="21"/>
      <c r="AE69" s="22" t="s">
        <v>46</v>
      </c>
      <c r="AF69" s="14"/>
    </row>
    <row r="70" spans="1:32" ht="210" customHeight="1" x14ac:dyDescent="0.25">
      <c r="A70" s="9">
        <v>3518</v>
      </c>
      <c r="B70" s="10">
        <v>237</v>
      </c>
      <c r="C70" s="14">
        <v>2017</v>
      </c>
      <c r="D70" s="10" t="s">
        <v>377</v>
      </c>
      <c r="E70" s="10" t="s">
        <v>163</v>
      </c>
      <c r="F70" s="10"/>
      <c r="G70" s="10"/>
      <c r="H70" s="10" t="s">
        <v>301</v>
      </c>
      <c r="I70" s="11" t="s">
        <v>121</v>
      </c>
      <c r="J70" s="12" t="s">
        <v>77</v>
      </c>
      <c r="K70" s="10" t="s">
        <v>378</v>
      </c>
      <c r="L70" s="10" t="s">
        <v>100</v>
      </c>
      <c r="M70" s="13" t="s">
        <v>366</v>
      </c>
      <c r="N70" s="13" t="s">
        <v>367</v>
      </c>
      <c r="O70" s="14">
        <v>2017</v>
      </c>
      <c r="P70" s="14"/>
      <c r="Q70" s="14"/>
      <c r="R70" s="15" t="s">
        <v>42</v>
      </c>
      <c r="S70" s="33" t="s">
        <v>379</v>
      </c>
      <c r="T70" s="16" t="s">
        <v>380</v>
      </c>
      <c r="U70" s="16" t="s">
        <v>381</v>
      </c>
      <c r="V70" s="10"/>
      <c r="W70" s="13" t="s">
        <v>382</v>
      </c>
      <c r="X70" s="18">
        <v>1</v>
      </c>
      <c r="Y70" s="19" t="s">
        <v>318</v>
      </c>
      <c r="Z70" s="14"/>
      <c r="AA70" s="22">
        <v>2</v>
      </c>
      <c r="AB70" s="14">
        <v>2024</v>
      </c>
      <c r="AC70" s="20"/>
      <c r="AD70" s="21"/>
      <c r="AE70" s="22" t="s">
        <v>58</v>
      </c>
      <c r="AF70" s="34" t="s">
        <v>383</v>
      </c>
    </row>
    <row r="71" spans="1:32" ht="261.75" customHeight="1" x14ac:dyDescent="0.25">
      <c r="A71" s="9">
        <v>3523</v>
      </c>
      <c r="B71" s="10">
        <v>242</v>
      </c>
      <c r="C71" s="14">
        <v>2017</v>
      </c>
      <c r="D71" s="10" t="s">
        <v>384</v>
      </c>
      <c r="E71" s="10" t="s">
        <v>34</v>
      </c>
      <c r="F71" s="10"/>
      <c r="G71" s="10"/>
      <c r="H71" s="10" t="s">
        <v>35</v>
      </c>
      <c r="I71" s="11" t="s">
        <v>60</v>
      </c>
      <c r="J71" s="12" t="s">
        <v>61</v>
      </c>
      <c r="K71" s="10" t="s">
        <v>385</v>
      </c>
      <c r="L71" s="10" t="s">
        <v>39</v>
      </c>
      <c r="M71" s="13" t="s">
        <v>386</v>
      </c>
      <c r="N71" s="13" t="s">
        <v>144</v>
      </c>
      <c r="O71" s="14">
        <v>2017</v>
      </c>
      <c r="P71" s="14"/>
      <c r="Q71" s="14"/>
      <c r="R71" s="15" t="s">
        <v>42</v>
      </c>
      <c r="S71" s="13" t="s">
        <v>387</v>
      </c>
      <c r="T71" s="16">
        <v>43069</v>
      </c>
      <c r="U71" s="16">
        <v>44286</v>
      </c>
      <c r="V71" s="10"/>
      <c r="W71" s="17" t="s">
        <v>388</v>
      </c>
      <c r="X71" s="18">
        <v>1</v>
      </c>
      <c r="Y71" s="19" t="s">
        <v>45</v>
      </c>
      <c r="Z71" s="14"/>
      <c r="AA71" s="22">
        <v>3</v>
      </c>
      <c r="AB71" s="14">
        <v>2021</v>
      </c>
      <c r="AC71" s="20"/>
      <c r="AD71" s="21"/>
      <c r="AE71" s="22" t="s">
        <v>46</v>
      </c>
      <c r="AF71" s="14"/>
    </row>
    <row r="72" spans="1:32" ht="98.25" customHeight="1" x14ac:dyDescent="0.25">
      <c r="A72" s="9">
        <v>3525</v>
      </c>
      <c r="B72" s="14">
        <v>244</v>
      </c>
      <c r="C72" s="14">
        <v>2017</v>
      </c>
      <c r="D72" s="10" t="s">
        <v>389</v>
      </c>
      <c r="E72" s="10" t="s">
        <v>34</v>
      </c>
      <c r="F72" s="10"/>
      <c r="G72" s="10"/>
      <c r="H72" s="10" t="s">
        <v>35</v>
      </c>
      <c r="I72" s="11" t="s">
        <v>36</v>
      </c>
      <c r="J72" s="12" t="s">
        <v>37</v>
      </c>
      <c r="K72" s="10" t="s">
        <v>390</v>
      </c>
      <c r="L72" s="10" t="s">
        <v>285</v>
      </c>
      <c r="M72" s="13" t="s">
        <v>386</v>
      </c>
      <c r="N72" s="13" t="s">
        <v>144</v>
      </c>
      <c r="O72" s="14">
        <v>2017</v>
      </c>
      <c r="P72" s="14"/>
      <c r="Q72" s="14"/>
      <c r="R72" s="15"/>
      <c r="S72" s="13" t="s">
        <v>391</v>
      </c>
      <c r="T72" s="16">
        <v>43101</v>
      </c>
      <c r="U72" s="16">
        <v>44012</v>
      </c>
      <c r="V72" s="10"/>
      <c r="W72" s="13" t="s">
        <v>392</v>
      </c>
      <c r="X72" s="18">
        <v>1</v>
      </c>
      <c r="Y72" s="19" t="s">
        <v>45</v>
      </c>
      <c r="Z72" s="14"/>
      <c r="AA72" s="22" t="s">
        <v>393</v>
      </c>
      <c r="AB72" s="14">
        <v>2020</v>
      </c>
      <c r="AC72" s="20"/>
      <c r="AD72" s="21"/>
      <c r="AE72" s="22" t="s">
        <v>46</v>
      </c>
      <c r="AF72" s="14"/>
    </row>
    <row r="73" spans="1:32" ht="116.25" customHeight="1" x14ac:dyDescent="0.25">
      <c r="A73" s="9">
        <v>3532</v>
      </c>
      <c r="B73" s="10">
        <v>251</v>
      </c>
      <c r="C73" s="14">
        <v>2017</v>
      </c>
      <c r="D73" s="10" t="s">
        <v>394</v>
      </c>
      <c r="E73" s="10" t="s">
        <v>34</v>
      </c>
      <c r="F73" s="10"/>
      <c r="G73" s="10"/>
      <c r="H73" s="10" t="s">
        <v>35</v>
      </c>
      <c r="I73" s="11" t="s">
        <v>36</v>
      </c>
      <c r="J73" s="12" t="s">
        <v>37</v>
      </c>
      <c r="K73" s="10" t="s">
        <v>395</v>
      </c>
      <c r="L73" s="10" t="s">
        <v>396</v>
      </c>
      <c r="M73" s="13" t="s">
        <v>386</v>
      </c>
      <c r="N73" s="13" t="s">
        <v>144</v>
      </c>
      <c r="O73" s="14">
        <v>2017</v>
      </c>
      <c r="P73" s="14"/>
      <c r="Q73" s="14"/>
      <c r="R73" s="15" t="s">
        <v>42</v>
      </c>
      <c r="S73" s="13" t="s">
        <v>368</v>
      </c>
      <c r="T73" s="16">
        <v>43066</v>
      </c>
      <c r="U73" s="16">
        <v>43465</v>
      </c>
      <c r="V73" s="10" t="s">
        <v>397</v>
      </c>
      <c r="W73" s="13" t="s">
        <v>398</v>
      </c>
      <c r="X73" s="18">
        <v>1</v>
      </c>
      <c r="Y73" s="19" t="s">
        <v>45</v>
      </c>
      <c r="Z73" s="10"/>
      <c r="AA73" s="22" t="s">
        <v>266</v>
      </c>
      <c r="AB73" s="14">
        <v>2019</v>
      </c>
      <c r="AC73" s="20"/>
      <c r="AD73" s="21"/>
      <c r="AE73" s="22" t="s">
        <v>46</v>
      </c>
      <c r="AF73" s="14"/>
    </row>
    <row r="74" spans="1:32" ht="135.75" customHeight="1" x14ac:dyDescent="0.25">
      <c r="A74" s="9">
        <v>3538</v>
      </c>
      <c r="B74" s="10">
        <v>257</v>
      </c>
      <c r="C74" s="14">
        <v>2017</v>
      </c>
      <c r="D74" s="10" t="s">
        <v>399</v>
      </c>
      <c r="E74" s="10" t="s">
        <v>34</v>
      </c>
      <c r="F74" s="10"/>
      <c r="G74" s="10"/>
      <c r="H74" s="10" t="s">
        <v>48</v>
      </c>
      <c r="I74" s="11" t="s">
        <v>308</v>
      </c>
      <c r="J74" s="12" t="s">
        <v>133</v>
      </c>
      <c r="K74" s="10" t="s">
        <v>309</v>
      </c>
      <c r="L74" s="10" t="s">
        <v>79</v>
      </c>
      <c r="M74" s="13" t="s">
        <v>400</v>
      </c>
      <c r="N74" s="13" t="s">
        <v>172</v>
      </c>
      <c r="O74" s="14">
        <v>2017</v>
      </c>
      <c r="P74" s="14"/>
      <c r="Q74" s="14"/>
      <c r="R74" s="15" t="s">
        <v>42</v>
      </c>
      <c r="S74" s="13" t="s">
        <v>401</v>
      </c>
      <c r="T74" s="16">
        <v>43160</v>
      </c>
      <c r="U74" s="16">
        <v>43281</v>
      </c>
      <c r="V74" s="10" t="s">
        <v>402</v>
      </c>
      <c r="W74" s="13" t="s">
        <v>403</v>
      </c>
      <c r="X74" s="18">
        <v>1</v>
      </c>
      <c r="Y74" s="19" t="s">
        <v>45</v>
      </c>
      <c r="Z74" s="14"/>
      <c r="AA74" s="22" t="s">
        <v>138</v>
      </c>
      <c r="AB74" s="14">
        <v>2019</v>
      </c>
      <c r="AC74" s="20"/>
      <c r="AD74" s="21"/>
      <c r="AE74" s="22" t="s">
        <v>58</v>
      </c>
      <c r="AF74" s="14"/>
    </row>
    <row r="75" spans="1:32" ht="162" customHeight="1" x14ac:dyDescent="0.25">
      <c r="A75" s="9">
        <v>3539</v>
      </c>
      <c r="B75" s="10">
        <v>258</v>
      </c>
      <c r="C75" s="14">
        <v>2017</v>
      </c>
      <c r="D75" s="10" t="s">
        <v>404</v>
      </c>
      <c r="E75" s="10" t="s">
        <v>34</v>
      </c>
      <c r="F75" s="10"/>
      <c r="G75" s="10"/>
      <c r="H75" s="10" t="s">
        <v>48</v>
      </c>
      <c r="I75" s="11" t="s">
        <v>308</v>
      </c>
      <c r="J75" s="12" t="s">
        <v>133</v>
      </c>
      <c r="K75" s="10" t="s">
        <v>309</v>
      </c>
      <c r="L75" s="10" t="s">
        <v>79</v>
      </c>
      <c r="M75" s="13" t="s">
        <v>400</v>
      </c>
      <c r="N75" s="13" t="s">
        <v>172</v>
      </c>
      <c r="O75" s="14">
        <v>2017</v>
      </c>
      <c r="P75" s="14"/>
      <c r="Q75" s="14"/>
      <c r="R75" s="15" t="s">
        <v>42</v>
      </c>
      <c r="S75" s="13" t="s">
        <v>405</v>
      </c>
      <c r="T75" s="16">
        <v>43252</v>
      </c>
      <c r="U75" s="16">
        <v>43343</v>
      </c>
      <c r="V75" s="10" t="s">
        <v>406</v>
      </c>
      <c r="W75" s="13" t="s">
        <v>407</v>
      </c>
      <c r="X75" s="18">
        <v>1</v>
      </c>
      <c r="Y75" s="19" t="s">
        <v>45</v>
      </c>
      <c r="Z75" s="14"/>
      <c r="AA75" s="22" t="s">
        <v>138</v>
      </c>
      <c r="AB75" s="14">
        <v>2019</v>
      </c>
      <c r="AC75" s="20"/>
      <c r="AD75" s="21"/>
      <c r="AE75" s="22" t="s">
        <v>58</v>
      </c>
      <c r="AF75" s="14"/>
    </row>
    <row r="76" spans="1:32" ht="79.5" customHeight="1" x14ac:dyDescent="0.25">
      <c r="A76" s="9">
        <v>3540</v>
      </c>
      <c r="B76" s="14">
        <v>1</v>
      </c>
      <c r="C76" s="10">
        <v>2018</v>
      </c>
      <c r="D76" s="10" t="s">
        <v>408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411</v>
      </c>
      <c r="X76" s="18">
        <v>1</v>
      </c>
      <c r="Y76" s="19" t="s">
        <v>45</v>
      </c>
      <c r="Z76" s="13"/>
      <c r="AA76" s="14" t="s">
        <v>412</v>
      </c>
      <c r="AB76" s="14">
        <v>2019</v>
      </c>
      <c r="AC76" s="20"/>
      <c r="AD76" s="21"/>
      <c r="AE76" s="22" t="s">
        <v>46</v>
      </c>
      <c r="AF76" s="14"/>
    </row>
    <row r="77" spans="1:32" ht="90" customHeight="1" x14ac:dyDescent="0.25">
      <c r="A77" s="9">
        <v>3541</v>
      </c>
      <c r="B77" s="10">
        <v>2</v>
      </c>
      <c r="C77" s="10">
        <v>2018</v>
      </c>
      <c r="D77" s="10" t="s">
        <v>413</v>
      </c>
      <c r="E77" s="10" t="s">
        <v>34</v>
      </c>
      <c r="F77" s="10"/>
      <c r="G77" s="10"/>
      <c r="H77" s="10" t="s">
        <v>35</v>
      </c>
      <c r="I77" s="11" t="s">
        <v>36</v>
      </c>
      <c r="J77" s="12" t="s">
        <v>98</v>
      </c>
      <c r="K77" s="10" t="s">
        <v>38</v>
      </c>
      <c r="L77" s="10" t="s">
        <v>112</v>
      </c>
      <c r="M77" s="13" t="s">
        <v>409</v>
      </c>
      <c r="N77" s="13" t="s">
        <v>138</v>
      </c>
      <c r="O77" s="14">
        <v>2018</v>
      </c>
      <c r="P77" s="13"/>
      <c r="Q77" s="14"/>
      <c r="R77" s="15" t="s">
        <v>42</v>
      </c>
      <c r="S77" s="10" t="s">
        <v>414</v>
      </c>
      <c r="T77" s="16">
        <v>43228</v>
      </c>
      <c r="U77" s="16">
        <v>43465</v>
      </c>
      <c r="V77" s="19"/>
      <c r="W77" s="13" t="s">
        <v>415</v>
      </c>
      <c r="X77" s="18">
        <v>1</v>
      </c>
      <c r="Y77" s="19" t="s">
        <v>45</v>
      </c>
      <c r="Z77" s="13"/>
      <c r="AA77" s="14" t="s">
        <v>412</v>
      </c>
      <c r="AB77" s="14">
        <v>2019</v>
      </c>
      <c r="AC77" s="20"/>
      <c r="AD77" s="21"/>
      <c r="AE77" s="22" t="s">
        <v>46</v>
      </c>
      <c r="AF77" s="14"/>
    </row>
    <row r="78" spans="1:32" ht="90" customHeight="1" x14ac:dyDescent="0.25">
      <c r="A78" s="9">
        <v>3542</v>
      </c>
      <c r="B78" s="10">
        <v>3</v>
      </c>
      <c r="C78" s="10">
        <v>2018</v>
      </c>
      <c r="D78" s="10" t="s">
        <v>416</v>
      </c>
      <c r="E78" s="10" t="s">
        <v>34</v>
      </c>
      <c r="F78" s="10"/>
      <c r="G78" s="10"/>
      <c r="H78" s="10" t="s">
        <v>35</v>
      </c>
      <c r="I78" s="11" t="s">
        <v>36</v>
      </c>
      <c r="J78" s="12" t="s">
        <v>98</v>
      </c>
      <c r="K78" s="10" t="s">
        <v>38</v>
      </c>
      <c r="L78" s="10" t="s">
        <v>112</v>
      </c>
      <c r="M78" s="13" t="s">
        <v>409</v>
      </c>
      <c r="N78" s="13" t="s">
        <v>138</v>
      </c>
      <c r="O78" s="14">
        <v>2018</v>
      </c>
      <c r="P78" s="13"/>
      <c r="Q78" s="14"/>
      <c r="R78" s="15" t="s">
        <v>42</v>
      </c>
      <c r="S78" s="10" t="s">
        <v>410</v>
      </c>
      <c r="T78" s="16">
        <v>43228</v>
      </c>
      <c r="U78" s="16">
        <v>43465</v>
      </c>
      <c r="V78" s="19"/>
      <c r="W78" s="13" t="s">
        <v>417</v>
      </c>
      <c r="X78" s="18">
        <v>1</v>
      </c>
      <c r="Y78" s="19" t="s">
        <v>45</v>
      </c>
      <c r="Z78" s="13"/>
      <c r="AA78" s="14" t="s">
        <v>412</v>
      </c>
      <c r="AB78" s="14">
        <v>2019</v>
      </c>
      <c r="AC78" s="20"/>
      <c r="AD78" s="21"/>
      <c r="AE78" s="22" t="s">
        <v>46</v>
      </c>
      <c r="AF78" s="14"/>
    </row>
    <row r="79" spans="1:32" ht="90" customHeight="1" x14ac:dyDescent="0.25">
      <c r="A79" s="9">
        <v>3543</v>
      </c>
      <c r="B79" s="14">
        <v>4</v>
      </c>
      <c r="C79" s="10">
        <v>2018</v>
      </c>
      <c r="D79" s="10" t="s">
        <v>418</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419</v>
      </c>
      <c r="X79" s="18">
        <v>1</v>
      </c>
      <c r="Y79" s="19" t="s">
        <v>45</v>
      </c>
      <c r="Z79" s="46"/>
      <c r="AA79" s="14" t="s">
        <v>412</v>
      </c>
      <c r="AB79" s="14">
        <v>2019</v>
      </c>
      <c r="AC79" s="20"/>
      <c r="AD79" s="21"/>
      <c r="AE79" s="22" t="s">
        <v>46</v>
      </c>
      <c r="AF79" s="14"/>
    </row>
    <row r="80" spans="1:32" ht="264" customHeight="1" x14ac:dyDescent="0.25">
      <c r="A80" s="9">
        <v>3544</v>
      </c>
      <c r="B80" s="10">
        <v>5</v>
      </c>
      <c r="C80" s="10">
        <v>2018</v>
      </c>
      <c r="D80" s="10" t="s">
        <v>420</v>
      </c>
      <c r="E80" s="10" t="s">
        <v>34</v>
      </c>
      <c r="F80" s="10"/>
      <c r="G80" s="10"/>
      <c r="H80" s="10" t="s">
        <v>35</v>
      </c>
      <c r="I80" s="11" t="s">
        <v>36</v>
      </c>
      <c r="J80" s="12" t="s">
        <v>98</v>
      </c>
      <c r="K80" s="10" t="s">
        <v>38</v>
      </c>
      <c r="L80" s="10" t="s">
        <v>112</v>
      </c>
      <c r="M80" s="13" t="s">
        <v>409</v>
      </c>
      <c r="N80" s="13" t="s">
        <v>138</v>
      </c>
      <c r="O80" s="14">
        <v>2018</v>
      </c>
      <c r="P80" s="13"/>
      <c r="Q80" s="14"/>
      <c r="R80" s="15" t="s">
        <v>42</v>
      </c>
      <c r="S80" s="10" t="s">
        <v>410</v>
      </c>
      <c r="T80" s="16">
        <v>43228</v>
      </c>
      <c r="U80" s="16">
        <v>43465</v>
      </c>
      <c r="V80" s="19"/>
      <c r="W80" s="13" t="s">
        <v>421</v>
      </c>
      <c r="X80" s="18">
        <v>1</v>
      </c>
      <c r="Y80" s="19" t="s">
        <v>45</v>
      </c>
      <c r="Z80" s="13"/>
      <c r="AA80" s="14" t="s">
        <v>412</v>
      </c>
      <c r="AB80" s="14">
        <v>2019</v>
      </c>
      <c r="AC80" s="20"/>
      <c r="AD80" s="21"/>
      <c r="AE80" s="22" t="s">
        <v>46</v>
      </c>
      <c r="AF80" s="14"/>
    </row>
    <row r="81" spans="1:32" ht="245.25" customHeight="1" x14ac:dyDescent="0.25">
      <c r="A81" s="9">
        <v>3545</v>
      </c>
      <c r="B81" s="10">
        <v>6</v>
      </c>
      <c r="C81" s="10">
        <v>2018</v>
      </c>
      <c r="D81" s="10" t="s">
        <v>422</v>
      </c>
      <c r="E81" s="10" t="s">
        <v>34</v>
      </c>
      <c r="F81" s="10"/>
      <c r="G81" s="10"/>
      <c r="H81" s="10" t="s">
        <v>35</v>
      </c>
      <c r="I81" s="11" t="s">
        <v>36</v>
      </c>
      <c r="J81" s="12" t="s">
        <v>98</v>
      </c>
      <c r="K81" s="10" t="s">
        <v>38</v>
      </c>
      <c r="L81" s="10" t="s">
        <v>39</v>
      </c>
      <c r="M81" s="13" t="s">
        <v>409</v>
      </c>
      <c r="N81" s="13" t="s">
        <v>138</v>
      </c>
      <c r="O81" s="14">
        <v>2018</v>
      </c>
      <c r="P81" s="13"/>
      <c r="Q81" s="14"/>
      <c r="R81" s="15" t="s">
        <v>42</v>
      </c>
      <c r="S81" s="10" t="s">
        <v>423</v>
      </c>
      <c r="T81" s="16">
        <v>43228</v>
      </c>
      <c r="U81" s="16">
        <v>44135</v>
      </c>
      <c r="V81" s="19"/>
      <c r="W81" s="13" t="s">
        <v>424</v>
      </c>
      <c r="X81" s="18">
        <v>1</v>
      </c>
      <c r="Y81" s="19" t="s">
        <v>45</v>
      </c>
      <c r="Z81" s="13"/>
      <c r="AA81" s="14">
        <v>9</v>
      </c>
      <c r="AB81" s="14">
        <v>2020</v>
      </c>
      <c r="AC81" s="20"/>
      <c r="AD81" s="21"/>
      <c r="AE81" s="22" t="s">
        <v>46</v>
      </c>
      <c r="AF81" s="14"/>
    </row>
    <row r="82" spans="1:32" ht="409.5" x14ac:dyDescent="0.25">
      <c r="A82" s="9">
        <v>3546</v>
      </c>
      <c r="B82" s="14">
        <v>7</v>
      </c>
      <c r="C82" s="10">
        <v>2018</v>
      </c>
      <c r="D82" s="10" t="s">
        <v>425</v>
      </c>
      <c r="E82" s="10" t="s">
        <v>34</v>
      </c>
      <c r="F82" s="10"/>
      <c r="G82" s="10"/>
      <c r="H82" s="10" t="s">
        <v>35</v>
      </c>
      <c r="I82" s="11" t="s">
        <v>36</v>
      </c>
      <c r="J82" s="12" t="s">
        <v>98</v>
      </c>
      <c r="K82" s="10" t="s">
        <v>38</v>
      </c>
      <c r="L82" s="10" t="s">
        <v>112</v>
      </c>
      <c r="M82" s="13" t="s">
        <v>409</v>
      </c>
      <c r="N82" s="13" t="s">
        <v>138</v>
      </c>
      <c r="O82" s="14">
        <v>2018</v>
      </c>
      <c r="P82" s="13"/>
      <c r="Q82" s="14"/>
      <c r="R82" s="15" t="s">
        <v>42</v>
      </c>
      <c r="S82" s="10" t="s">
        <v>410</v>
      </c>
      <c r="T82" s="16">
        <v>43228</v>
      </c>
      <c r="U82" s="16">
        <v>43465</v>
      </c>
      <c r="V82" s="19"/>
      <c r="W82" s="13" t="s">
        <v>426</v>
      </c>
      <c r="X82" s="18">
        <v>1</v>
      </c>
      <c r="Y82" s="19" t="s">
        <v>45</v>
      </c>
      <c r="Z82" s="13"/>
      <c r="AA82" s="14" t="s">
        <v>412</v>
      </c>
      <c r="AB82" s="14">
        <v>2019</v>
      </c>
      <c r="AC82" s="20"/>
      <c r="AD82" s="21"/>
      <c r="AE82" s="22" t="s">
        <v>46</v>
      </c>
      <c r="AF82" s="14"/>
    </row>
    <row r="83" spans="1:32" ht="287.25" customHeight="1" x14ac:dyDescent="0.25">
      <c r="A83" s="9">
        <v>3547</v>
      </c>
      <c r="B83" s="10">
        <v>8</v>
      </c>
      <c r="C83" s="10">
        <v>2018</v>
      </c>
      <c r="D83" s="10" t="s">
        <v>427</v>
      </c>
      <c r="E83" s="10" t="s">
        <v>34</v>
      </c>
      <c r="F83" s="10"/>
      <c r="G83" s="10"/>
      <c r="H83" s="10" t="s">
        <v>35</v>
      </c>
      <c r="I83" s="11" t="s">
        <v>36</v>
      </c>
      <c r="J83" s="12" t="s">
        <v>98</v>
      </c>
      <c r="K83" s="10" t="s">
        <v>38</v>
      </c>
      <c r="L83" s="10" t="s">
        <v>39</v>
      </c>
      <c r="M83" s="13" t="s">
        <v>409</v>
      </c>
      <c r="N83" s="13" t="s">
        <v>138</v>
      </c>
      <c r="O83" s="14">
        <v>2018</v>
      </c>
      <c r="P83" s="13"/>
      <c r="Q83" s="14"/>
      <c r="R83" s="15" t="s">
        <v>42</v>
      </c>
      <c r="S83" s="10" t="s">
        <v>423</v>
      </c>
      <c r="T83" s="16">
        <v>43228</v>
      </c>
      <c r="U83" s="16">
        <v>44135</v>
      </c>
      <c r="V83" s="19"/>
      <c r="W83" s="13" t="s">
        <v>428</v>
      </c>
      <c r="X83" s="18">
        <v>1</v>
      </c>
      <c r="Y83" s="19" t="s">
        <v>45</v>
      </c>
      <c r="Z83" s="13"/>
      <c r="AA83" s="14">
        <v>9</v>
      </c>
      <c r="AB83" s="14">
        <v>2020</v>
      </c>
      <c r="AC83" s="20"/>
      <c r="AD83" s="21"/>
      <c r="AE83" s="22" t="s">
        <v>46</v>
      </c>
      <c r="AF83" s="14"/>
    </row>
    <row r="84" spans="1:32" ht="409.5" x14ac:dyDescent="0.25">
      <c r="A84" s="9">
        <v>3548</v>
      </c>
      <c r="B84" s="10">
        <v>9</v>
      </c>
      <c r="C84" s="10">
        <v>2018</v>
      </c>
      <c r="D84" s="10" t="s">
        <v>429</v>
      </c>
      <c r="E84" s="10" t="s">
        <v>34</v>
      </c>
      <c r="F84" s="10"/>
      <c r="G84" s="10"/>
      <c r="H84" s="10" t="s">
        <v>35</v>
      </c>
      <c r="I84" s="11" t="s">
        <v>36</v>
      </c>
      <c r="J84" s="12" t="s">
        <v>98</v>
      </c>
      <c r="K84" s="10" t="s">
        <v>38</v>
      </c>
      <c r="L84" s="10" t="s">
        <v>39</v>
      </c>
      <c r="M84" s="13" t="s">
        <v>409</v>
      </c>
      <c r="N84" s="13" t="s">
        <v>138</v>
      </c>
      <c r="O84" s="14">
        <v>2018</v>
      </c>
      <c r="P84" s="13"/>
      <c r="Q84" s="14"/>
      <c r="R84" s="15" t="s">
        <v>42</v>
      </c>
      <c r="S84" s="10" t="s">
        <v>430</v>
      </c>
      <c r="T84" s="16">
        <v>43228</v>
      </c>
      <c r="U84" s="16">
        <v>44135</v>
      </c>
      <c r="V84" s="19"/>
      <c r="W84" s="13" t="s">
        <v>431</v>
      </c>
      <c r="X84" s="18">
        <v>1</v>
      </c>
      <c r="Y84" s="19" t="s">
        <v>45</v>
      </c>
      <c r="Z84" s="13"/>
      <c r="AA84" s="14">
        <v>9</v>
      </c>
      <c r="AB84" s="14">
        <v>2020</v>
      </c>
      <c r="AC84" s="20"/>
      <c r="AD84" s="21"/>
      <c r="AE84" s="22" t="s">
        <v>46</v>
      </c>
      <c r="AF84" s="14"/>
    </row>
    <row r="85" spans="1:32" ht="409.5" x14ac:dyDescent="0.25">
      <c r="A85" s="9">
        <v>3550</v>
      </c>
      <c r="B85" s="10">
        <v>11</v>
      </c>
      <c r="C85" s="10">
        <v>2018</v>
      </c>
      <c r="D85" s="10" t="s">
        <v>432</v>
      </c>
      <c r="E85" s="10" t="s">
        <v>34</v>
      </c>
      <c r="F85" s="10"/>
      <c r="G85" s="10"/>
      <c r="H85" s="10" t="s">
        <v>48</v>
      </c>
      <c r="I85" s="11" t="s">
        <v>36</v>
      </c>
      <c r="J85" s="12" t="s">
        <v>77</v>
      </c>
      <c r="K85" s="10" t="s">
        <v>38</v>
      </c>
      <c r="L85" s="10" t="s">
        <v>112</v>
      </c>
      <c r="M85" s="13" t="s">
        <v>409</v>
      </c>
      <c r="N85" s="13" t="s">
        <v>138</v>
      </c>
      <c r="O85" s="14">
        <v>2018</v>
      </c>
      <c r="P85" s="13"/>
      <c r="Q85" s="14"/>
      <c r="R85" s="15" t="s">
        <v>42</v>
      </c>
      <c r="S85" s="10" t="s">
        <v>433</v>
      </c>
      <c r="T85" s="16">
        <v>43280</v>
      </c>
      <c r="U85" s="16">
        <v>43465</v>
      </c>
      <c r="V85" s="19"/>
      <c r="W85" s="10" t="s">
        <v>434</v>
      </c>
      <c r="X85" s="18">
        <v>1</v>
      </c>
      <c r="Y85" s="19" t="s">
        <v>45</v>
      </c>
      <c r="Z85" s="13"/>
      <c r="AA85" s="14" t="s">
        <v>412</v>
      </c>
      <c r="AB85" s="14">
        <v>2019</v>
      </c>
      <c r="AC85" s="20"/>
      <c r="AD85" s="21"/>
      <c r="AE85" s="22" t="s">
        <v>46</v>
      </c>
      <c r="AF85" s="14"/>
    </row>
    <row r="86" spans="1:32" ht="409.5" x14ac:dyDescent="0.25">
      <c r="A86" s="9">
        <v>3552</v>
      </c>
      <c r="B86" s="14">
        <v>13</v>
      </c>
      <c r="C86" s="10">
        <v>2018</v>
      </c>
      <c r="D86" s="10" t="s">
        <v>435</v>
      </c>
      <c r="E86" s="10" t="s">
        <v>34</v>
      </c>
      <c r="F86" s="10"/>
      <c r="G86" s="10"/>
      <c r="H86" s="10" t="s">
        <v>85</v>
      </c>
      <c r="I86" s="10" t="s">
        <v>49</v>
      </c>
      <c r="J86" s="12" t="s">
        <v>50</v>
      </c>
      <c r="K86" s="10" t="s">
        <v>180</v>
      </c>
      <c r="L86" s="41" t="s">
        <v>279</v>
      </c>
      <c r="M86" s="13" t="s">
        <v>409</v>
      </c>
      <c r="N86" s="13" t="s">
        <v>138</v>
      </c>
      <c r="O86" s="14">
        <v>2018</v>
      </c>
      <c r="P86" s="13"/>
      <c r="Q86" s="14"/>
      <c r="R86" s="15" t="s">
        <v>436</v>
      </c>
      <c r="S86" s="25" t="s">
        <v>437</v>
      </c>
      <c r="T86" s="16" t="s">
        <v>438</v>
      </c>
      <c r="U86" s="16">
        <v>44135</v>
      </c>
      <c r="V86" s="10"/>
      <c r="W86" s="13" t="s">
        <v>439</v>
      </c>
      <c r="X86" s="18">
        <v>1</v>
      </c>
      <c r="Y86" s="19" t="s">
        <v>45</v>
      </c>
      <c r="Z86" s="13"/>
      <c r="AA86" s="14">
        <v>9</v>
      </c>
      <c r="AB86" s="14">
        <v>2021</v>
      </c>
      <c r="AC86" s="20"/>
      <c r="AD86" s="21"/>
      <c r="AE86" s="22" t="s">
        <v>58</v>
      </c>
      <c r="AF86" s="14"/>
    </row>
    <row r="87" spans="1:32" ht="409.5" x14ac:dyDescent="0.25">
      <c r="A87" s="9">
        <v>3564</v>
      </c>
      <c r="B87" s="14">
        <v>25</v>
      </c>
      <c r="C87" s="10">
        <v>2018</v>
      </c>
      <c r="D87" s="10" t="s">
        <v>440</v>
      </c>
      <c r="E87" s="10" t="s">
        <v>333</v>
      </c>
      <c r="F87" s="10"/>
      <c r="G87" s="10"/>
      <c r="H87" s="10" t="s">
        <v>35</v>
      </c>
      <c r="I87" s="11" t="s">
        <v>36</v>
      </c>
      <c r="J87" s="12" t="s">
        <v>98</v>
      </c>
      <c r="K87" s="10" t="s">
        <v>441</v>
      </c>
      <c r="L87" s="37" t="s">
        <v>100</v>
      </c>
      <c r="M87" s="13" t="s">
        <v>442</v>
      </c>
      <c r="N87" s="13" t="s">
        <v>274</v>
      </c>
      <c r="O87" s="14">
        <v>2018</v>
      </c>
      <c r="P87" s="28">
        <v>20221020116753</v>
      </c>
      <c r="Q87" s="14" t="s">
        <v>103</v>
      </c>
      <c r="R87" s="15" t="s">
        <v>42</v>
      </c>
      <c r="S87" s="25" t="s">
        <v>443</v>
      </c>
      <c r="T87" s="16">
        <v>43181</v>
      </c>
      <c r="U87" s="16" t="s">
        <v>444</v>
      </c>
      <c r="V87" s="10" t="s">
        <v>445</v>
      </c>
      <c r="W87" s="13" t="s">
        <v>446</v>
      </c>
      <c r="X87" s="18">
        <v>1</v>
      </c>
      <c r="Y87" s="19" t="s">
        <v>45</v>
      </c>
      <c r="Z87" s="13" t="s">
        <v>108</v>
      </c>
      <c r="AA87" s="14">
        <v>9</v>
      </c>
      <c r="AB87" s="14">
        <v>2022</v>
      </c>
      <c r="AC87" s="20"/>
      <c r="AD87" s="21"/>
      <c r="AE87" s="22" t="s">
        <v>46</v>
      </c>
      <c r="AF87" s="29" t="s">
        <v>447</v>
      </c>
    </row>
    <row r="88" spans="1:32" ht="409.5" x14ac:dyDescent="0.25">
      <c r="A88" s="9">
        <v>3572</v>
      </c>
      <c r="B88" s="10">
        <v>33</v>
      </c>
      <c r="C88" s="10">
        <v>2018</v>
      </c>
      <c r="D88" s="10" t="s">
        <v>448</v>
      </c>
      <c r="E88" s="10" t="s">
        <v>34</v>
      </c>
      <c r="F88" s="10"/>
      <c r="G88" s="10"/>
      <c r="H88" s="10" t="s">
        <v>35</v>
      </c>
      <c r="I88" s="11" t="s">
        <v>36</v>
      </c>
      <c r="J88" s="12" t="s">
        <v>37</v>
      </c>
      <c r="K88" s="10" t="s">
        <v>449</v>
      </c>
      <c r="L88" s="10" t="s">
        <v>396</v>
      </c>
      <c r="M88" s="13" t="s">
        <v>450</v>
      </c>
      <c r="N88" s="13" t="s">
        <v>451</v>
      </c>
      <c r="O88" s="14">
        <v>2018</v>
      </c>
      <c r="P88" s="13"/>
      <c r="Q88" s="14"/>
      <c r="R88" s="15" t="s">
        <v>42</v>
      </c>
      <c r="S88" s="33" t="s">
        <v>452</v>
      </c>
      <c r="T88" s="16">
        <v>43229</v>
      </c>
      <c r="U88" s="16">
        <v>43646</v>
      </c>
      <c r="V88" s="10" t="s">
        <v>453</v>
      </c>
      <c r="W88" s="13" t="s">
        <v>454</v>
      </c>
      <c r="X88" s="18">
        <v>1</v>
      </c>
      <c r="Y88" s="19" t="s">
        <v>45</v>
      </c>
      <c r="Z88" s="10"/>
      <c r="AA88" s="14" t="s">
        <v>455</v>
      </c>
      <c r="AB88" s="14">
        <v>2019</v>
      </c>
      <c r="AC88" s="20"/>
      <c r="AD88" s="21"/>
      <c r="AE88" s="22" t="s">
        <v>46</v>
      </c>
      <c r="AF88" s="14"/>
    </row>
    <row r="89" spans="1:32" ht="75" customHeight="1" x14ac:dyDescent="0.25">
      <c r="A89" s="9">
        <v>3576</v>
      </c>
      <c r="B89" s="14">
        <v>37</v>
      </c>
      <c r="C89" s="10">
        <v>2018</v>
      </c>
      <c r="D89" s="10" t="s">
        <v>456</v>
      </c>
      <c r="E89" s="10" t="s">
        <v>34</v>
      </c>
      <c r="F89" s="10"/>
      <c r="G89" s="10"/>
      <c r="H89" s="10" t="s">
        <v>85</v>
      </c>
      <c r="I89" s="11" t="s">
        <v>49</v>
      </c>
      <c r="J89" s="12" t="s">
        <v>50</v>
      </c>
      <c r="K89" s="10" t="s">
        <v>449</v>
      </c>
      <c r="L89" s="10" t="s">
        <v>100</v>
      </c>
      <c r="M89" s="13" t="s">
        <v>450</v>
      </c>
      <c r="N89" s="13" t="s">
        <v>451</v>
      </c>
      <c r="O89" s="14">
        <v>2018</v>
      </c>
      <c r="P89" s="13"/>
      <c r="Q89" s="14"/>
      <c r="R89" s="15" t="s">
        <v>42</v>
      </c>
      <c r="S89" s="13" t="s">
        <v>457</v>
      </c>
      <c r="T89" s="16">
        <v>43222</v>
      </c>
      <c r="U89" s="16">
        <v>43769</v>
      </c>
      <c r="V89" s="47" t="s">
        <v>458</v>
      </c>
      <c r="W89" s="17" t="s">
        <v>459</v>
      </c>
      <c r="X89" s="18">
        <v>1</v>
      </c>
      <c r="Y89" s="19" t="s">
        <v>45</v>
      </c>
      <c r="Z89" s="10"/>
      <c r="AA89" s="14">
        <v>10</v>
      </c>
      <c r="AB89" s="14">
        <v>2019</v>
      </c>
      <c r="AC89" s="20"/>
      <c r="AD89" s="21"/>
      <c r="AE89" s="22" t="s">
        <v>46</v>
      </c>
      <c r="AF89" s="14"/>
    </row>
    <row r="90" spans="1:32" ht="243" customHeight="1" x14ac:dyDescent="0.25">
      <c r="A90" s="9">
        <v>3577</v>
      </c>
      <c r="B90" s="10">
        <v>38</v>
      </c>
      <c r="C90" s="10">
        <v>2018</v>
      </c>
      <c r="D90" s="10" t="s">
        <v>460</v>
      </c>
      <c r="E90" s="10" t="s">
        <v>34</v>
      </c>
      <c r="F90" s="10"/>
      <c r="G90" s="10"/>
      <c r="H90" s="10" t="s">
        <v>35</v>
      </c>
      <c r="I90" s="11" t="s">
        <v>36</v>
      </c>
      <c r="J90" s="12" t="s">
        <v>98</v>
      </c>
      <c r="K90" s="10" t="s">
        <v>449</v>
      </c>
      <c r="L90" s="10" t="s">
        <v>100</v>
      </c>
      <c r="M90" s="13" t="s">
        <v>450</v>
      </c>
      <c r="N90" s="13" t="s">
        <v>451</v>
      </c>
      <c r="O90" s="14">
        <v>2018</v>
      </c>
      <c r="P90" s="13"/>
      <c r="Q90" s="14"/>
      <c r="R90" s="15" t="s">
        <v>42</v>
      </c>
      <c r="S90" s="13" t="s">
        <v>461</v>
      </c>
      <c r="T90" s="16">
        <v>43222</v>
      </c>
      <c r="U90" s="16">
        <v>43769</v>
      </c>
      <c r="V90" s="47" t="s">
        <v>462</v>
      </c>
      <c r="W90" s="17" t="s">
        <v>463</v>
      </c>
      <c r="X90" s="18">
        <v>1</v>
      </c>
      <c r="Y90" s="19" t="s">
        <v>45</v>
      </c>
      <c r="Z90" s="10"/>
      <c r="AA90" s="14">
        <v>10</v>
      </c>
      <c r="AB90" s="14">
        <v>2019</v>
      </c>
      <c r="AC90" s="20"/>
      <c r="AD90" s="21"/>
      <c r="AE90" s="22" t="s">
        <v>46</v>
      </c>
      <c r="AF90" s="14"/>
    </row>
    <row r="91" spans="1:32" ht="216.75" customHeight="1" x14ac:dyDescent="0.25">
      <c r="A91" s="9">
        <v>3578</v>
      </c>
      <c r="B91" s="10">
        <v>39</v>
      </c>
      <c r="C91" s="10">
        <v>2018</v>
      </c>
      <c r="D91" s="10" t="s">
        <v>464</v>
      </c>
      <c r="E91" s="10" t="s">
        <v>34</v>
      </c>
      <c r="F91" s="10"/>
      <c r="G91" s="10"/>
      <c r="H91" s="10" t="s">
        <v>35</v>
      </c>
      <c r="I91" s="11" t="s">
        <v>36</v>
      </c>
      <c r="J91" s="12" t="s">
        <v>37</v>
      </c>
      <c r="K91" s="10" t="s">
        <v>449</v>
      </c>
      <c r="L91" s="10" t="s">
        <v>396</v>
      </c>
      <c r="M91" s="13" t="s">
        <v>450</v>
      </c>
      <c r="N91" s="13" t="s">
        <v>451</v>
      </c>
      <c r="O91" s="14">
        <v>2018</v>
      </c>
      <c r="P91" s="13"/>
      <c r="Q91" s="14"/>
      <c r="R91" s="15" t="s">
        <v>42</v>
      </c>
      <c r="S91" s="13" t="s">
        <v>465</v>
      </c>
      <c r="T91" s="16">
        <v>43222</v>
      </c>
      <c r="U91" s="16">
        <v>43555</v>
      </c>
      <c r="V91" s="47" t="s">
        <v>466</v>
      </c>
      <c r="W91" s="17" t="s">
        <v>467</v>
      </c>
      <c r="X91" s="18">
        <v>1</v>
      </c>
      <c r="Y91" s="19" t="s">
        <v>45</v>
      </c>
      <c r="Z91" s="10"/>
      <c r="AA91" s="14" t="s">
        <v>455</v>
      </c>
      <c r="AB91" s="14">
        <v>2019</v>
      </c>
      <c r="AC91" s="20"/>
      <c r="AD91" s="21"/>
      <c r="AE91" s="22" t="s">
        <v>46</v>
      </c>
      <c r="AF91" s="14"/>
    </row>
    <row r="92" spans="1:32" ht="213" customHeight="1" x14ac:dyDescent="0.25">
      <c r="A92" s="9">
        <v>3580</v>
      </c>
      <c r="B92" s="10">
        <v>41</v>
      </c>
      <c r="C92" s="10">
        <v>2018</v>
      </c>
      <c r="D92" s="10" t="s">
        <v>468</v>
      </c>
      <c r="E92" s="10" t="s">
        <v>34</v>
      </c>
      <c r="F92" s="10"/>
      <c r="G92" s="10"/>
      <c r="H92" s="10" t="s">
        <v>120</v>
      </c>
      <c r="I92" s="11" t="s">
        <v>121</v>
      </c>
      <c r="J92" s="12" t="s">
        <v>77</v>
      </c>
      <c r="K92" s="10" t="s">
        <v>122</v>
      </c>
      <c r="L92" s="10" t="s">
        <v>123</v>
      </c>
      <c r="M92" s="13" t="s">
        <v>450</v>
      </c>
      <c r="N92" s="13" t="s">
        <v>451</v>
      </c>
      <c r="O92" s="14">
        <v>2018</v>
      </c>
      <c r="P92" s="13"/>
      <c r="Q92" s="14"/>
      <c r="R92" s="15" t="s">
        <v>42</v>
      </c>
      <c r="S92" s="25" t="s">
        <v>469</v>
      </c>
      <c r="T92" s="16">
        <v>42461</v>
      </c>
      <c r="U92" s="16">
        <v>44377</v>
      </c>
      <c r="V92" s="13"/>
      <c r="W92" s="10" t="s">
        <v>470</v>
      </c>
      <c r="X92" s="18">
        <v>1</v>
      </c>
      <c r="Y92" s="19" t="s">
        <v>45</v>
      </c>
      <c r="Z92" s="13"/>
      <c r="AA92" s="14">
        <v>7</v>
      </c>
      <c r="AB92" s="14">
        <v>2021</v>
      </c>
      <c r="AC92" s="20"/>
      <c r="AD92" s="21"/>
      <c r="AE92" s="22" t="s">
        <v>58</v>
      </c>
      <c r="AF92" s="14"/>
    </row>
    <row r="93" spans="1:32" ht="145.5" customHeight="1" x14ac:dyDescent="0.25">
      <c r="A93" s="9">
        <v>3585</v>
      </c>
      <c r="B93" s="14">
        <v>46</v>
      </c>
      <c r="C93" s="10">
        <v>2018</v>
      </c>
      <c r="D93" s="10" t="s">
        <v>471</v>
      </c>
      <c r="E93" s="10" t="s">
        <v>34</v>
      </c>
      <c r="F93" s="10"/>
      <c r="G93" s="10"/>
      <c r="H93" s="10" t="s">
        <v>48</v>
      </c>
      <c r="I93" s="11" t="s">
        <v>308</v>
      </c>
      <c r="J93" s="12" t="s">
        <v>133</v>
      </c>
      <c r="K93" s="10" t="s">
        <v>309</v>
      </c>
      <c r="L93" s="10" t="s">
        <v>279</v>
      </c>
      <c r="M93" s="13" t="s">
        <v>450</v>
      </c>
      <c r="N93" s="13" t="s">
        <v>451</v>
      </c>
      <c r="O93" s="14">
        <v>2018</v>
      </c>
      <c r="P93" s="10"/>
      <c r="Q93" s="10"/>
      <c r="R93" s="15" t="s">
        <v>42</v>
      </c>
      <c r="S93" s="25" t="s">
        <v>472</v>
      </c>
      <c r="T93" s="16">
        <v>43334</v>
      </c>
      <c r="U93" s="16">
        <v>43465</v>
      </c>
      <c r="V93" s="10" t="s">
        <v>473</v>
      </c>
      <c r="W93" s="25" t="s">
        <v>474</v>
      </c>
      <c r="X93" s="18">
        <v>1</v>
      </c>
      <c r="Y93" s="19" t="s">
        <v>45</v>
      </c>
      <c r="Z93" s="13"/>
      <c r="AA93" s="14">
        <v>10</v>
      </c>
      <c r="AB93" s="14">
        <v>2019</v>
      </c>
      <c r="AC93" s="20"/>
      <c r="AD93" s="21"/>
      <c r="AE93" s="22" t="s">
        <v>58</v>
      </c>
      <c r="AF93" s="14"/>
    </row>
    <row r="94" spans="1:32" ht="171.75" customHeight="1" x14ac:dyDescent="0.25">
      <c r="A94" s="9">
        <v>3586</v>
      </c>
      <c r="B94" s="10">
        <v>47</v>
      </c>
      <c r="C94" s="10">
        <v>2018</v>
      </c>
      <c r="D94" s="10" t="s">
        <v>475</v>
      </c>
      <c r="E94" s="10" t="s">
        <v>34</v>
      </c>
      <c r="F94" s="10"/>
      <c r="G94" s="10"/>
      <c r="H94" s="10" t="s">
        <v>48</v>
      </c>
      <c r="I94" s="11" t="s">
        <v>308</v>
      </c>
      <c r="J94" s="12" t="s">
        <v>133</v>
      </c>
      <c r="K94" s="10" t="s">
        <v>309</v>
      </c>
      <c r="L94" s="10" t="s">
        <v>279</v>
      </c>
      <c r="M94" s="13" t="s">
        <v>450</v>
      </c>
      <c r="N94" s="13" t="s">
        <v>451</v>
      </c>
      <c r="O94" s="14">
        <v>2018</v>
      </c>
      <c r="P94" s="10"/>
      <c r="Q94" s="10"/>
      <c r="R94" s="15" t="s">
        <v>42</v>
      </c>
      <c r="S94" s="25" t="s">
        <v>472</v>
      </c>
      <c r="T94" s="16">
        <v>43334</v>
      </c>
      <c r="U94" s="16">
        <v>43465</v>
      </c>
      <c r="V94" s="10" t="s">
        <v>473</v>
      </c>
      <c r="W94" s="25" t="s">
        <v>476</v>
      </c>
      <c r="X94" s="18">
        <v>1</v>
      </c>
      <c r="Y94" s="19" t="s">
        <v>45</v>
      </c>
      <c r="Z94" s="13"/>
      <c r="AA94" s="14">
        <v>10</v>
      </c>
      <c r="AB94" s="14">
        <v>2019</v>
      </c>
      <c r="AC94" s="20"/>
      <c r="AD94" s="21"/>
      <c r="AE94" s="22" t="s">
        <v>58</v>
      </c>
      <c r="AF94" s="14"/>
    </row>
    <row r="95" spans="1:32" ht="171.75" customHeight="1" x14ac:dyDescent="0.25">
      <c r="A95" s="9">
        <v>3587</v>
      </c>
      <c r="B95" s="10">
        <v>48</v>
      </c>
      <c r="C95" s="10">
        <v>2018</v>
      </c>
      <c r="D95" s="10" t="s">
        <v>477</v>
      </c>
      <c r="E95" s="10" t="s">
        <v>34</v>
      </c>
      <c r="F95" s="10"/>
      <c r="G95" s="10"/>
      <c r="H95" s="10" t="s">
        <v>48</v>
      </c>
      <c r="I95" s="11" t="s">
        <v>308</v>
      </c>
      <c r="J95" s="12" t="s">
        <v>133</v>
      </c>
      <c r="K95" s="10" t="s">
        <v>309</v>
      </c>
      <c r="L95" s="10" t="s">
        <v>279</v>
      </c>
      <c r="M95" s="13" t="s">
        <v>450</v>
      </c>
      <c r="N95" s="13" t="s">
        <v>451</v>
      </c>
      <c r="O95" s="14">
        <v>2018</v>
      </c>
      <c r="P95" s="10"/>
      <c r="Q95" s="10"/>
      <c r="R95" s="15" t="s">
        <v>42</v>
      </c>
      <c r="S95" s="25" t="s">
        <v>472</v>
      </c>
      <c r="T95" s="16">
        <v>43334</v>
      </c>
      <c r="U95" s="16">
        <v>43465</v>
      </c>
      <c r="V95" s="10" t="s">
        <v>478</v>
      </c>
      <c r="W95" s="25" t="s">
        <v>479</v>
      </c>
      <c r="X95" s="18">
        <v>1</v>
      </c>
      <c r="Y95" s="19" t="s">
        <v>45</v>
      </c>
      <c r="Z95" s="13"/>
      <c r="AA95" s="14">
        <v>10</v>
      </c>
      <c r="AB95" s="14">
        <v>2019</v>
      </c>
      <c r="AC95" s="20"/>
      <c r="AD95" s="21"/>
      <c r="AE95" s="22" t="s">
        <v>58</v>
      </c>
      <c r="AF95" s="14"/>
    </row>
    <row r="96" spans="1:32" ht="100.5" customHeight="1" x14ac:dyDescent="0.25">
      <c r="A96" s="9">
        <v>3588</v>
      </c>
      <c r="B96" s="14">
        <v>49</v>
      </c>
      <c r="C96" s="10">
        <v>2018</v>
      </c>
      <c r="D96" s="10" t="s">
        <v>480</v>
      </c>
      <c r="E96" s="10" t="s">
        <v>34</v>
      </c>
      <c r="F96" s="10"/>
      <c r="G96" s="10"/>
      <c r="H96" s="10" t="s">
        <v>48</v>
      </c>
      <c r="I96" s="11" t="s">
        <v>308</v>
      </c>
      <c r="J96" s="12" t="s">
        <v>133</v>
      </c>
      <c r="K96" s="10" t="s">
        <v>481</v>
      </c>
      <c r="L96" s="10" t="s">
        <v>210</v>
      </c>
      <c r="M96" s="13" t="s">
        <v>450</v>
      </c>
      <c r="N96" s="13" t="s">
        <v>451</v>
      </c>
      <c r="O96" s="14">
        <v>2018</v>
      </c>
      <c r="P96" s="10"/>
      <c r="Q96" s="10"/>
      <c r="R96" s="15" t="s">
        <v>482</v>
      </c>
      <c r="S96" s="25" t="s">
        <v>483</v>
      </c>
      <c r="T96" s="16">
        <v>43244</v>
      </c>
      <c r="U96" s="16">
        <v>43251</v>
      </c>
      <c r="V96" s="10"/>
      <c r="W96" s="10" t="s">
        <v>484</v>
      </c>
      <c r="X96" s="18">
        <v>1</v>
      </c>
      <c r="Y96" s="19" t="s">
        <v>45</v>
      </c>
      <c r="Z96" s="13"/>
      <c r="AA96" s="14" t="s">
        <v>485</v>
      </c>
      <c r="AB96" s="14">
        <v>2019</v>
      </c>
      <c r="AC96" s="20"/>
      <c r="AD96" s="21"/>
      <c r="AE96" s="22" t="s">
        <v>58</v>
      </c>
      <c r="AF96" s="14"/>
    </row>
    <row r="97" spans="1:32" ht="99.75" customHeight="1" x14ac:dyDescent="0.25">
      <c r="A97" s="9">
        <v>3589</v>
      </c>
      <c r="B97" s="10">
        <v>50</v>
      </c>
      <c r="C97" s="10">
        <v>2018</v>
      </c>
      <c r="D97" s="10" t="s">
        <v>486</v>
      </c>
      <c r="E97" s="10" t="s">
        <v>34</v>
      </c>
      <c r="F97" s="10"/>
      <c r="G97" s="10"/>
      <c r="H97" s="10" t="s">
        <v>48</v>
      </c>
      <c r="I97" s="11" t="s">
        <v>308</v>
      </c>
      <c r="J97" s="12" t="s">
        <v>133</v>
      </c>
      <c r="K97" s="10" t="s">
        <v>481</v>
      </c>
      <c r="L97" s="10" t="s">
        <v>210</v>
      </c>
      <c r="M97" s="13" t="s">
        <v>450</v>
      </c>
      <c r="N97" s="13" t="s">
        <v>451</v>
      </c>
      <c r="O97" s="14">
        <v>2018</v>
      </c>
      <c r="P97" s="10"/>
      <c r="Q97" s="10"/>
      <c r="R97" s="15"/>
      <c r="S97" s="25"/>
      <c r="T97" s="16">
        <v>43210</v>
      </c>
      <c r="U97" s="16">
        <v>43524</v>
      </c>
      <c r="V97" s="10" t="s">
        <v>487</v>
      </c>
      <c r="W97" s="13" t="s">
        <v>488</v>
      </c>
      <c r="X97" s="18">
        <v>1</v>
      </c>
      <c r="Y97" s="19" t="s">
        <v>45</v>
      </c>
      <c r="Z97" s="13"/>
      <c r="AA97" s="22" t="s">
        <v>216</v>
      </c>
      <c r="AB97" s="14">
        <v>2019</v>
      </c>
      <c r="AC97" s="20"/>
      <c r="AD97" s="21"/>
      <c r="AE97" s="22" t="s">
        <v>58</v>
      </c>
      <c r="AF97" s="14"/>
    </row>
    <row r="98" spans="1:32" ht="94.5" x14ac:dyDescent="0.25">
      <c r="A98" s="9">
        <v>3590</v>
      </c>
      <c r="B98" s="10">
        <v>51</v>
      </c>
      <c r="C98" s="10">
        <v>2018</v>
      </c>
      <c r="D98" s="10" t="s">
        <v>489</v>
      </c>
      <c r="E98" s="10" t="s">
        <v>34</v>
      </c>
      <c r="F98" s="10"/>
      <c r="G98" s="10"/>
      <c r="H98" s="10" t="s">
        <v>48</v>
      </c>
      <c r="I98" s="11" t="s">
        <v>308</v>
      </c>
      <c r="J98" s="12" t="s">
        <v>133</v>
      </c>
      <c r="K98" s="10" t="s">
        <v>481</v>
      </c>
      <c r="L98" s="10" t="s">
        <v>210</v>
      </c>
      <c r="M98" s="13" t="s">
        <v>450</v>
      </c>
      <c r="N98" s="13" t="s">
        <v>451</v>
      </c>
      <c r="O98" s="14">
        <v>2018</v>
      </c>
      <c r="P98" s="10"/>
      <c r="Q98" s="10"/>
      <c r="R98" s="15"/>
      <c r="S98" s="25"/>
      <c r="T98" s="16">
        <v>43210</v>
      </c>
      <c r="U98" s="16">
        <v>43524</v>
      </c>
      <c r="V98" s="10" t="s">
        <v>487</v>
      </c>
      <c r="W98" s="13" t="s">
        <v>488</v>
      </c>
      <c r="X98" s="18">
        <v>1</v>
      </c>
      <c r="Y98" s="19" t="s">
        <v>45</v>
      </c>
      <c r="Z98" s="13"/>
      <c r="AA98" s="22" t="s">
        <v>216</v>
      </c>
      <c r="AB98" s="14">
        <v>2019</v>
      </c>
      <c r="AC98" s="20"/>
      <c r="AD98" s="21"/>
      <c r="AE98" s="22" t="s">
        <v>58</v>
      </c>
      <c r="AF98" s="14"/>
    </row>
    <row r="99" spans="1:32" ht="157.5" x14ac:dyDescent="0.25">
      <c r="A99" s="9">
        <v>3591</v>
      </c>
      <c r="B99" s="14">
        <v>52</v>
      </c>
      <c r="C99" s="10">
        <v>2018</v>
      </c>
      <c r="D99" s="10" t="s">
        <v>490</v>
      </c>
      <c r="E99" s="10" t="s">
        <v>34</v>
      </c>
      <c r="F99" s="10"/>
      <c r="G99" s="10"/>
      <c r="H99" s="10" t="s">
        <v>48</v>
      </c>
      <c r="I99" s="11" t="s">
        <v>308</v>
      </c>
      <c r="J99" s="12" t="s">
        <v>133</v>
      </c>
      <c r="K99" s="10" t="s">
        <v>481</v>
      </c>
      <c r="L99" s="10" t="s">
        <v>210</v>
      </c>
      <c r="M99" s="13" t="s">
        <v>450</v>
      </c>
      <c r="N99" s="13" t="s">
        <v>451</v>
      </c>
      <c r="O99" s="14">
        <v>2018</v>
      </c>
      <c r="P99" s="10"/>
      <c r="Q99" s="10"/>
      <c r="R99" s="15"/>
      <c r="S99" s="25"/>
      <c r="T99" s="16">
        <v>43210</v>
      </c>
      <c r="U99" s="16">
        <v>43524</v>
      </c>
      <c r="V99" s="10" t="s">
        <v>487</v>
      </c>
      <c r="W99" s="13" t="s">
        <v>488</v>
      </c>
      <c r="X99" s="18">
        <v>1</v>
      </c>
      <c r="Y99" s="19" t="s">
        <v>45</v>
      </c>
      <c r="Z99" s="13"/>
      <c r="AA99" s="22" t="s">
        <v>216</v>
      </c>
      <c r="AB99" s="14">
        <v>2019</v>
      </c>
      <c r="AC99" s="20"/>
      <c r="AD99" s="21"/>
      <c r="AE99" s="22" t="s">
        <v>58</v>
      </c>
      <c r="AF99" s="14"/>
    </row>
    <row r="100" spans="1:32" ht="135" customHeight="1" x14ac:dyDescent="0.25">
      <c r="A100" s="9">
        <v>3596</v>
      </c>
      <c r="B100" s="10">
        <v>57</v>
      </c>
      <c r="C100" s="10">
        <v>2018</v>
      </c>
      <c r="D100" s="10" t="s">
        <v>491</v>
      </c>
      <c r="E100" s="10" t="s">
        <v>34</v>
      </c>
      <c r="F100" s="10"/>
      <c r="G100" s="10"/>
      <c r="H100" s="10" t="s">
        <v>48</v>
      </c>
      <c r="I100" s="11" t="s">
        <v>132</v>
      </c>
      <c r="J100" s="12" t="s">
        <v>133</v>
      </c>
      <c r="K100" s="10" t="s">
        <v>134</v>
      </c>
      <c r="L100" s="45" t="s">
        <v>492</v>
      </c>
      <c r="M100" s="13" t="s">
        <v>450</v>
      </c>
      <c r="N100" s="13" t="s">
        <v>451</v>
      </c>
      <c r="O100" s="14">
        <v>2018</v>
      </c>
      <c r="P100" s="10"/>
      <c r="Q100" s="14"/>
      <c r="R100" s="15" t="s">
        <v>358</v>
      </c>
      <c r="S100" s="25" t="s">
        <v>493</v>
      </c>
      <c r="T100" s="16">
        <v>43221</v>
      </c>
      <c r="U100" s="16">
        <v>43465</v>
      </c>
      <c r="V100" s="10"/>
      <c r="W100" s="13" t="s">
        <v>494</v>
      </c>
      <c r="X100" s="18">
        <v>1</v>
      </c>
      <c r="Y100" s="19" t="s">
        <v>45</v>
      </c>
      <c r="Z100" s="13"/>
      <c r="AA100" s="14" t="s">
        <v>41</v>
      </c>
      <c r="AB100" s="14">
        <v>2019</v>
      </c>
      <c r="AC100" s="20"/>
      <c r="AD100" s="21"/>
      <c r="AE100" s="22" t="s">
        <v>58</v>
      </c>
      <c r="AF100" s="14"/>
    </row>
    <row r="101" spans="1:32" ht="90" customHeight="1" x14ac:dyDescent="0.25">
      <c r="A101" s="9">
        <v>3598</v>
      </c>
      <c r="B101" s="10">
        <v>59</v>
      </c>
      <c r="C101" s="10">
        <v>2018</v>
      </c>
      <c r="D101" s="10" t="s">
        <v>495</v>
      </c>
      <c r="E101" s="10" t="s">
        <v>34</v>
      </c>
      <c r="F101" s="10"/>
      <c r="G101" s="10"/>
      <c r="H101" s="10" t="s">
        <v>35</v>
      </c>
      <c r="I101" s="11" t="s">
        <v>36</v>
      </c>
      <c r="J101" s="12" t="s">
        <v>37</v>
      </c>
      <c r="K101" s="10" t="s">
        <v>496</v>
      </c>
      <c r="L101" s="10" t="s">
        <v>112</v>
      </c>
      <c r="M101" s="13" t="s">
        <v>497</v>
      </c>
      <c r="N101" s="13" t="s">
        <v>102</v>
      </c>
      <c r="O101" s="14">
        <v>2018</v>
      </c>
      <c r="P101" s="13"/>
      <c r="Q101" s="14"/>
      <c r="R101" s="15" t="s">
        <v>42</v>
      </c>
      <c r="S101" s="25" t="s">
        <v>498</v>
      </c>
      <c r="T101" s="16">
        <v>43266</v>
      </c>
      <c r="U101" s="16">
        <v>43708</v>
      </c>
      <c r="V101" s="10"/>
      <c r="W101" s="40" t="s">
        <v>499</v>
      </c>
      <c r="X101" s="18">
        <v>1</v>
      </c>
      <c r="Y101" s="19" t="s">
        <v>45</v>
      </c>
      <c r="Z101" s="13"/>
      <c r="AA101" s="14">
        <v>9</v>
      </c>
      <c r="AB101" s="14">
        <v>2019</v>
      </c>
      <c r="AC101" s="20"/>
      <c r="AD101" s="21"/>
      <c r="AE101" s="22" t="s">
        <v>46</v>
      </c>
      <c r="AF101" s="14"/>
    </row>
    <row r="102" spans="1:32" ht="165.75" customHeight="1" x14ac:dyDescent="0.25">
      <c r="A102" s="9">
        <v>3599</v>
      </c>
      <c r="B102" s="10">
        <v>60</v>
      </c>
      <c r="C102" s="10">
        <v>2018</v>
      </c>
      <c r="D102" s="15" t="s">
        <v>500</v>
      </c>
      <c r="E102" s="10" t="s">
        <v>34</v>
      </c>
      <c r="F102" s="10"/>
      <c r="G102" s="10"/>
      <c r="H102" s="10" t="s">
        <v>35</v>
      </c>
      <c r="I102" s="11" t="s">
        <v>36</v>
      </c>
      <c r="J102" s="12" t="s">
        <v>37</v>
      </c>
      <c r="K102" s="10" t="s">
        <v>496</v>
      </c>
      <c r="L102" s="10" t="s">
        <v>112</v>
      </c>
      <c r="M102" s="13" t="s">
        <v>497</v>
      </c>
      <c r="N102" s="13" t="s">
        <v>102</v>
      </c>
      <c r="O102" s="14">
        <v>2018</v>
      </c>
      <c r="P102" s="13"/>
      <c r="Q102" s="14"/>
      <c r="R102" s="15" t="s">
        <v>42</v>
      </c>
      <c r="S102" s="25" t="s">
        <v>501</v>
      </c>
      <c r="T102" s="16">
        <v>43266</v>
      </c>
      <c r="U102" s="16">
        <v>43555</v>
      </c>
      <c r="V102" s="48"/>
      <c r="W102" s="10" t="s">
        <v>502</v>
      </c>
      <c r="X102" s="18">
        <v>1</v>
      </c>
      <c r="Y102" s="19" t="s">
        <v>45</v>
      </c>
      <c r="Z102" s="13"/>
      <c r="AA102" s="14" t="s">
        <v>455</v>
      </c>
      <c r="AB102" s="14">
        <v>2019</v>
      </c>
      <c r="AC102" s="20"/>
      <c r="AD102" s="21"/>
      <c r="AE102" s="22" t="s">
        <v>46</v>
      </c>
      <c r="AF102" s="14"/>
    </row>
    <row r="103" spans="1:32" ht="141" customHeight="1" x14ac:dyDescent="0.25">
      <c r="A103" s="9">
        <v>3600</v>
      </c>
      <c r="B103" s="14">
        <v>61</v>
      </c>
      <c r="C103" s="10">
        <v>2018</v>
      </c>
      <c r="D103" s="15" t="s">
        <v>503</v>
      </c>
      <c r="E103" s="10" t="s">
        <v>34</v>
      </c>
      <c r="F103" s="10"/>
      <c r="G103" s="10"/>
      <c r="H103" s="10" t="s">
        <v>35</v>
      </c>
      <c r="I103" s="11" t="s">
        <v>36</v>
      </c>
      <c r="J103" s="12" t="s">
        <v>37</v>
      </c>
      <c r="K103" s="10" t="s">
        <v>496</v>
      </c>
      <c r="L103" s="10" t="s">
        <v>112</v>
      </c>
      <c r="M103" s="13" t="s">
        <v>497</v>
      </c>
      <c r="N103" s="13" t="s">
        <v>102</v>
      </c>
      <c r="O103" s="14">
        <v>2018</v>
      </c>
      <c r="P103" s="13"/>
      <c r="Q103" s="14"/>
      <c r="R103" s="15" t="s">
        <v>42</v>
      </c>
      <c r="S103" s="25" t="s">
        <v>504</v>
      </c>
      <c r="T103" s="16">
        <v>43266</v>
      </c>
      <c r="U103" s="16">
        <v>43555</v>
      </c>
      <c r="V103" s="48"/>
      <c r="W103" s="10" t="s">
        <v>505</v>
      </c>
      <c r="X103" s="18">
        <v>1</v>
      </c>
      <c r="Y103" s="19" t="s">
        <v>45</v>
      </c>
      <c r="Z103" s="13"/>
      <c r="AA103" s="14" t="s">
        <v>412</v>
      </c>
      <c r="AB103" s="14">
        <v>2019</v>
      </c>
      <c r="AC103" s="20"/>
      <c r="AD103" s="21"/>
      <c r="AE103" s="22" t="s">
        <v>46</v>
      </c>
      <c r="AF103" s="14"/>
    </row>
    <row r="104" spans="1:32" ht="181.5" customHeight="1" x14ac:dyDescent="0.25">
      <c r="A104" s="9">
        <v>3602</v>
      </c>
      <c r="B104" s="10">
        <v>63</v>
      </c>
      <c r="C104" s="10">
        <v>2018</v>
      </c>
      <c r="D104" s="10" t="s">
        <v>506</v>
      </c>
      <c r="E104" s="10" t="s">
        <v>34</v>
      </c>
      <c r="F104" s="10"/>
      <c r="G104" s="10"/>
      <c r="H104" s="10" t="s">
        <v>48</v>
      </c>
      <c r="I104" s="11" t="s">
        <v>308</v>
      </c>
      <c r="J104" s="12" t="s">
        <v>133</v>
      </c>
      <c r="K104" s="10" t="s">
        <v>309</v>
      </c>
      <c r="L104" s="10" t="s">
        <v>279</v>
      </c>
      <c r="M104" s="13" t="s">
        <v>497</v>
      </c>
      <c r="N104" s="13" t="s">
        <v>102</v>
      </c>
      <c r="O104" s="14">
        <v>2018</v>
      </c>
      <c r="P104" s="14"/>
      <c r="Q104" s="14"/>
      <c r="R104" s="15" t="s">
        <v>42</v>
      </c>
      <c r="S104" s="49" t="s">
        <v>507</v>
      </c>
      <c r="T104" s="16">
        <v>43101</v>
      </c>
      <c r="U104" s="16">
        <v>43465</v>
      </c>
      <c r="V104" s="10"/>
      <c r="W104" s="10" t="s">
        <v>508</v>
      </c>
      <c r="X104" s="18">
        <v>1</v>
      </c>
      <c r="Y104" s="19" t="s">
        <v>45</v>
      </c>
      <c r="Z104" s="13"/>
      <c r="AA104" s="14" t="s">
        <v>266</v>
      </c>
      <c r="AB104" s="14">
        <v>2019</v>
      </c>
      <c r="AC104" s="20"/>
      <c r="AD104" s="21"/>
      <c r="AE104" s="22" t="s">
        <v>58</v>
      </c>
      <c r="AF104" s="14"/>
    </row>
    <row r="105" spans="1:32" ht="409.5" x14ac:dyDescent="0.25">
      <c r="A105" s="9">
        <v>3603</v>
      </c>
      <c r="B105" s="14">
        <v>64</v>
      </c>
      <c r="C105" s="10">
        <v>2018</v>
      </c>
      <c r="D105" s="10" t="s">
        <v>509</v>
      </c>
      <c r="E105" s="10" t="s">
        <v>34</v>
      </c>
      <c r="F105" s="10"/>
      <c r="G105" s="10"/>
      <c r="H105" s="10" t="s">
        <v>48</v>
      </c>
      <c r="I105" s="11" t="s">
        <v>308</v>
      </c>
      <c r="J105" s="12" t="s">
        <v>133</v>
      </c>
      <c r="K105" s="10" t="s">
        <v>309</v>
      </c>
      <c r="L105" s="10" t="s">
        <v>279</v>
      </c>
      <c r="M105" s="13" t="s">
        <v>497</v>
      </c>
      <c r="N105" s="13" t="s">
        <v>102</v>
      </c>
      <c r="O105" s="14">
        <v>2018</v>
      </c>
      <c r="P105" s="14"/>
      <c r="Q105" s="14"/>
      <c r="R105" s="15"/>
      <c r="S105" s="49"/>
      <c r="T105" s="16"/>
      <c r="U105" s="16">
        <v>43555</v>
      </c>
      <c r="V105" s="10"/>
      <c r="W105" s="10" t="s">
        <v>510</v>
      </c>
      <c r="X105" s="18">
        <v>1</v>
      </c>
      <c r="Y105" s="19" t="s">
        <v>45</v>
      </c>
      <c r="Z105" s="13"/>
      <c r="AA105" s="14" t="s">
        <v>266</v>
      </c>
      <c r="AB105" s="14">
        <v>2019</v>
      </c>
      <c r="AC105" s="20"/>
      <c r="AD105" s="21"/>
      <c r="AE105" s="22" t="s">
        <v>58</v>
      </c>
      <c r="AF105" s="14"/>
    </row>
    <row r="106" spans="1:32" ht="267.75" x14ac:dyDescent="0.25">
      <c r="A106" s="9">
        <v>3615</v>
      </c>
      <c r="B106" s="14">
        <v>76</v>
      </c>
      <c r="C106" s="10">
        <v>2018</v>
      </c>
      <c r="D106" s="10" t="s">
        <v>511</v>
      </c>
      <c r="E106" s="10" t="s">
        <v>34</v>
      </c>
      <c r="F106" s="10"/>
      <c r="G106" s="10"/>
      <c r="H106" s="10" t="s">
        <v>35</v>
      </c>
      <c r="I106" s="11" t="s">
        <v>36</v>
      </c>
      <c r="J106" s="12" t="s">
        <v>37</v>
      </c>
      <c r="K106" s="10" t="s">
        <v>512</v>
      </c>
      <c r="L106" s="10" t="s">
        <v>112</v>
      </c>
      <c r="M106" s="13" t="s">
        <v>513</v>
      </c>
      <c r="N106" s="13" t="s">
        <v>81</v>
      </c>
      <c r="O106" s="14">
        <v>2018</v>
      </c>
      <c r="P106" s="14"/>
      <c r="Q106" s="14"/>
      <c r="R106" s="15" t="s">
        <v>42</v>
      </c>
      <c r="S106" s="39" t="s">
        <v>514</v>
      </c>
      <c r="T106" s="16">
        <v>43309</v>
      </c>
      <c r="U106" s="16">
        <v>43496</v>
      </c>
      <c r="V106" s="10"/>
      <c r="W106" s="40" t="s">
        <v>515</v>
      </c>
      <c r="X106" s="18">
        <v>1</v>
      </c>
      <c r="Y106" s="19" t="s">
        <v>45</v>
      </c>
      <c r="Z106" s="13"/>
      <c r="AA106" s="14" t="s">
        <v>485</v>
      </c>
      <c r="AB106" s="14">
        <v>2019</v>
      </c>
      <c r="AC106" s="20"/>
      <c r="AD106" s="21"/>
      <c r="AE106" s="22" t="s">
        <v>46</v>
      </c>
      <c r="AF106" s="14"/>
    </row>
    <row r="107" spans="1:32" ht="92.25" customHeight="1" x14ac:dyDescent="0.25">
      <c r="A107" s="9">
        <v>3616</v>
      </c>
      <c r="B107" s="10">
        <v>77</v>
      </c>
      <c r="C107" s="10">
        <v>2018</v>
      </c>
      <c r="D107" s="10" t="s">
        <v>516</v>
      </c>
      <c r="E107" s="10" t="s">
        <v>34</v>
      </c>
      <c r="F107" s="10"/>
      <c r="G107" s="10"/>
      <c r="H107" s="10" t="s">
        <v>35</v>
      </c>
      <c r="I107" s="11" t="s">
        <v>36</v>
      </c>
      <c r="J107" s="12" t="s">
        <v>37</v>
      </c>
      <c r="K107" s="10" t="s">
        <v>512</v>
      </c>
      <c r="L107" s="10" t="s">
        <v>112</v>
      </c>
      <c r="M107" s="13" t="s">
        <v>513</v>
      </c>
      <c r="N107" s="13" t="s">
        <v>81</v>
      </c>
      <c r="O107" s="14">
        <v>2018</v>
      </c>
      <c r="P107" s="14"/>
      <c r="Q107" s="14"/>
      <c r="R107" s="15" t="s">
        <v>42</v>
      </c>
      <c r="S107" s="39" t="s">
        <v>514</v>
      </c>
      <c r="T107" s="16">
        <v>43309</v>
      </c>
      <c r="U107" s="16">
        <v>43496</v>
      </c>
      <c r="V107" s="10"/>
      <c r="W107" s="40" t="s">
        <v>517</v>
      </c>
      <c r="X107" s="18">
        <v>1</v>
      </c>
      <c r="Y107" s="19" t="s">
        <v>45</v>
      </c>
      <c r="Z107" s="13"/>
      <c r="AA107" s="14" t="s">
        <v>485</v>
      </c>
      <c r="AB107" s="14">
        <v>2019</v>
      </c>
      <c r="AC107" s="20"/>
      <c r="AD107" s="21"/>
      <c r="AE107" s="22" t="s">
        <v>46</v>
      </c>
      <c r="AF107" s="14"/>
    </row>
    <row r="108" spans="1:32" ht="141.75" customHeight="1" x14ac:dyDescent="0.25">
      <c r="A108" s="9">
        <v>3618</v>
      </c>
      <c r="B108" s="14">
        <v>79</v>
      </c>
      <c r="C108" s="10">
        <v>2018</v>
      </c>
      <c r="D108" s="10" t="s">
        <v>518</v>
      </c>
      <c r="E108" s="10" t="s">
        <v>34</v>
      </c>
      <c r="F108" s="10"/>
      <c r="G108" s="10"/>
      <c r="H108" s="10" t="s">
        <v>35</v>
      </c>
      <c r="I108" s="11" t="s">
        <v>36</v>
      </c>
      <c r="J108" s="12" t="s">
        <v>37</v>
      </c>
      <c r="K108" s="10" t="s">
        <v>519</v>
      </c>
      <c r="L108" s="37" t="s">
        <v>100</v>
      </c>
      <c r="M108" s="13" t="s">
        <v>520</v>
      </c>
      <c r="N108" s="13" t="s">
        <v>195</v>
      </c>
      <c r="O108" s="14">
        <v>2018</v>
      </c>
      <c r="P108" s="14"/>
      <c r="Q108" s="14"/>
      <c r="R108" s="15" t="s">
        <v>42</v>
      </c>
      <c r="S108" s="25" t="s">
        <v>521</v>
      </c>
      <c r="T108" s="16">
        <v>43320</v>
      </c>
      <c r="U108" s="16">
        <v>43555</v>
      </c>
      <c r="V108" s="10"/>
      <c r="W108" s="10" t="s">
        <v>522</v>
      </c>
      <c r="X108" s="18">
        <v>1</v>
      </c>
      <c r="Y108" s="19" t="s">
        <v>45</v>
      </c>
      <c r="Z108" s="13"/>
      <c r="AA108" s="14" t="s">
        <v>412</v>
      </c>
      <c r="AB108" s="14">
        <v>2019</v>
      </c>
      <c r="AC108" s="20"/>
      <c r="AD108" s="21"/>
      <c r="AE108" s="22" t="s">
        <v>46</v>
      </c>
      <c r="AF108" s="14"/>
    </row>
    <row r="109" spans="1:32" ht="409.5" x14ac:dyDescent="0.25">
      <c r="A109" s="9">
        <v>3620</v>
      </c>
      <c r="B109" s="10">
        <v>81</v>
      </c>
      <c r="C109" s="10">
        <v>2018</v>
      </c>
      <c r="D109" s="10" t="s">
        <v>523</v>
      </c>
      <c r="E109" s="10" t="s">
        <v>34</v>
      </c>
      <c r="F109" s="10"/>
      <c r="G109" s="10"/>
      <c r="H109" s="10" t="s">
        <v>35</v>
      </c>
      <c r="I109" s="11" t="s">
        <v>36</v>
      </c>
      <c r="J109" s="12" t="s">
        <v>98</v>
      </c>
      <c r="K109" s="10" t="s">
        <v>273</v>
      </c>
      <c r="L109" s="10" t="s">
        <v>100</v>
      </c>
      <c r="M109" s="13" t="s">
        <v>520</v>
      </c>
      <c r="N109" s="13" t="s">
        <v>195</v>
      </c>
      <c r="O109" s="14">
        <v>2018</v>
      </c>
      <c r="P109" s="14"/>
      <c r="Q109" s="14"/>
      <c r="R109" s="15"/>
      <c r="S109" s="25" t="s">
        <v>524</v>
      </c>
      <c r="T109" s="16">
        <v>43313</v>
      </c>
      <c r="U109" s="16">
        <v>43373</v>
      </c>
      <c r="V109" s="10"/>
      <c r="W109" s="50" t="s">
        <v>525</v>
      </c>
      <c r="X109" s="18">
        <v>1</v>
      </c>
      <c r="Y109" s="19" t="s">
        <v>45</v>
      </c>
      <c r="Z109" s="13"/>
      <c r="AA109" s="14">
        <v>7</v>
      </c>
      <c r="AB109" s="14">
        <v>2019</v>
      </c>
      <c r="AC109" s="20"/>
      <c r="AD109" s="21"/>
      <c r="AE109" s="22" t="s">
        <v>46</v>
      </c>
      <c r="AF109" s="14"/>
    </row>
    <row r="110" spans="1:32" ht="156" customHeight="1" x14ac:dyDescent="0.25">
      <c r="A110" s="9">
        <v>3622</v>
      </c>
      <c r="B110" s="10">
        <v>83</v>
      </c>
      <c r="C110" s="10">
        <v>2018</v>
      </c>
      <c r="D110" s="10" t="s">
        <v>526</v>
      </c>
      <c r="E110" s="10" t="s">
        <v>97</v>
      </c>
      <c r="F110" s="10"/>
      <c r="G110" s="10"/>
      <c r="H110" s="10" t="s">
        <v>35</v>
      </c>
      <c r="I110" s="11" t="s">
        <v>36</v>
      </c>
      <c r="J110" s="12" t="s">
        <v>37</v>
      </c>
      <c r="K110" s="10" t="s">
        <v>273</v>
      </c>
      <c r="L110" s="10" t="s">
        <v>527</v>
      </c>
      <c r="M110" s="13" t="s">
        <v>520</v>
      </c>
      <c r="N110" s="13" t="s">
        <v>195</v>
      </c>
      <c r="O110" s="14">
        <v>2018</v>
      </c>
      <c r="P110" s="14"/>
      <c r="Q110" s="14"/>
      <c r="R110" s="15"/>
      <c r="S110" s="25" t="s">
        <v>528</v>
      </c>
      <c r="T110" s="16">
        <v>43313</v>
      </c>
      <c r="U110" s="16" t="s">
        <v>529</v>
      </c>
      <c r="V110" s="10"/>
      <c r="W110" s="50" t="s">
        <v>530</v>
      </c>
      <c r="X110" s="18">
        <v>0.8</v>
      </c>
      <c r="Y110" s="19" t="s">
        <v>305</v>
      </c>
      <c r="Z110" s="13"/>
      <c r="AA110" s="14"/>
      <c r="AB110" s="14"/>
      <c r="AC110" s="20"/>
      <c r="AD110" s="21"/>
      <c r="AE110" s="22" t="s">
        <v>46</v>
      </c>
      <c r="AF110" s="34" t="s">
        <v>531</v>
      </c>
    </row>
    <row r="111" spans="1:32" ht="153.75" customHeight="1" x14ac:dyDescent="0.25">
      <c r="A111" s="9">
        <v>3624</v>
      </c>
      <c r="B111" s="14">
        <v>85</v>
      </c>
      <c r="C111" s="10">
        <v>2018</v>
      </c>
      <c r="D111" s="10" t="s">
        <v>532</v>
      </c>
      <c r="E111" s="10" t="s">
        <v>34</v>
      </c>
      <c r="F111" s="10"/>
      <c r="G111" s="10"/>
      <c r="H111" s="10" t="s">
        <v>85</v>
      </c>
      <c r="I111" s="11" t="s">
        <v>49</v>
      </c>
      <c r="J111" s="12" t="s">
        <v>50</v>
      </c>
      <c r="K111" s="10" t="s">
        <v>86</v>
      </c>
      <c r="L111" s="10" t="s">
        <v>63</v>
      </c>
      <c r="M111" s="13" t="s">
        <v>533</v>
      </c>
      <c r="N111" s="13" t="s">
        <v>212</v>
      </c>
      <c r="O111" s="14">
        <v>2018</v>
      </c>
      <c r="P111" s="14"/>
      <c r="Q111" s="14"/>
      <c r="R111" s="15" t="s">
        <v>42</v>
      </c>
      <c r="S111" s="25" t="s">
        <v>534</v>
      </c>
      <c r="T111" s="16">
        <v>43367</v>
      </c>
      <c r="U111" s="16">
        <v>43555</v>
      </c>
      <c r="V111" s="10" t="s">
        <v>535</v>
      </c>
      <c r="W111" s="25" t="s">
        <v>536</v>
      </c>
      <c r="X111" s="18">
        <v>1</v>
      </c>
      <c r="Y111" s="19" t="s">
        <v>45</v>
      </c>
      <c r="Z111" s="13"/>
      <c r="AA111" s="14">
        <v>12</v>
      </c>
      <c r="AB111" s="14">
        <v>2019</v>
      </c>
      <c r="AC111" s="20"/>
      <c r="AD111" s="21"/>
      <c r="AE111" s="22" t="s">
        <v>58</v>
      </c>
      <c r="AF111" s="14"/>
    </row>
    <row r="112" spans="1:32" ht="291.75" customHeight="1" x14ac:dyDescent="0.25">
      <c r="A112" s="9">
        <v>3625</v>
      </c>
      <c r="B112" s="10">
        <v>86</v>
      </c>
      <c r="C112" s="10">
        <v>2018</v>
      </c>
      <c r="D112" s="10" t="s">
        <v>537</v>
      </c>
      <c r="E112" s="10" t="s">
        <v>34</v>
      </c>
      <c r="F112" s="10"/>
      <c r="G112" s="10"/>
      <c r="H112" s="10" t="s">
        <v>85</v>
      </c>
      <c r="I112" s="11" t="s">
        <v>49</v>
      </c>
      <c r="J112" s="12" t="s">
        <v>50</v>
      </c>
      <c r="K112" s="10" t="s">
        <v>86</v>
      </c>
      <c r="L112" s="10" t="s">
        <v>63</v>
      </c>
      <c r="M112" s="13" t="s">
        <v>533</v>
      </c>
      <c r="N112" s="13" t="s">
        <v>212</v>
      </c>
      <c r="O112" s="14">
        <v>2018</v>
      </c>
      <c r="P112" s="14"/>
      <c r="Q112" s="14"/>
      <c r="R112" s="15" t="s">
        <v>42</v>
      </c>
      <c r="S112" s="25" t="s">
        <v>538</v>
      </c>
      <c r="T112" s="16">
        <v>43367</v>
      </c>
      <c r="U112" s="16">
        <v>43555</v>
      </c>
      <c r="V112" s="10" t="s">
        <v>535</v>
      </c>
      <c r="W112" s="25" t="s">
        <v>539</v>
      </c>
      <c r="X112" s="18">
        <v>1</v>
      </c>
      <c r="Y112" s="19" t="s">
        <v>45</v>
      </c>
      <c r="Z112" s="13"/>
      <c r="AA112" s="14">
        <v>11</v>
      </c>
      <c r="AB112" s="14">
        <v>2019</v>
      </c>
      <c r="AC112" s="20"/>
      <c r="AD112" s="21"/>
      <c r="AE112" s="22" t="s">
        <v>58</v>
      </c>
      <c r="AF112" s="14"/>
    </row>
    <row r="113" spans="1:32" ht="192" customHeight="1" x14ac:dyDescent="0.25">
      <c r="A113" s="9">
        <v>3627</v>
      </c>
      <c r="B113" s="14">
        <v>88</v>
      </c>
      <c r="C113" s="10">
        <v>2018</v>
      </c>
      <c r="D113" s="10" t="s">
        <v>540</v>
      </c>
      <c r="E113" s="10" t="s">
        <v>34</v>
      </c>
      <c r="F113" s="10"/>
      <c r="G113" s="10"/>
      <c r="H113" s="10" t="s">
        <v>35</v>
      </c>
      <c r="I113" s="11" t="s">
        <v>36</v>
      </c>
      <c r="J113" s="12" t="s">
        <v>37</v>
      </c>
      <c r="K113" s="10" t="s">
        <v>541</v>
      </c>
      <c r="L113" s="10" t="s">
        <v>112</v>
      </c>
      <c r="M113" s="13" t="s">
        <v>533</v>
      </c>
      <c r="N113" s="13" t="s">
        <v>212</v>
      </c>
      <c r="O113" s="14">
        <v>2018</v>
      </c>
      <c r="P113" s="14"/>
      <c r="Q113" s="14"/>
      <c r="R113" s="15" t="s">
        <v>42</v>
      </c>
      <c r="S113" s="25" t="s">
        <v>542</v>
      </c>
      <c r="T113" s="16">
        <v>43346</v>
      </c>
      <c r="U113" s="16">
        <v>43434</v>
      </c>
      <c r="V113" s="10"/>
      <c r="W113" s="10" t="s">
        <v>543</v>
      </c>
      <c r="X113" s="18">
        <v>1</v>
      </c>
      <c r="Y113" s="19" t="s">
        <v>45</v>
      </c>
      <c r="Z113" s="13"/>
      <c r="AA113" s="14" t="s">
        <v>455</v>
      </c>
      <c r="AB113" s="14">
        <v>2019</v>
      </c>
      <c r="AC113" s="20"/>
      <c r="AD113" s="21"/>
      <c r="AE113" s="22" t="s">
        <v>46</v>
      </c>
      <c r="AF113" s="14"/>
    </row>
    <row r="114" spans="1:32" ht="171.75" customHeight="1" x14ac:dyDescent="0.25">
      <c r="A114" s="9">
        <v>3628</v>
      </c>
      <c r="B114" s="10">
        <v>89</v>
      </c>
      <c r="C114" s="10">
        <v>2018</v>
      </c>
      <c r="D114" s="10" t="s">
        <v>544</v>
      </c>
      <c r="E114" s="10" t="s">
        <v>34</v>
      </c>
      <c r="F114" s="10"/>
      <c r="G114" s="10"/>
      <c r="H114" s="10" t="s">
        <v>35</v>
      </c>
      <c r="I114" s="11" t="s">
        <v>36</v>
      </c>
      <c r="J114" s="12" t="s">
        <v>37</v>
      </c>
      <c r="K114" s="10" t="s">
        <v>541</v>
      </c>
      <c r="L114" s="10" t="s">
        <v>112</v>
      </c>
      <c r="M114" s="13" t="s">
        <v>533</v>
      </c>
      <c r="N114" s="13" t="s">
        <v>212</v>
      </c>
      <c r="O114" s="14">
        <v>2018</v>
      </c>
      <c r="P114" s="14"/>
      <c r="Q114" s="14"/>
      <c r="R114" s="15" t="s">
        <v>42</v>
      </c>
      <c r="S114" s="25" t="s">
        <v>545</v>
      </c>
      <c r="T114" s="16">
        <v>43346</v>
      </c>
      <c r="U114" s="16">
        <v>43434</v>
      </c>
      <c r="V114" s="10"/>
      <c r="W114" s="10" t="s">
        <v>543</v>
      </c>
      <c r="X114" s="18">
        <v>1</v>
      </c>
      <c r="Y114" s="19" t="s">
        <v>45</v>
      </c>
      <c r="Z114" s="13"/>
      <c r="AA114" s="14" t="s">
        <v>455</v>
      </c>
      <c r="AB114" s="14">
        <v>2019</v>
      </c>
      <c r="AC114" s="20"/>
      <c r="AD114" s="21"/>
      <c r="AE114" s="22" t="s">
        <v>46</v>
      </c>
      <c r="AF114" s="14"/>
    </row>
    <row r="115" spans="1:32" ht="192" customHeight="1" x14ac:dyDescent="0.25">
      <c r="A115" s="9">
        <v>3629</v>
      </c>
      <c r="B115" s="10">
        <v>90</v>
      </c>
      <c r="C115" s="10">
        <v>2018</v>
      </c>
      <c r="D115" s="10" t="s">
        <v>546</v>
      </c>
      <c r="E115" s="10" t="s">
        <v>34</v>
      </c>
      <c r="F115" s="10"/>
      <c r="G115" s="10"/>
      <c r="H115" s="10" t="s">
        <v>35</v>
      </c>
      <c r="I115" s="11" t="s">
        <v>36</v>
      </c>
      <c r="J115" s="12" t="s">
        <v>37</v>
      </c>
      <c r="K115" s="10" t="s">
        <v>541</v>
      </c>
      <c r="L115" s="10" t="s">
        <v>112</v>
      </c>
      <c r="M115" s="13" t="s">
        <v>533</v>
      </c>
      <c r="N115" s="13" t="s">
        <v>212</v>
      </c>
      <c r="O115" s="14">
        <v>2018</v>
      </c>
      <c r="P115" s="14"/>
      <c r="Q115" s="14"/>
      <c r="R115" s="15" t="s">
        <v>42</v>
      </c>
      <c r="S115" s="25" t="s">
        <v>547</v>
      </c>
      <c r="T115" s="16">
        <v>43346</v>
      </c>
      <c r="U115" s="16">
        <v>43434</v>
      </c>
      <c r="V115" s="10"/>
      <c r="W115" s="10" t="s">
        <v>543</v>
      </c>
      <c r="X115" s="18">
        <v>1</v>
      </c>
      <c r="Y115" s="19" t="s">
        <v>45</v>
      </c>
      <c r="Z115" s="13"/>
      <c r="AA115" s="14" t="s">
        <v>455</v>
      </c>
      <c r="AB115" s="14">
        <v>2019</v>
      </c>
      <c r="AC115" s="20"/>
      <c r="AD115" s="21"/>
      <c r="AE115" s="22" t="s">
        <v>46</v>
      </c>
      <c r="AF115" s="14"/>
    </row>
    <row r="116" spans="1:32" ht="230.25" customHeight="1" x14ac:dyDescent="0.25">
      <c r="A116" s="9">
        <v>3630</v>
      </c>
      <c r="B116" s="14">
        <v>91</v>
      </c>
      <c r="C116" s="10">
        <v>2018</v>
      </c>
      <c r="D116" s="10" t="s">
        <v>548</v>
      </c>
      <c r="E116" s="10" t="s">
        <v>34</v>
      </c>
      <c r="F116" s="10"/>
      <c r="G116" s="10"/>
      <c r="H116" s="10" t="s">
        <v>35</v>
      </c>
      <c r="I116" s="11" t="s">
        <v>36</v>
      </c>
      <c r="J116" s="12" t="s">
        <v>37</v>
      </c>
      <c r="K116" s="10" t="s">
        <v>541</v>
      </c>
      <c r="L116" s="10" t="s">
        <v>112</v>
      </c>
      <c r="M116" s="13" t="s">
        <v>533</v>
      </c>
      <c r="N116" s="13" t="s">
        <v>212</v>
      </c>
      <c r="O116" s="14">
        <v>2018</v>
      </c>
      <c r="P116" s="14"/>
      <c r="Q116" s="14"/>
      <c r="R116" s="15" t="s">
        <v>42</v>
      </c>
      <c r="S116" s="25" t="s">
        <v>549</v>
      </c>
      <c r="T116" s="16">
        <v>43346</v>
      </c>
      <c r="U116" s="16">
        <v>43434</v>
      </c>
      <c r="V116" s="10"/>
      <c r="W116" s="10" t="s">
        <v>550</v>
      </c>
      <c r="X116" s="18">
        <v>1</v>
      </c>
      <c r="Y116" s="19" t="s">
        <v>45</v>
      </c>
      <c r="Z116" s="13"/>
      <c r="AA116" s="14" t="s">
        <v>455</v>
      </c>
      <c r="AB116" s="14">
        <v>2019</v>
      </c>
      <c r="AC116" s="20"/>
      <c r="AD116" s="21"/>
      <c r="AE116" s="22" t="s">
        <v>46</v>
      </c>
      <c r="AF116" s="14"/>
    </row>
    <row r="117" spans="1:32" ht="259.5" customHeight="1" x14ac:dyDescent="0.25">
      <c r="A117" s="9">
        <v>3631</v>
      </c>
      <c r="B117" s="10">
        <v>92</v>
      </c>
      <c r="C117" s="10">
        <v>2018</v>
      </c>
      <c r="D117" s="10" t="s">
        <v>551</v>
      </c>
      <c r="E117" s="10" t="s">
        <v>34</v>
      </c>
      <c r="F117" s="10"/>
      <c r="G117" s="10"/>
      <c r="H117" s="10" t="s">
        <v>35</v>
      </c>
      <c r="I117" s="11" t="s">
        <v>36</v>
      </c>
      <c r="J117" s="12" t="s">
        <v>37</v>
      </c>
      <c r="K117" s="10" t="s">
        <v>541</v>
      </c>
      <c r="L117" s="10" t="s">
        <v>112</v>
      </c>
      <c r="M117" s="13" t="s">
        <v>533</v>
      </c>
      <c r="N117" s="13" t="s">
        <v>212</v>
      </c>
      <c r="O117" s="14">
        <v>2018</v>
      </c>
      <c r="P117" s="14"/>
      <c r="Q117" s="14"/>
      <c r="R117" s="15" t="s">
        <v>42</v>
      </c>
      <c r="S117" s="25" t="s">
        <v>552</v>
      </c>
      <c r="T117" s="16">
        <v>43346</v>
      </c>
      <c r="U117" s="16">
        <v>43662</v>
      </c>
      <c r="V117" s="10"/>
      <c r="W117" s="10" t="s">
        <v>553</v>
      </c>
      <c r="X117" s="18">
        <v>1</v>
      </c>
      <c r="Y117" s="19" t="s">
        <v>45</v>
      </c>
      <c r="Z117" s="13"/>
      <c r="AA117" s="14">
        <v>10</v>
      </c>
      <c r="AB117" s="14">
        <v>2019</v>
      </c>
      <c r="AC117" s="20"/>
      <c r="AD117" s="21"/>
      <c r="AE117" s="22" t="s">
        <v>46</v>
      </c>
      <c r="AF117" s="14"/>
    </row>
    <row r="118" spans="1:32" ht="219" customHeight="1" x14ac:dyDescent="0.25">
      <c r="A118" s="9">
        <v>3632</v>
      </c>
      <c r="B118" s="10">
        <v>93</v>
      </c>
      <c r="C118" s="10">
        <v>2018</v>
      </c>
      <c r="D118" s="10" t="s">
        <v>554</v>
      </c>
      <c r="E118" s="10" t="s">
        <v>34</v>
      </c>
      <c r="F118" s="10"/>
      <c r="G118" s="10"/>
      <c r="H118" s="10" t="s">
        <v>35</v>
      </c>
      <c r="I118" s="11" t="s">
        <v>36</v>
      </c>
      <c r="J118" s="12" t="s">
        <v>37</v>
      </c>
      <c r="K118" s="10" t="s">
        <v>541</v>
      </c>
      <c r="L118" s="10" t="s">
        <v>39</v>
      </c>
      <c r="M118" s="13" t="s">
        <v>533</v>
      </c>
      <c r="N118" s="13" t="s">
        <v>212</v>
      </c>
      <c r="O118" s="14">
        <v>2018</v>
      </c>
      <c r="P118" s="14"/>
      <c r="Q118" s="14"/>
      <c r="R118" s="15" t="s">
        <v>42</v>
      </c>
      <c r="S118" s="25" t="s">
        <v>555</v>
      </c>
      <c r="T118" s="16">
        <v>43346</v>
      </c>
      <c r="U118" s="16">
        <v>44195</v>
      </c>
      <c r="V118" s="10"/>
      <c r="W118" s="51" t="s">
        <v>556</v>
      </c>
      <c r="X118" s="18">
        <v>1</v>
      </c>
      <c r="Y118" s="19" t="s">
        <v>45</v>
      </c>
      <c r="Z118" s="13"/>
      <c r="AA118" s="14">
        <v>1</v>
      </c>
      <c r="AB118" s="14">
        <v>2021</v>
      </c>
      <c r="AC118" s="20"/>
      <c r="AD118" s="21"/>
      <c r="AE118" s="22" t="s">
        <v>46</v>
      </c>
      <c r="AF118" s="14"/>
    </row>
    <row r="119" spans="1:32" ht="372.75" customHeight="1" x14ac:dyDescent="0.25">
      <c r="A119" s="9">
        <v>3633</v>
      </c>
      <c r="B119" s="14">
        <v>94</v>
      </c>
      <c r="C119" s="10">
        <v>2018</v>
      </c>
      <c r="D119" s="10" t="s">
        <v>557</v>
      </c>
      <c r="E119" s="10" t="s">
        <v>34</v>
      </c>
      <c r="F119" s="10"/>
      <c r="G119" s="10"/>
      <c r="H119" s="10" t="s">
        <v>35</v>
      </c>
      <c r="I119" s="11" t="s">
        <v>36</v>
      </c>
      <c r="J119" s="12" t="s">
        <v>37</v>
      </c>
      <c r="K119" s="10" t="s">
        <v>541</v>
      </c>
      <c r="L119" s="10" t="s">
        <v>39</v>
      </c>
      <c r="M119" s="13" t="s">
        <v>533</v>
      </c>
      <c r="N119" s="13" t="s">
        <v>212</v>
      </c>
      <c r="O119" s="14">
        <v>2018</v>
      </c>
      <c r="P119" s="14"/>
      <c r="Q119" s="14"/>
      <c r="R119" s="15" t="s">
        <v>42</v>
      </c>
      <c r="S119" s="39" t="s">
        <v>558</v>
      </c>
      <c r="T119" s="16">
        <v>43346</v>
      </c>
      <c r="U119" s="16">
        <v>44286</v>
      </c>
      <c r="V119" s="10"/>
      <c r="W119" s="40" t="s">
        <v>559</v>
      </c>
      <c r="X119" s="18">
        <v>1</v>
      </c>
      <c r="Y119" s="19" t="s">
        <v>45</v>
      </c>
      <c r="Z119" s="13"/>
      <c r="AA119" s="14">
        <v>3</v>
      </c>
      <c r="AB119" s="14">
        <v>2021</v>
      </c>
      <c r="AC119" s="20"/>
      <c r="AD119" s="21"/>
      <c r="AE119" s="22" t="s">
        <v>46</v>
      </c>
      <c r="AF119" s="14"/>
    </row>
    <row r="120" spans="1:32" ht="123.75" customHeight="1" x14ac:dyDescent="0.25">
      <c r="A120" s="9">
        <v>3634</v>
      </c>
      <c r="B120" s="10">
        <v>95</v>
      </c>
      <c r="C120" s="10">
        <v>2018</v>
      </c>
      <c r="D120" s="10" t="s">
        <v>560</v>
      </c>
      <c r="E120" s="10" t="s">
        <v>34</v>
      </c>
      <c r="F120" s="10"/>
      <c r="G120" s="10"/>
      <c r="H120" s="10" t="s">
        <v>35</v>
      </c>
      <c r="I120" s="11" t="s">
        <v>36</v>
      </c>
      <c r="J120" s="12" t="s">
        <v>37</v>
      </c>
      <c r="K120" s="10" t="s">
        <v>541</v>
      </c>
      <c r="L120" s="10" t="s">
        <v>112</v>
      </c>
      <c r="M120" s="13" t="s">
        <v>533</v>
      </c>
      <c r="N120" s="13" t="s">
        <v>212</v>
      </c>
      <c r="O120" s="14">
        <v>2018</v>
      </c>
      <c r="P120" s="14"/>
      <c r="Q120" s="14"/>
      <c r="R120" s="15" t="s">
        <v>42</v>
      </c>
      <c r="S120" s="10" t="s">
        <v>561</v>
      </c>
      <c r="T120" s="16">
        <v>43346</v>
      </c>
      <c r="U120" s="16">
        <v>43662</v>
      </c>
      <c r="V120" s="10"/>
      <c r="W120" s="40" t="s">
        <v>562</v>
      </c>
      <c r="X120" s="18">
        <v>1</v>
      </c>
      <c r="Y120" s="19" t="s">
        <v>45</v>
      </c>
      <c r="Z120" s="13"/>
      <c r="AA120" s="14">
        <v>10</v>
      </c>
      <c r="AB120" s="14">
        <v>2019</v>
      </c>
      <c r="AC120" s="20"/>
      <c r="AD120" s="21"/>
      <c r="AE120" s="22" t="s">
        <v>46</v>
      </c>
      <c r="AF120" s="14"/>
    </row>
    <row r="121" spans="1:32" ht="117.75" customHeight="1" x14ac:dyDescent="0.25">
      <c r="A121" s="9">
        <v>3636</v>
      </c>
      <c r="B121" s="14">
        <v>97</v>
      </c>
      <c r="C121" s="10">
        <v>2018</v>
      </c>
      <c r="D121" s="10" t="s">
        <v>563</v>
      </c>
      <c r="E121" s="10" t="s">
        <v>34</v>
      </c>
      <c r="F121" s="10"/>
      <c r="G121" s="10"/>
      <c r="H121" s="10" t="s">
        <v>85</v>
      </c>
      <c r="I121" s="11" t="s">
        <v>49</v>
      </c>
      <c r="J121" s="12" t="s">
        <v>50</v>
      </c>
      <c r="K121" s="10" t="s">
        <v>180</v>
      </c>
      <c r="L121" s="10" t="s">
        <v>63</v>
      </c>
      <c r="M121" s="13" t="s">
        <v>533</v>
      </c>
      <c r="N121" s="13" t="s">
        <v>212</v>
      </c>
      <c r="O121" s="14">
        <v>2018</v>
      </c>
      <c r="P121" s="14"/>
      <c r="Q121" s="14"/>
      <c r="R121" s="15" t="s">
        <v>42</v>
      </c>
      <c r="S121" s="25" t="s">
        <v>564</v>
      </c>
      <c r="T121" s="16">
        <v>43374</v>
      </c>
      <c r="U121" s="16">
        <v>44408</v>
      </c>
      <c r="V121" s="25"/>
      <c r="W121" s="40" t="s">
        <v>565</v>
      </c>
      <c r="X121" s="18">
        <v>1</v>
      </c>
      <c r="Y121" s="19" t="s">
        <v>45</v>
      </c>
      <c r="Z121" s="13"/>
      <c r="AA121" s="14">
        <v>7</v>
      </c>
      <c r="AB121" s="14">
        <v>2021</v>
      </c>
      <c r="AC121" s="20"/>
      <c r="AD121" s="21"/>
      <c r="AE121" s="22" t="s">
        <v>58</v>
      </c>
      <c r="AF121" s="14"/>
    </row>
    <row r="122" spans="1:32" ht="100.5" customHeight="1" x14ac:dyDescent="0.25">
      <c r="A122" s="9">
        <v>3637</v>
      </c>
      <c r="B122" s="10">
        <v>98</v>
      </c>
      <c r="C122" s="10">
        <v>2018</v>
      </c>
      <c r="D122" s="10" t="s">
        <v>566</v>
      </c>
      <c r="E122" s="10" t="s">
        <v>34</v>
      </c>
      <c r="F122" s="10"/>
      <c r="G122" s="10"/>
      <c r="H122" s="10" t="s">
        <v>85</v>
      </c>
      <c r="I122" s="11" t="s">
        <v>49</v>
      </c>
      <c r="J122" s="12" t="s">
        <v>50</v>
      </c>
      <c r="K122" s="10" t="s">
        <v>180</v>
      </c>
      <c r="L122" s="10" t="s">
        <v>63</v>
      </c>
      <c r="M122" s="13" t="s">
        <v>533</v>
      </c>
      <c r="N122" s="13" t="s">
        <v>212</v>
      </c>
      <c r="O122" s="14">
        <v>2018</v>
      </c>
      <c r="P122" s="14"/>
      <c r="Q122" s="14"/>
      <c r="R122" s="15" t="s">
        <v>42</v>
      </c>
      <c r="S122" s="25" t="s">
        <v>567</v>
      </c>
      <c r="T122" s="16">
        <v>43710</v>
      </c>
      <c r="U122" s="16">
        <v>44408</v>
      </c>
      <c r="V122" s="25"/>
      <c r="W122" s="10" t="s">
        <v>568</v>
      </c>
      <c r="X122" s="18">
        <v>1</v>
      </c>
      <c r="Y122" s="19" t="s">
        <v>45</v>
      </c>
      <c r="Z122" s="13"/>
      <c r="AA122" s="14">
        <v>7</v>
      </c>
      <c r="AB122" s="14">
        <v>2021</v>
      </c>
      <c r="AC122" s="20"/>
      <c r="AD122" s="21"/>
      <c r="AE122" s="22" t="s">
        <v>58</v>
      </c>
      <c r="AF122" s="14"/>
    </row>
    <row r="123" spans="1:32" ht="104.25" customHeight="1" x14ac:dyDescent="0.25">
      <c r="A123" s="9">
        <v>3638</v>
      </c>
      <c r="B123" s="10">
        <v>99</v>
      </c>
      <c r="C123" s="10">
        <v>2018</v>
      </c>
      <c r="D123" s="10" t="s">
        <v>569</v>
      </c>
      <c r="E123" s="10" t="s">
        <v>34</v>
      </c>
      <c r="F123" s="10"/>
      <c r="G123" s="10"/>
      <c r="H123" s="10" t="s">
        <v>85</v>
      </c>
      <c r="I123" s="11" t="s">
        <v>49</v>
      </c>
      <c r="J123" s="12" t="s">
        <v>50</v>
      </c>
      <c r="K123" s="10" t="s">
        <v>180</v>
      </c>
      <c r="L123" s="10" t="s">
        <v>63</v>
      </c>
      <c r="M123" s="13" t="s">
        <v>533</v>
      </c>
      <c r="N123" s="13" t="s">
        <v>212</v>
      </c>
      <c r="O123" s="14">
        <v>2018</v>
      </c>
      <c r="P123" s="14"/>
      <c r="Q123" s="14"/>
      <c r="R123" s="15" t="s">
        <v>42</v>
      </c>
      <c r="S123" s="25" t="s">
        <v>570</v>
      </c>
      <c r="T123" s="16">
        <v>43710</v>
      </c>
      <c r="U123" s="16">
        <v>44408</v>
      </c>
      <c r="V123" s="25"/>
      <c r="W123" s="10" t="s">
        <v>571</v>
      </c>
      <c r="X123" s="18">
        <v>1</v>
      </c>
      <c r="Y123" s="19" t="s">
        <v>45</v>
      </c>
      <c r="Z123" s="13"/>
      <c r="AA123" s="14">
        <v>7</v>
      </c>
      <c r="AB123" s="14">
        <v>2021</v>
      </c>
      <c r="AC123" s="20"/>
      <c r="AD123" s="21"/>
      <c r="AE123" s="22" t="s">
        <v>58</v>
      </c>
      <c r="AF123" s="14"/>
    </row>
    <row r="124" spans="1:32" ht="117" customHeight="1" x14ac:dyDescent="0.25">
      <c r="A124" s="9">
        <v>3640</v>
      </c>
      <c r="B124" s="10">
        <v>101</v>
      </c>
      <c r="C124" s="10">
        <v>2018</v>
      </c>
      <c r="D124" s="10" t="s">
        <v>572</v>
      </c>
      <c r="E124" s="10" t="s">
        <v>34</v>
      </c>
      <c r="F124" s="10"/>
      <c r="G124" s="10"/>
      <c r="H124" s="10" t="s">
        <v>35</v>
      </c>
      <c r="I124" s="11" t="s">
        <v>36</v>
      </c>
      <c r="J124" s="12" t="s">
        <v>37</v>
      </c>
      <c r="K124" s="10" t="s">
        <v>573</v>
      </c>
      <c r="L124" s="37" t="s">
        <v>285</v>
      </c>
      <c r="M124" s="13" t="s">
        <v>574</v>
      </c>
      <c r="N124" s="13" t="s">
        <v>88</v>
      </c>
      <c r="O124" s="14">
        <v>2018</v>
      </c>
      <c r="P124" s="14"/>
      <c r="Q124" s="14"/>
      <c r="R124" s="15" t="s">
        <v>358</v>
      </c>
      <c r="S124" s="25" t="s">
        <v>575</v>
      </c>
      <c r="T124" s="16">
        <v>43384</v>
      </c>
      <c r="U124" s="16">
        <v>43529</v>
      </c>
      <c r="V124" s="25"/>
      <c r="W124" s="40" t="s">
        <v>576</v>
      </c>
      <c r="X124" s="18">
        <v>1</v>
      </c>
      <c r="Y124" s="19" t="s">
        <v>45</v>
      </c>
      <c r="Z124" s="13"/>
      <c r="AA124" s="14" t="s">
        <v>266</v>
      </c>
      <c r="AB124" s="14">
        <v>2019</v>
      </c>
      <c r="AC124" s="20"/>
      <c r="AD124" s="21"/>
      <c r="AE124" s="22" t="s">
        <v>46</v>
      </c>
      <c r="AF124" s="14"/>
    </row>
    <row r="125" spans="1:32" ht="270.75" customHeight="1" x14ac:dyDescent="0.25">
      <c r="A125" s="9">
        <v>3641</v>
      </c>
      <c r="B125" s="10">
        <v>102</v>
      </c>
      <c r="C125" s="10">
        <v>2018</v>
      </c>
      <c r="D125" s="10" t="s">
        <v>577</v>
      </c>
      <c r="E125" s="10" t="s">
        <v>34</v>
      </c>
      <c r="F125" s="10"/>
      <c r="G125" s="10"/>
      <c r="H125" s="10" t="s">
        <v>35</v>
      </c>
      <c r="I125" s="11" t="s">
        <v>36</v>
      </c>
      <c r="J125" s="12" t="s">
        <v>37</v>
      </c>
      <c r="K125" s="10" t="s">
        <v>578</v>
      </c>
      <c r="L125" s="10" t="s">
        <v>112</v>
      </c>
      <c r="M125" s="13" t="s">
        <v>574</v>
      </c>
      <c r="N125" s="13" t="s">
        <v>88</v>
      </c>
      <c r="O125" s="14">
        <v>2018</v>
      </c>
      <c r="P125" s="14"/>
      <c r="Q125" s="14"/>
      <c r="R125" s="15"/>
      <c r="S125" s="25" t="s">
        <v>579</v>
      </c>
      <c r="T125" s="16">
        <v>43374</v>
      </c>
      <c r="U125" s="16">
        <v>43434</v>
      </c>
      <c r="V125" s="25" t="s">
        <v>579</v>
      </c>
      <c r="W125" s="25" t="s">
        <v>580</v>
      </c>
      <c r="X125" s="18">
        <v>1</v>
      </c>
      <c r="Y125" s="19" t="s">
        <v>45</v>
      </c>
      <c r="Z125" s="13"/>
      <c r="AA125" s="14" t="s">
        <v>455</v>
      </c>
      <c r="AB125" s="14">
        <v>2019</v>
      </c>
      <c r="AC125" s="20"/>
      <c r="AD125" s="21"/>
      <c r="AE125" s="22" t="s">
        <v>46</v>
      </c>
      <c r="AF125" s="14"/>
    </row>
    <row r="126" spans="1:32" ht="108.75" customHeight="1" x14ac:dyDescent="0.25">
      <c r="A126" s="9">
        <v>3642</v>
      </c>
      <c r="B126" s="14">
        <v>103</v>
      </c>
      <c r="C126" s="10">
        <v>2018</v>
      </c>
      <c r="D126" s="10" t="s">
        <v>581</v>
      </c>
      <c r="E126" s="10" t="s">
        <v>34</v>
      </c>
      <c r="F126" s="10"/>
      <c r="G126" s="10"/>
      <c r="H126" s="10" t="s">
        <v>35</v>
      </c>
      <c r="I126" s="11" t="s">
        <v>36</v>
      </c>
      <c r="J126" s="12" t="s">
        <v>37</v>
      </c>
      <c r="K126" s="10" t="s">
        <v>578</v>
      </c>
      <c r="L126" s="10" t="s">
        <v>112</v>
      </c>
      <c r="M126" s="13" t="s">
        <v>574</v>
      </c>
      <c r="N126" s="13" t="s">
        <v>88</v>
      </c>
      <c r="O126" s="14">
        <v>2018</v>
      </c>
      <c r="P126" s="14"/>
      <c r="Q126" s="14"/>
      <c r="R126" s="15" t="s">
        <v>42</v>
      </c>
      <c r="S126" s="25" t="s">
        <v>582</v>
      </c>
      <c r="T126" s="16">
        <v>43341</v>
      </c>
      <c r="U126" s="16">
        <v>43662</v>
      </c>
      <c r="V126" s="10"/>
      <c r="W126" s="10" t="s">
        <v>583</v>
      </c>
      <c r="X126" s="18">
        <v>1</v>
      </c>
      <c r="Y126" s="19" t="s">
        <v>45</v>
      </c>
      <c r="Z126" s="13"/>
      <c r="AA126" s="14">
        <v>10</v>
      </c>
      <c r="AB126" s="14">
        <v>2019</v>
      </c>
      <c r="AC126" s="20"/>
      <c r="AD126" s="21"/>
      <c r="AE126" s="22" t="s">
        <v>46</v>
      </c>
      <c r="AF126" s="14"/>
    </row>
    <row r="127" spans="1:32" ht="185.25" customHeight="1" x14ac:dyDescent="0.25">
      <c r="A127" s="9">
        <v>3643</v>
      </c>
      <c r="B127" s="10">
        <v>104</v>
      </c>
      <c r="C127" s="10">
        <v>2018</v>
      </c>
      <c r="D127" s="10" t="s">
        <v>584</v>
      </c>
      <c r="E127" s="10" t="s">
        <v>34</v>
      </c>
      <c r="F127" s="10"/>
      <c r="G127" s="10"/>
      <c r="H127" s="10" t="s">
        <v>35</v>
      </c>
      <c r="I127" s="11" t="s">
        <v>36</v>
      </c>
      <c r="J127" s="12" t="s">
        <v>37</v>
      </c>
      <c r="K127" s="10" t="s">
        <v>578</v>
      </c>
      <c r="L127" s="10" t="s">
        <v>112</v>
      </c>
      <c r="M127" s="13" t="s">
        <v>574</v>
      </c>
      <c r="N127" s="13" t="s">
        <v>88</v>
      </c>
      <c r="O127" s="14">
        <v>2018</v>
      </c>
      <c r="P127" s="14"/>
      <c r="Q127" s="14"/>
      <c r="R127" s="15" t="s">
        <v>42</v>
      </c>
      <c r="S127" s="25" t="s">
        <v>582</v>
      </c>
      <c r="T127" s="16">
        <v>43374</v>
      </c>
      <c r="U127" s="16">
        <v>43662</v>
      </c>
      <c r="V127" s="10"/>
      <c r="W127" s="10" t="s">
        <v>585</v>
      </c>
      <c r="X127" s="18">
        <v>1</v>
      </c>
      <c r="Y127" s="19" t="s">
        <v>45</v>
      </c>
      <c r="Z127" s="13"/>
      <c r="AA127" s="14">
        <v>10</v>
      </c>
      <c r="AB127" s="14">
        <v>2019</v>
      </c>
      <c r="AC127" s="20"/>
      <c r="AD127" s="21"/>
      <c r="AE127" s="22" t="s">
        <v>46</v>
      </c>
      <c r="AF127" s="14"/>
    </row>
    <row r="128" spans="1:32" ht="129.75" customHeight="1" x14ac:dyDescent="0.25">
      <c r="A128" s="9">
        <v>3644</v>
      </c>
      <c r="B128" s="10">
        <v>105</v>
      </c>
      <c r="C128" s="10">
        <v>2018</v>
      </c>
      <c r="D128" s="10" t="s">
        <v>586</v>
      </c>
      <c r="E128" s="10" t="s">
        <v>34</v>
      </c>
      <c r="F128" s="10"/>
      <c r="G128" s="10"/>
      <c r="H128" s="10" t="s">
        <v>35</v>
      </c>
      <c r="I128" s="11" t="s">
        <v>36</v>
      </c>
      <c r="J128" s="12" t="s">
        <v>37</v>
      </c>
      <c r="K128" s="10" t="s">
        <v>578</v>
      </c>
      <c r="L128" s="10" t="s">
        <v>112</v>
      </c>
      <c r="M128" s="13" t="s">
        <v>574</v>
      </c>
      <c r="N128" s="13" t="s">
        <v>88</v>
      </c>
      <c r="O128" s="14">
        <v>2018</v>
      </c>
      <c r="P128" s="14"/>
      <c r="Q128" s="14"/>
      <c r="R128" s="15" t="s">
        <v>42</v>
      </c>
      <c r="S128" s="25" t="s">
        <v>587</v>
      </c>
      <c r="T128" s="16">
        <v>43374</v>
      </c>
      <c r="U128" s="16">
        <v>43800</v>
      </c>
      <c r="V128" s="10"/>
      <c r="W128" s="10" t="s">
        <v>588</v>
      </c>
      <c r="X128" s="18">
        <v>1</v>
      </c>
      <c r="Y128" s="19" t="s">
        <v>45</v>
      </c>
      <c r="Z128" s="13"/>
      <c r="AA128" s="14">
        <v>10</v>
      </c>
      <c r="AB128" s="14">
        <v>2019</v>
      </c>
      <c r="AC128" s="20"/>
      <c r="AD128" s="21"/>
      <c r="AE128" s="22" t="s">
        <v>46</v>
      </c>
      <c r="AF128" s="14"/>
    </row>
    <row r="129" spans="1:32" ht="140.25" customHeight="1" x14ac:dyDescent="0.25">
      <c r="A129" s="9">
        <v>3645</v>
      </c>
      <c r="B129" s="14">
        <v>106</v>
      </c>
      <c r="C129" s="10">
        <v>2018</v>
      </c>
      <c r="D129" s="10" t="s">
        <v>589</v>
      </c>
      <c r="E129" s="10" t="s">
        <v>34</v>
      </c>
      <c r="F129" s="10"/>
      <c r="G129" s="10"/>
      <c r="H129" s="10" t="s">
        <v>35</v>
      </c>
      <c r="I129" s="11" t="s">
        <v>36</v>
      </c>
      <c r="J129" s="12" t="s">
        <v>37</v>
      </c>
      <c r="K129" s="10" t="s">
        <v>578</v>
      </c>
      <c r="L129" s="10" t="s">
        <v>39</v>
      </c>
      <c r="M129" s="13" t="s">
        <v>574</v>
      </c>
      <c r="N129" s="13" t="s">
        <v>88</v>
      </c>
      <c r="O129" s="14">
        <v>2018</v>
      </c>
      <c r="P129" s="14"/>
      <c r="Q129" s="14"/>
      <c r="R129" s="15" t="s">
        <v>42</v>
      </c>
      <c r="S129" s="10" t="s">
        <v>555</v>
      </c>
      <c r="T129" s="16">
        <v>43398</v>
      </c>
      <c r="U129" s="16">
        <v>44286</v>
      </c>
      <c r="V129" s="10"/>
      <c r="W129" s="10" t="s">
        <v>590</v>
      </c>
      <c r="X129" s="18">
        <v>1</v>
      </c>
      <c r="Y129" s="19" t="s">
        <v>45</v>
      </c>
      <c r="Z129" s="13"/>
      <c r="AA129" s="14">
        <v>2</v>
      </c>
      <c r="AB129" s="14">
        <v>2021</v>
      </c>
      <c r="AC129" s="20"/>
      <c r="AD129" s="21"/>
      <c r="AE129" s="22" t="s">
        <v>46</v>
      </c>
      <c r="AF129" s="14"/>
    </row>
    <row r="130" spans="1:32" ht="237" customHeight="1" x14ac:dyDescent="0.25">
      <c r="A130" s="9">
        <v>3646</v>
      </c>
      <c r="B130" s="10">
        <v>107</v>
      </c>
      <c r="C130" s="10">
        <v>2018</v>
      </c>
      <c r="D130" s="10" t="s">
        <v>591</v>
      </c>
      <c r="E130" s="10" t="s">
        <v>333</v>
      </c>
      <c r="F130" s="10"/>
      <c r="G130" s="10"/>
      <c r="H130" s="10" t="s">
        <v>35</v>
      </c>
      <c r="I130" s="11" t="s">
        <v>36</v>
      </c>
      <c r="J130" s="12" t="s">
        <v>37</v>
      </c>
      <c r="K130" s="10" t="s">
        <v>578</v>
      </c>
      <c r="L130" s="10" t="s">
        <v>100</v>
      </c>
      <c r="M130" s="13" t="s">
        <v>574</v>
      </c>
      <c r="N130" s="13" t="s">
        <v>88</v>
      </c>
      <c r="O130" s="14">
        <v>2018</v>
      </c>
      <c r="P130" s="14"/>
      <c r="Q130" s="14"/>
      <c r="R130" s="15" t="s">
        <v>42</v>
      </c>
      <c r="S130" s="10" t="s">
        <v>592</v>
      </c>
      <c r="T130" s="16">
        <v>43398</v>
      </c>
      <c r="U130" s="16">
        <v>45473</v>
      </c>
      <c r="V130" s="10"/>
      <c r="W130" s="10" t="s">
        <v>593</v>
      </c>
      <c r="X130" s="18">
        <v>0</v>
      </c>
      <c r="Y130" s="19" t="s">
        <v>305</v>
      </c>
      <c r="Z130" s="13"/>
      <c r="AA130" s="14">
        <v>6</v>
      </c>
      <c r="AB130" s="14">
        <v>2022</v>
      </c>
      <c r="AC130" s="20"/>
      <c r="AD130" s="21"/>
      <c r="AE130" s="22" t="s">
        <v>46</v>
      </c>
      <c r="AF130" s="34" t="s">
        <v>594</v>
      </c>
    </row>
    <row r="131" spans="1:32" ht="133.5" customHeight="1" x14ac:dyDescent="0.25">
      <c r="A131" s="9">
        <v>3647</v>
      </c>
      <c r="B131" s="10">
        <v>108</v>
      </c>
      <c r="C131" s="10">
        <v>2018</v>
      </c>
      <c r="D131" s="10" t="s">
        <v>595</v>
      </c>
      <c r="E131" s="10" t="s">
        <v>34</v>
      </c>
      <c r="F131" s="10"/>
      <c r="G131" s="10"/>
      <c r="H131" s="10" t="s">
        <v>35</v>
      </c>
      <c r="I131" s="11" t="s">
        <v>36</v>
      </c>
      <c r="J131" s="12" t="s">
        <v>37</v>
      </c>
      <c r="K131" s="10" t="s">
        <v>578</v>
      </c>
      <c r="L131" s="10" t="s">
        <v>39</v>
      </c>
      <c r="M131" s="13" t="s">
        <v>574</v>
      </c>
      <c r="N131" s="13" t="s">
        <v>88</v>
      </c>
      <c r="O131" s="14">
        <v>2018</v>
      </c>
      <c r="P131" s="14"/>
      <c r="Q131" s="14"/>
      <c r="R131" s="15" t="s">
        <v>42</v>
      </c>
      <c r="S131" s="10" t="s">
        <v>596</v>
      </c>
      <c r="T131" s="16">
        <v>43346</v>
      </c>
      <c r="U131" s="16" t="s">
        <v>597</v>
      </c>
      <c r="V131" s="10"/>
      <c r="W131" s="10" t="s">
        <v>598</v>
      </c>
      <c r="X131" s="18">
        <v>1</v>
      </c>
      <c r="Y131" s="19" t="s">
        <v>45</v>
      </c>
      <c r="Z131" s="13"/>
      <c r="AA131" s="14">
        <v>8</v>
      </c>
      <c r="AB131" s="14">
        <v>2021</v>
      </c>
      <c r="AC131" s="20"/>
      <c r="AD131" s="21"/>
      <c r="AE131" s="22" t="s">
        <v>46</v>
      </c>
      <c r="AF131" s="14"/>
    </row>
    <row r="132" spans="1:32" ht="75" customHeight="1" x14ac:dyDescent="0.25">
      <c r="A132" s="9">
        <v>3648</v>
      </c>
      <c r="B132" s="14">
        <v>109</v>
      </c>
      <c r="C132" s="10">
        <v>2018</v>
      </c>
      <c r="D132" s="10" t="s">
        <v>599</v>
      </c>
      <c r="E132" s="10" t="s">
        <v>34</v>
      </c>
      <c r="F132" s="10"/>
      <c r="G132" s="10"/>
      <c r="H132" s="10" t="s">
        <v>48</v>
      </c>
      <c r="I132" s="11" t="s">
        <v>49</v>
      </c>
      <c r="J132" s="12" t="s">
        <v>50</v>
      </c>
      <c r="K132" s="10" t="s">
        <v>86</v>
      </c>
      <c r="L132" s="10" t="s">
        <v>63</v>
      </c>
      <c r="M132" s="13" t="s">
        <v>574</v>
      </c>
      <c r="N132" s="13" t="s">
        <v>88</v>
      </c>
      <c r="O132" s="14">
        <v>2018</v>
      </c>
      <c r="P132" s="14"/>
      <c r="Q132" s="14"/>
      <c r="R132" s="15" t="s">
        <v>42</v>
      </c>
      <c r="S132" s="25" t="s">
        <v>600</v>
      </c>
      <c r="T132" s="16">
        <v>43420</v>
      </c>
      <c r="U132" s="16">
        <v>43465</v>
      </c>
      <c r="V132" s="10" t="s">
        <v>601</v>
      </c>
      <c r="W132" s="10" t="s">
        <v>602</v>
      </c>
      <c r="X132" s="18">
        <v>1</v>
      </c>
      <c r="Y132" s="19" t="s">
        <v>45</v>
      </c>
      <c r="Z132" s="13"/>
      <c r="AA132" s="14">
        <v>11</v>
      </c>
      <c r="AB132" s="14">
        <v>2019</v>
      </c>
      <c r="AC132" s="20"/>
      <c r="AD132" s="21"/>
      <c r="AE132" s="22" t="s">
        <v>58</v>
      </c>
      <c r="AF132" s="14"/>
    </row>
    <row r="133" spans="1:32" ht="84" customHeight="1" x14ac:dyDescent="0.25">
      <c r="A133" s="9">
        <v>3649</v>
      </c>
      <c r="B133" s="10">
        <v>110</v>
      </c>
      <c r="C133" s="10">
        <v>2018</v>
      </c>
      <c r="D133" s="15" t="s">
        <v>603</v>
      </c>
      <c r="E133" s="10" t="s">
        <v>34</v>
      </c>
      <c r="F133" s="10"/>
      <c r="G133" s="10"/>
      <c r="H133" s="10" t="s">
        <v>35</v>
      </c>
      <c r="I133" s="11" t="s">
        <v>36</v>
      </c>
      <c r="J133" s="12" t="s">
        <v>98</v>
      </c>
      <c r="K133" s="10" t="s">
        <v>604</v>
      </c>
      <c r="L133" s="37" t="s">
        <v>100</v>
      </c>
      <c r="M133" s="13" t="s">
        <v>605</v>
      </c>
      <c r="N133" s="13" t="s">
        <v>367</v>
      </c>
      <c r="O133" s="14">
        <v>2018</v>
      </c>
      <c r="P133" s="14"/>
      <c r="Q133" s="14"/>
      <c r="R133" s="15" t="s">
        <v>42</v>
      </c>
      <c r="S133" s="39" t="s">
        <v>606</v>
      </c>
      <c r="T133" s="16">
        <v>43437</v>
      </c>
      <c r="U133" s="16">
        <v>43889</v>
      </c>
      <c r="V133" s="14"/>
      <c r="W133" s="10" t="s">
        <v>607</v>
      </c>
      <c r="X133" s="18">
        <v>1</v>
      </c>
      <c r="Y133" s="19" t="s">
        <v>45</v>
      </c>
      <c r="Z133" s="14"/>
      <c r="AA133" s="14">
        <v>4</v>
      </c>
      <c r="AB133" s="14">
        <v>2020</v>
      </c>
      <c r="AC133" s="20"/>
      <c r="AD133" s="21"/>
      <c r="AE133" s="22" t="s">
        <v>46</v>
      </c>
      <c r="AF133" s="14"/>
    </row>
    <row r="134" spans="1:32" ht="190.5" customHeight="1" x14ac:dyDescent="0.25">
      <c r="A134" s="9">
        <v>3651</v>
      </c>
      <c r="B134" s="14">
        <v>112</v>
      </c>
      <c r="C134" s="10">
        <v>2018</v>
      </c>
      <c r="D134" s="15" t="s">
        <v>608</v>
      </c>
      <c r="E134" s="10" t="s">
        <v>34</v>
      </c>
      <c r="F134" s="10"/>
      <c r="G134" s="10"/>
      <c r="H134" s="10" t="s">
        <v>35</v>
      </c>
      <c r="I134" s="11" t="s">
        <v>36</v>
      </c>
      <c r="J134" s="12" t="s">
        <v>98</v>
      </c>
      <c r="K134" s="10" t="s">
        <v>604</v>
      </c>
      <c r="L134" s="37" t="s">
        <v>285</v>
      </c>
      <c r="M134" s="13" t="s">
        <v>605</v>
      </c>
      <c r="N134" s="13" t="s">
        <v>367</v>
      </c>
      <c r="O134" s="14">
        <v>2018</v>
      </c>
      <c r="P134" s="14"/>
      <c r="Q134" s="14"/>
      <c r="R134" s="15" t="s">
        <v>42</v>
      </c>
      <c r="S134" s="25" t="s">
        <v>609</v>
      </c>
      <c r="T134" s="16">
        <v>43406</v>
      </c>
      <c r="U134" s="16">
        <v>43539</v>
      </c>
      <c r="V134" s="14"/>
      <c r="W134" s="10" t="s">
        <v>610</v>
      </c>
      <c r="X134" s="18">
        <v>1</v>
      </c>
      <c r="Y134" s="19" t="s">
        <v>45</v>
      </c>
      <c r="Z134" s="14"/>
      <c r="AA134" s="14" t="s">
        <v>266</v>
      </c>
      <c r="AB134" s="14">
        <v>2019</v>
      </c>
      <c r="AC134" s="20"/>
      <c r="AD134" s="21"/>
      <c r="AE134" s="22" t="s">
        <v>46</v>
      </c>
      <c r="AF134" s="14"/>
    </row>
    <row r="135" spans="1:32" ht="409.5" customHeight="1" x14ac:dyDescent="0.25">
      <c r="A135" s="9">
        <v>3652</v>
      </c>
      <c r="B135" s="10">
        <v>113</v>
      </c>
      <c r="C135" s="10">
        <v>2018</v>
      </c>
      <c r="D135" s="15" t="s">
        <v>611</v>
      </c>
      <c r="E135" s="10" t="s">
        <v>34</v>
      </c>
      <c r="F135" s="10"/>
      <c r="G135" s="10"/>
      <c r="H135" s="10" t="s">
        <v>35</v>
      </c>
      <c r="I135" s="11" t="s">
        <v>36</v>
      </c>
      <c r="J135" s="12" t="s">
        <v>98</v>
      </c>
      <c r="K135" s="10" t="s">
        <v>604</v>
      </c>
      <c r="L135" s="37" t="s">
        <v>100</v>
      </c>
      <c r="M135" s="13" t="s">
        <v>605</v>
      </c>
      <c r="N135" s="13" t="s">
        <v>367</v>
      </c>
      <c r="O135" s="14">
        <v>2018</v>
      </c>
      <c r="P135" s="14"/>
      <c r="Q135" s="14"/>
      <c r="R135" s="15" t="s">
        <v>42</v>
      </c>
      <c r="S135" s="25" t="s">
        <v>612</v>
      </c>
      <c r="T135" s="16">
        <v>43404</v>
      </c>
      <c r="U135" s="16">
        <v>43889</v>
      </c>
      <c r="V135" s="14"/>
      <c r="W135" s="10" t="s">
        <v>613</v>
      </c>
      <c r="X135" s="18">
        <v>1</v>
      </c>
      <c r="Y135" s="19" t="s">
        <v>45</v>
      </c>
      <c r="Z135" s="14"/>
      <c r="AA135" s="14">
        <v>5</v>
      </c>
      <c r="AB135" s="14">
        <v>2020</v>
      </c>
      <c r="AC135" s="20"/>
      <c r="AD135" s="21"/>
      <c r="AE135" s="22" t="s">
        <v>46</v>
      </c>
      <c r="AF135" s="14"/>
    </row>
    <row r="136" spans="1:32" ht="384.75" customHeight="1" x14ac:dyDescent="0.25">
      <c r="A136" s="9">
        <v>3653</v>
      </c>
      <c r="B136" s="10">
        <v>114</v>
      </c>
      <c r="C136" s="10">
        <v>2018</v>
      </c>
      <c r="D136" s="10" t="s">
        <v>614</v>
      </c>
      <c r="E136" s="10" t="s">
        <v>34</v>
      </c>
      <c r="F136" s="10"/>
      <c r="G136" s="10"/>
      <c r="H136" s="10" t="s">
        <v>301</v>
      </c>
      <c r="I136" s="11" t="s">
        <v>36</v>
      </c>
      <c r="J136" s="12" t="s">
        <v>37</v>
      </c>
      <c r="K136" s="10" t="s">
        <v>615</v>
      </c>
      <c r="L136" s="10" t="s">
        <v>181</v>
      </c>
      <c r="M136" s="13" t="s">
        <v>605</v>
      </c>
      <c r="N136" s="13" t="s">
        <v>367</v>
      </c>
      <c r="O136" s="14">
        <v>2018</v>
      </c>
      <c r="P136" s="14"/>
      <c r="Q136" s="14"/>
      <c r="R136" s="15" t="s">
        <v>358</v>
      </c>
      <c r="S136" s="25" t="s">
        <v>616</v>
      </c>
      <c r="T136" s="16">
        <v>43665</v>
      </c>
      <c r="U136" s="16">
        <v>43830</v>
      </c>
      <c r="V136" s="14"/>
      <c r="W136" s="10" t="s">
        <v>617</v>
      </c>
      <c r="X136" s="18">
        <v>1</v>
      </c>
      <c r="Y136" s="19" t="s">
        <v>45</v>
      </c>
      <c r="Z136" s="14"/>
      <c r="AA136" s="14">
        <v>8</v>
      </c>
      <c r="AB136" s="14">
        <v>2019</v>
      </c>
      <c r="AC136" s="20"/>
      <c r="AD136" s="21"/>
      <c r="AE136" s="22" t="s">
        <v>58</v>
      </c>
      <c r="AF136" s="14"/>
    </row>
    <row r="137" spans="1:32" ht="246" customHeight="1" x14ac:dyDescent="0.25">
      <c r="A137" s="9">
        <v>3654</v>
      </c>
      <c r="B137" s="14">
        <v>115</v>
      </c>
      <c r="C137" s="10">
        <v>2018</v>
      </c>
      <c r="D137" s="10" t="s">
        <v>618</v>
      </c>
      <c r="E137" s="10" t="s">
        <v>34</v>
      </c>
      <c r="F137" s="10"/>
      <c r="G137" s="10"/>
      <c r="H137" s="10" t="s">
        <v>186</v>
      </c>
      <c r="I137" s="11" t="s">
        <v>187</v>
      </c>
      <c r="J137" s="12" t="s">
        <v>188</v>
      </c>
      <c r="K137" s="10" t="s">
        <v>262</v>
      </c>
      <c r="L137" s="10" t="s">
        <v>123</v>
      </c>
      <c r="M137" s="13" t="s">
        <v>605</v>
      </c>
      <c r="N137" s="13" t="s">
        <v>367</v>
      </c>
      <c r="O137" s="14">
        <v>2018</v>
      </c>
      <c r="P137" s="14"/>
      <c r="Q137" s="14"/>
      <c r="R137" s="15" t="s">
        <v>358</v>
      </c>
      <c r="S137" s="25" t="s">
        <v>619</v>
      </c>
      <c r="T137" s="16">
        <v>43405</v>
      </c>
      <c r="U137" s="16">
        <v>43708</v>
      </c>
      <c r="V137" s="14" t="s">
        <v>620</v>
      </c>
      <c r="W137" s="10" t="s">
        <v>621</v>
      </c>
      <c r="X137" s="18">
        <v>1</v>
      </c>
      <c r="Y137" s="19" t="s">
        <v>45</v>
      </c>
      <c r="Z137" s="14"/>
      <c r="AA137" s="14">
        <v>10</v>
      </c>
      <c r="AB137" s="14">
        <v>2019</v>
      </c>
      <c r="AC137" s="20"/>
      <c r="AD137" s="21"/>
      <c r="AE137" s="22" t="s">
        <v>58</v>
      </c>
      <c r="AF137" s="14"/>
    </row>
    <row r="138" spans="1:32" ht="99.75" customHeight="1" x14ac:dyDescent="0.25">
      <c r="A138" s="9">
        <v>3655</v>
      </c>
      <c r="B138" s="10">
        <v>116</v>
      </c>
      <c r="C138" s="10">
        <v>2018</v>
      </c>
      <c r="D138" s="10" t="s">
        <v>622</v>
      </c>
      <c r="E138" s="10" t="s">
        <v>34</v>
      </c>
      <c r="F138" s="10"/>
      <c r="G138" s="10"/>
      <c r="H138" s="10" t="s">
        <v>186</v>
      </c>
      <c r="I138" s="11" t="s">
        <v>187</v>
      </c>
      <c r="J138" s="12" t="s">
        <v>188</v>
      </c>
      <c r="K138" s="10" t="s">
        <v>262</v>
      </c>
      <c r="L138" s="10" t="s">
        <v>123</v>
      </c>
      <c r="M138" s="13" t="s">
        <v>605</v>
      </c>
      <c r="N138" s="13" t="s">
        <v>367</v>
      </c>
      <c r="O138" s="14">
        <v>2018</v>
      </c>
      <c r="P138" s="14"/>
      <c r="Q138" s="14"/>
      <c r="R138" s="15" t="s">
        <v>358</v>
      </c>
      <c r="S138" s="25" t="s">
        <v>623</v>
      </c>
      <c r="T138" s="16">
        <v>43405</v>
      </c>
      <c r="U138" s="16">
        <v>43555</v>
      </c>
      <c r="V138" s="14" t="s">
        <v>624</v>
      </c>
      <c r="W138" s="10" t="s">
        <v>625</v>
      </c>
      <c r="X138" s="18">
        <v>1</v>
      </c>
      <c r="Y138" s="19" t="s">
        <v>45</v>
      </c>
      <c r="Z138" s="14"/>
      <c r="AA138" s="14">
        <v>6</v>
      </c>
      <c r="AB138" s="14">
        <v>2019</v>
      </c>
      <c r="AC138" s="20"/>
      <c r="AD138" s="21"/>
      <c r="AE138" s="22" t="s">
        <v>58</v>
      </c>
      <c r="AF138" s="14"/>
    </row>
    <row r="139" spans="1:32" ht="74.25" customHeight="1" x14ac:dyDescent="0.25">
      <c r="A139" s="9">
        <v>3656</v>
      </c>
      <c r="B139" s="10">
        <v>117</v>
      </c>
      <c r="C139" s="10">
        <v>2018</v>
      </c>
      <c r="D139" s="10" t="s">
        <v>626</v>
      </c>
      <c r="E139" s="10" t="s">
        <v>34</v>
      </c>
      <c r="F139" s="10"/>
      <c r="G139" s="10"/>
      <c r="H139" s="10" t="s">
        <v>186</v>
      </c>
      <c r="I139" s="11" t="s">
        <v>187</v>
      </c>
      <c r="J139" s="12" t="s">
        <v>188</v>
      </c>
      <c r="K139" s="10" t="s">
        <v>262</v>
      </c>
      <c r="L139" s="10" t="s">
        <v>123</v>
      </c>
      <c r="M139" s="13" t="s">
        <v>605</v>
      </c>
      <c r="N139" s="13" t="s">
        <v>367</v>
      </c>
      <c r="O139" s="14">
        <v>2018</v>
      </c>
      <c r="P139" s="14"/>
      <c r="Q139" s="14"/>
      <c r="R139" s="15" t="s">
        <v>358</v>
      </c>
      <c r="S139" s="33" t="s">
        <v>627</v>
      </c>
      <c r="T139" s="16">
        <v>43405</v>
      </c>
      <c r="U139" s="16">
        <v>43555</v>
      </c>
      <c r="V139" s="14" t="s">
        <v>628</v>
      </c>
      <c r="W139" s="10" t="s">
        <v>629</v>
      </c>
      <c r="X139" s="18">
        <v>1</v>
      </c>
      <c r="Y139" s="19" t="s">
        <v>45</v>
      </c>
      <c r="Z139" s="14"/>
      <c r="AA139" s="14">
        <v>6</v>
      </c>
      <c r="AB139" s="14">
        <v>2019</v>
      </c>
      <c r="AC139" s="20"/>
      <c r="AD139" s="21"/>
      <c r="AE139" s="22" t="s">
        <v>58</v>
      </c>
      <c r="AF139" s="14"/>
    </row>
    <row r="140" spans="1:32" ht="102" customHeight="1" x14ac:dyDescent="0.25">
      <c r="A140" s="9">
        <v>3657</v>
      </c>
      <c r="B140" s="14">
        <v>118</v>
      </c>
      <c r="C140" s="10">
        <v>2018</v>
      </c>
      <c r="D140" s="10" t="s">
        <v>630</v>
      </c>
      <c r="E140" s="10" t="s">
        <v>34</v>
      </c>
      <c r="F140" s="10"/>
      <c r="G140" s="10"/>
      <c r="H140" s="10" t="s">
        <v>301</v>
      </c>
      <c r="I140" s="11" t="s">
        <v>308</v>
      </c>
      <c r="J140" s="12" t="s">
        <v>133</v>
      </c>
      <c r="K140" s="10" t="s">
        <v>309</v>
      </c>
      <c r="L140" s="10" t="s">
        <v>79</v>
      </c>
      <c r="M140" s="13" t="s">
        <v>605</v>
      </c>
      <c r="N140" s="13" t="s">
        <v>367</v>
      </c>
      <c r="O140" s="14">
        <v>2018</v>
      </c>
      <c r="P140" s="14"/>
      <c r="Q140" s="14"/>
      <c r="R140" s="15" t="s">
        <v>42</v>
      </c>
      <c r="S140" s="25" t="s">
        <v>631</v>
      </c>
      <c r="T140" s="16">
        <v>43466</v>
      </c>
      <c r="U140" s="16">
        <v>43830</v>
      </c>
      <c r="V140" s="14"/>
      <c r="W140" s="10" t="s">
        <v>632</v>
      </c>
      <c r="X140" s="18">
        <v>1</v>
      </c>
      <c r="Y140" s="19" t="s">
        <v>45</v>
      </c>
      <c r="Z140" s="14"/>
      <c r="AA140" s="14">
        <v>2</v>
      </c>
      <c r="AB140" s="14">
        <v>2020</v>
      </c>
      <c r="AC140" s="20"/>
      <c r="AD140" s="21"/>
      <c r="AE140" s="22" t="s">
        <v>58</v>
      </c>
      <c r="AF140" s="14"/>
    </row>
    <row r="141" spans="1:32" ht="84" customHeight="1" x14ac:dyDescent="0.25">
      <c r="A141" s="9">
        <v>3658</v>
      </c>
      <c r="B141" s="10">
        <v>119</v>
      </c>
      <c r="C141" s="10">
        <v>2018</v>
      </c>
      <c r="D141" s="10" t="s">
        <v>633</v>
      </c>
      <c r="E141" s="10" t="s">
        <v>34</v>
      </c>
      <c r="F141" s="10"/>
      <c r="G141" s="10"/>
      <c r="H141" s="10" t="s">
        <v>85</v>
      </c>
      <c r="I141" s="11" t="s">
        <v>49</v>
      </c>
      <c r="J141" s="12" t="s">
        <v>50</v>
      </c>
      <c r="K141" s="10" t="s">
        <v>86</v>
      </c>
      <c r="L141" s="10" t="s">
        <v>52</v>
      </c>
      <c r="M141" s="13" t="s">
        <v>605</v>
      </c>
      <c r="N141" s="13" t="s">
        <v>367</v>
      </c>
      <c r="O141" s="14">
        <v>2018</v>
      </c>
      <c r="P141" s="14"/>
      <c r="Q141" s="14"/>
      <c r="R141" s="15"/>
      <c r="S141" s="14" t="s">
        <v>634</v>
      </c>
      <c r="T141" s="16"/>
      <c r="U141" s="16">
        <v>43528</v>
      </c>
      <c r="V141" s="14" t="s">
        <v>635</v>
      </c>
      <c r="W141" s="10" t="s">
        <v>91</v>
      </c>
      <c r="X141" s="18">
        <v>1</v>
      </c>
      <c r="Y141" s="19" t="s">
        <v>45</v>
      </c>
      <c r="Z141" s="14"/>
      <c r="AA141" s="14" t="s">
        <v>57</v>
      </c>
      <c r="AB141" s="14">
        <v>2019</v>
      </c>
      <c r="AC141" s="20"/>
      <c r="AD141" s="21"/>
      <c r="AE141" s="22" t="s">
        <v>58</v>
      </c>
      <c r="AF141" s="14"/>
    </row>
    <row r="142" spans="1:32" ht="180.75" customHeight="1" x14ac:dyDescent="0.25">
      <c r="A142" s="9">
        <v>3659</v>
      </c>
      <c r="B142" s="10">
        <v>120</v>
      </c>
      <c r="C142" s="10">
        <v>2018</v>
      </c>
      <c r="D142" s="10" t="s">
        <v>636</v>
      </c>
      <c r="E142" s="10" t="s">
        <v>34</v>
      </c>
      <c r="F142" s="10"/>
      <c r="G142" s="10"/>
      <c r="H142" s="10" t="s">
        <v>85</v>
      </c>
      <c r="I142" s="11" t="s">
        <v>49</v>
      </c>
      <c r="J142" s="12" t="s">
        <v>50</v>
      </c>
      <c r="K142" s="10" t="s">
        <v>180</v>
      </c>
      <c r="L142" s="10" t="s">
        <v>63</v>
      </c>
      <c r="M142" s="13" t="s">
        <v>533</v>
      </c>
      <c r="N142" s="13" t="s">
        <v>212</v>
      </c>
      <c r="O142" s="14">
        <v>2018</v>
      </c>
      <c r="P142" s="14"/>
      <c r="Q142" s="14"/>
      <c r="R142" s="15" t="s">
        <v>42</v>
      </c>
      <c r="S142" s="25" t="s">
        <v>637</v>
      </c>
      <c r="T142" s="16">
        <v>43374</v>
      </c>
      <c r="U142" s="16">
        <v>44408</v>
      </c>
      <c r="V142" s="14"/>
      <c r="W142" s="10" t="s">
        <v>638</v>
      </c>
      <c r="X142" s="18">
        <v>1</v>
      </c>
      <c r="Y142" s="19" t="s">
        <v>45</v>
      </c>
      <c r="Z142" s="14"/>
      <c r="AA142" s="14">
        <v>7</v>
      </c>
      <c r="AB142" s="14">
        <v>2021</v>
      </c>
      <c r="AC142" s="20"/>
      <c r="AD142" s="21"/>
      <c r="AE142" s="22" t="s">
        <v>58</v>
      </c>
      <c r="AF142" s="14"/>
    </row>
    <row r="143" spans="1:32" ht="200.25" customHeight="1" x14ac:dyDescent="0.25">
      <c r="A143" s="9">
        <v>3660</v>
      </c>
      <c r="B143" s="14">
        <v>121</v>
      </c>
      <c r="C143" s="10">
        <v>2018</v>
      </c>
      <c r="D143" s="10" t="s">
        <v>639</v>
      </c>
      <c r="E143" s="10" t="s">
        <v>34</v>
      </c>
      <c r="F143" s="10"/>
      <c r="G143" s="10"/>
      <c r="H143" s="10" t="s">
        <v>85</v>
      </c>
      <c r="I143" s="11" t="s">
        <v>49</v>
      </c>
      <c r="J143" s="12" t="s">
        <v>50</v>
      </c>
      <c r="K143" s="10" t="s">
        <v>180</v>
      </c>
      <c r="L143" s="10" t="s">
        <v>63</v>
      </c>
      <c r="M143" s="13" t="s">
        <v>533</v>
      </c>
      <c r="N143" s="13" t="s">
        <v>212</v>
      </c>
      <c r="O143" s="14">
        <v>2018</v>
      </c>
      <c r="P143" s="14"/>
      <c r="Q143" s="14"/>
      <c r="R143" s="15" t="s">
        <v>42</v>
      </c>
      <c r="S143" s="25" t="s">
        <v>640</v>
      </c>
      <c r="T143" s="16">
        <v>43374</v>
      </c>
      <c r="U143" s="16">
        <v>43465</v>
      </c>
      <c r="V143" s="14"/>
      <c r="W143" s="10" t="s">
        <v>641</v>
      </c>
      <c r="X143" s="18">
        <v>1</v>
      </c>
      <c r="Y143" s="19" t="s">
        <v>45</v>
      </c>
      <c r="Z143" s="14"/>
      <c r="AA143" s="14">
        <v>8</v>
      </c>
      <c r="AB143" s="14">
        <v>2019</v>
      </c>
      <c r="AC143" s="20"/>
      <c r="AD143" s="21"/>
      <c r="AE143" s="22" t="s">
        <v>58</v>
      </c>
      <c r="AF143" s="14"/>
    </row>
    <row r="144" spans="1:32" ht="121.5" customHeight="1" x14ac:dyDescent="0.25">
      <c r="A144" s="9">
        <v>3661</v>
      </c>
      <c r="B144" s="10">
        <v>122</v>
      </c>
      <c r="C144" s="10">
        <v>2018</v>
      </c>
      <c r="D144" s="15" t="s">
        <v>642</v>
      </c>
      <c r="E144" s="10" t="s">
        <v>34</v>
      </c>
      <c r="F144" s="10"/>
      <c r="G144" s="10"/>
      <c r="H144" s="10" t="s">
        <v>35</v>
      </c>
      <c r="I144" s="11" t="s">
        <v>36</v>
      </c>
      <c r="J144" s="12" t="s">
        <v>37</v>
      </c>
      <c r="K144" s="10" t="s">
        <v>643</v>
      </c>
      <c r="L144" s="10" t="s">
        <v>112</v>
      </c>
      <c r="M144" s="13" t="s">
        <v>644</v>
      </c>
      <c r="N144" s="13" t="s">
        <v>144</v>
      </c>
      <c r="O144" s="14">
        <v>2018</v>
      </c>
      <c r="P144" s="14"/>
      <c r="Q144" s="14"/>
      <c r="R144" s="15"/>
      <c r="S144" s="52" t="s">
        <v>645</v>
      </c>
      <c r="T144" s="16">
        <v>43434</v>
      </c>
      <c r="U144" s="16">
        <v>43511</v>
      </c>
      <c r="V144" s="14"/>
      <c r="W144" s="10" t="s">
        <v>646</v>
      </c>
      <c r="X144" s="18">
        <v>1</v>
      </c>
      <c r="Y144" s="19" t="s">
        <v>45</v>
      </c>
      <c r="Z144" s="14"/>
      <c r="AA144" s="14">
        <v>2</v>
      </c>
      <c r="AB144" s="14">
        <v>2019</v>
      </c>
      <c r="AC144" s="20"/>
      <c r="AD144" s="21"/>
      <c r="AE144" s="22" t="s">
        <v>46</v>
      </c>
      <c r="AF144" s="14"/>
    </row>
    <row r="145" spans="1:32" ht="84" customHeight="1" x14ac:dyDescent="0.25">
      <c r="A145" s="9">
        <v>3662</v>
      </c>
      <c r="B145" s="10">
        <v>123</v>
      </c>
      <c r="C145" s="10">
        <v>2018</v>
      </c>
      <c r="D145" s="15" t="s">
        <v>647</v>
      </c>
      <c r="E145" s="10" t="s">
        <v>34</v>
      </c>
      <c r="F145" s="10"/>
      <c r="G145" s="10"/>
      <c r="H145" s="10" t="s">
        <v>35</v>
      </c>
      <c r="I145" s="11" t="s">
        <v>36</v>
      </c>
      <c r="J145" s="12" t="s">
        <v>37</v>
      </c>
      <c r="K145" s="10" t="s">
        <v>643</v>
      </c>
      <c r="L145" s="10" t="s">
        <v>112</v>
      </c>
      <c r="M145" s="13" t="s">
        <v>644</v>
      </c>
      <c r="N145" s="13" t="s">
        <v>144</v>
      </c>
      <c r="O145" s="14">
        <v>2018</v>
      </c>
      <c r="P145" s="14"/>
      <c r="Q145" s="14"/>
      <c r="R145" s="15"/>
      <c r="S145" s="52" t="s">
        <v>648</v>
      </c>
      <c r="T145" s="16">
        <v>43434</v>
      </c>
      <c r="U145" s="16">
        <v>43830</v>
      </c>
      <c r="V145" s="14"/>
      <c r="W145" s="10" t="s">
        <v>649</v>
      </c>
      <c r="X145" s="18">
        <v>1</v>
      </c>
      <c r="Y145" s="19" t="s">
        <v>45</v>
      </c>
      <c r="Z145" s="14"/>
      <c r="AA145" s="14">
        <v>4</v>
      </c>
      <c r="AB145" s="14">
        <v>2020</v>
      </c>
      <c r="AC145" s="20"/>
      <c r="AD145" s="21"/>
      <c r="AE145" s="22" t="s">
        <v>46</v>
      </c>
      <c r="AF145" s="14"/>
    </row>
    <row r="146" spans="1:32" ht="114" customHeight="1" x14ac:dyDescent="0.25">
      <c r="A146" s="9">
        <v>3663</v>
      </c>
      <c r="B146" s="14">
        <v>124</v>
      </c>
      <c r="C146" s="10">
        <v>2018</v>
      </c>
      <c r="D146" s="15" t="s">
        <v>650</v>
      </c>
      <c r="E146" s="10" t="s">
        <v>34</v>
      </c>
      <c r="F146" s="10"/>
      <c r="G146" s="10"/>
      <c r="H146" s="10" t="s">
        <v>35</v>
      </c>
      <c r="I146" s="11" t="s">
        <v>36</v>
      </c>
      <c r="J146" s="12" t="s">
        <v>37</v>
      </c>
      <c r="K146" s="10" t="s">
        <v>643</v>
      </c>
      <c r="L146" s="10" t="s">
        <v>112</v>
      </c>
      <c r="M146" s="13" t="s">
        <v>644</v>
      </c>
      <c r="N146" s="13" t="s">
        <v>144</v>
      </c>
      <c r="O146" s="14">
        <v>2018</v>
      </c>
      <c r="P146" s="14"/>
      <c r="Q146" s="14"/>
      <c r="R146" s="15"/>
      <c r="S146" s="52" t="s">
        <v>651</v>
      </c>
      <c r="T146" s="16">
        <v>43434</v>
      </c>
      <c r="U146" s="16">
        <v>43830</v>
      </c>
      <c r="V146" s="14"/>
      <c r="W146" s="10" t="s">
        <v>652</v>
      </c>
      <c r="X146" s="18">
        <v>1</v>
      </c>
      <c r="Y146" s="19" t="s">
        <v>45</v>
      </c>
      <c r="Z146" s="14"/>
      <c r="AA146" s="14">
        <v>4</v>
      </c>
      <c r="AB146" s="14">
        <v>2020</v>
      </c>
      <c r="AC146" s="20"/>
      <c r="AD146" s="21"/>
      <c r="AE146" s="22" t="s">
        <v>46</v>
      </c>
      <c r="AF146" s="14"/>
    </row>
    <row r="147" spans="1:32" ht="84" customHeight="1" x14ac:dyDescent="0.25">
      <c r="A147" s="9">
        <v>3664</v>
      </c>
      <c r="B147" s="10">
        <v>125</v>
      </c>
      <c r="C147" s="10">
        <v>2018</v>
      </c>
      <c r="D147" s="15" t="s">
        <v>653</v>
      </c>
      <c r="E147" s="10" t="s">
        <v>34</v>
      </c>
      <c r="F147" s="10"/>
      <c r="G147" s="10"/>
      <c r="H147" s="10" t="s">
        <v>35</v>
      </c>
      <c r="I147" s="11" t="s">
        <v>36</v>
      </c>
      <c r="J147" s="12" t="s">
        <v>37</v>
      </c>
      <c r="K147" s="10" t="s">
        <v>643</v>
      </c>
      <c r="L147" s="10" t="s">
        <v>112</v>
      </c>
      <c r="M147" s="13" t="s">
        <v>644</v>
      </c>
      <c r="N147" s="13" t="s">
        <v>144</v>
      </c>
      <c r="O147" s="14">
        <v>2018</v>
      </c>
      <c r="P147" s="14"/>
      <c r="Q147" s="14"/>
      <c r="R147" s="15"/>
      <c r="S147" s="52" t="s">
        <v>654</v>
      </c>
      <c r="T147" s="16">
        <v>43434</v>
      </c>
      <c r="U147" s="16">
        <v>43646</v>
      </c>
      <c r="V147" s="14"/>
      <c r="W147" s="10" t="s">
        <v>655</v>
      </c>
      <c r="X147" s="18">
        <v>1</v>
      </c>
      <c r="Y147" s="19" t="s">
        <v>45</v>
      </c>
      <c r="Z147" s="14"/>
      <c r="AA147" s="14">
        <v>4</v>
      </c>
      <c r="AB147" s="14">
        <v>2020</v>
      </c>
      <c r="AC147" s="20"/>
      <c r="AD147" s="21"/>
      <c r="AE147" s="22" t="s">
        <v>46</v>
      </c>
      <c r="AF147" s="14"/>
    </row>
    <row r="148" spans="1:32" ht="84" customHeight="1" x14ac:dyDescent="0.25">
      <c r="A148" s="9">
        <v>3665</v>
      </c>
      <c r="B148" s="10">
        <v>126</v>
      </c>
      <c r="C148" s="10">
        <v>2018</v>
      </c>
      <c r="D148" s="15" t="s">
        <v>656</v>
      </c>
      <c r="E148" s="10" t="s">
        <v>34</v>
      </c>
      <c r="F148" s="10"/>
      <c r="G148" s="10"/>
      <c r="H148" s="10" t="s">
        <v>35</v>
      </c>
      <c r="I148" s="11" t="s">
        <v>36</v>
      </c>
      <c r="J148" s="12" t="s">
        <v>37</v>
      </c>
      <c r="K148" s="10" t="s">
        <v>643</v>
      </c>
      <c r="L148" s="10" t="s">
        <v>112</v>
      </c>
      <c r="M148" s="13" t="s">
        <v>644</v>
      </c>
      <c r="N148" s="13" t="s">
        <v>144</v>
      </c>
      <c r="O148" s="14">
        <v>2018</v>
      </c>
      <c r="P148" s="14"/>
      <c r="Q148" s="14"/>
      <c r="R148" s="15"/>
      <c r="S148" s="52" t="s">
        <v>657</v>
      </c>
      <c r="T148" s="16">
        <v>43434</v>
      </c>
      <c r="U148" s="16">
        <v>43830</v>
      </c>
      <c r="V148" s="14"/>
      <c r="W148" s="10" t="s">
        <v>658</v>
      </c>
      <c r="X148" s="18">
        <v>1</v>
      </c>
      <c r="Y148" s="19" t="s">
        <v>45</v>
      </c>
      <c r="Z148" s="14"/>
      <c r="AA148" s="14">
        <v>12</v>
      </c>
      <c r="AB148" s="14">
        <v>2019</v>
      </c>
      <c r="AC148" s="20"/>
      <c r="AD148" s="21"/>
      <c r="AE148" s="22" t="s">
        <v>46</v>
      </c>
      <c r="AF148" s="14"/>
    </row>
    <row r="149" spans="1:32" ht="84" customHeight="1" x14ac:dyDescent="0.25">
      <c r="A149" s="9">
        <v>3666</v>
      </c>
      <c r="B149" s="14">
        <v>127</v>
      </c>
      <c r="C149" s="10">
        <v>2018</v>
      </c>
      <c r="D149" s="15" t="s">
        <v>659</v>
      </c>
      <c r="E149" s="10" t="s">
        <v>34</v>
      </c>
      <c r="F149" s="10"/>
      <c r="G149" s="10"/>
      <c r="H149" s="10" t="s">
        <v>35</v>
      </c>
      <c r="I149" s="11" t="s">
        <v>36</v>
      </c>
      <c r="J149" s="12" t="s">
        <v>37</v>
      </c>
      <c r="K149" s="10" t="s">
        <v>643</v>
      </c>
      <c r="L149" s="10" t="s">
        <v>112</v>
      </c>
      <c r="M149" s="13" t="s">
        <v>644</v>
      </c>
      <c r="N149" s="13" t="s">
        <v>144</v>
      </c>
      <c r="O149" s="14">
        <v>2018</v>
      </c>
      <c r="P149" s="14"/>
      <c r="Q149" s="14"/>
      <c r="R149" s="15"/>
      <c r="S149" s="53" t="s">
        <v>660</v>
      </c>
      <c r="T149" s="16">
        <v>43434</v>
      </c>
      <c r="U149" s="16">
        <v>43830</v>
      </c>
      <c r="V149" s="14"/>
      <c r="W149" s="10" t="s">
        <v>661</v>
      </c>
      <c r="X149" s="18">
        <v>1</v>
      </c>
      <c r="Y149" s="19" t="s">
        <v>45</v>
      </c>
      <c r="Z149" s="14"/>
      <c r="AA149" s="14">
        <v>4</v>
      </c>
      <c r="AB149" s="14">
        <v>2020</v>
      </c>
      <c r="AC149" s="20"/>
      <c r="AD149" s="21"/>
      <c r="AE149" s="22" t="s">
        <v>46</v>
      </c>
      <c r="AF149" s="14"/>
    </row>
    <row r="150" spans="1:32" ht="409.5" x14ac:dyDescent="0.25">
      <c r="A150" s="54">
        <v>3667</v>
      </c>
      <c r="B150" s="10">
        <v>128</v>
      </c>
      <c r="C150" s="10">
        <v>2018</v>
      </c>
      <c r="D150" s="15" t="s">
        <v>662</v>
      </c>
      <c r="E150" s="10" t="s">
        <v>34</v>
      </c>
      <c r="F150" s="10"/>
      <c r="G150" s="10"/>
      <c r="H150" s="10" t="s">
        <v>35</v>
      </c>
      <c r="I150" s="11" t="s">
        <v>36</v>
      </c>
      <c r="J150" s="12" t="s">
        <v>37</v>
      </c>
      <c r="K150" s="10" t="s">
        <v>643</v>
      </c>
      <c r="L150" s="10" t="s">
        <v>112</v>
      </c>
      <c r="M150" s="13" t="s">
        <v>644</v>
      </c>
      <c r="N150" s="13" t="s">
        <v>144</v>
      </c>
      <c r="O150" s="14">
        <v>2018</v>
      </c>
      <c r="P150" s="14"/>
      <c r="Q150" s="14"/>
      <c r="R150" s="15"/>
      <c r="S150" s="52" t="s">
        <v>663</v>
      </c>
      <c r="T150" s="16">
        <v>43502</v>
      </c>
      <c r="U150" s="16">
        <v>43799</v>
      </c>
      <c r="V150" s="14"/>
      <c r="W150" s="55" t="s">
        <v>664</v>
      </c>
      <c r="X150" s="18">
        <v>1</v>
      </c>
      <c r="Y150" s="19" t="s">
        <v>45</v>
      </c>
      <c r="Z150" s="14"/>
      <c r="AA150" s="14">
        <v>4</v>
      </c>
      <c r="AB150" s="14">
        <v>2020</v>
      </c>
      <c r="AC150" s="20"/>
      <c r="AD150" s="21"/>
      <c r="AE150" s="22" t="s">
        <v>46</v>
      </c>
      <c r="AF150" s="14"/>
    </row>
    <row r="151" spans="1:32" ht="409.5" x14ac:dyDescent="0.25">
      <c r="A151" s="9">
        <v>3668</v>
      </c>
      <c r="B151" s="10">
        <v>129</v>
      </c>
      <c r="C151" s="10">
        <v>2018</v>
      </c>
      <c r="D151" s="15" t="s">
        <v>665</v>
      </c>
      <c r="E151" s="10" t="s">
        <v>34</v>
      </c>
      <c r="F151" s="10"/>
      <c r="G151" s="10"/>
      <c r="H151" s="10" t="s">
        <v>35</v>
      </c>
      <c r="I151" s="11" t="s">
        <v>36</v>
      </c>
      <c r="J151" s="12" t="s">
        <v>37</v>
      </c>
      <c r="K151" s="10" t="s">
        <v>643</v>
      </c>
      <c r="L151" s="10" t="s">
        <v>39</v>
      </c>
      <c r="M151" s="13" t="s">
        <v>644</v>
      </c>
      <c r="N151" s="13" t="s">
        <v>144</v>
      </c>
      <c r="O151" s="14">
        <v>2018</v>
      </c>
      <c r="P151" s="14"/>
      <c r="Q151" s="14"/>
      <c r="R151" s="15"/>
      <c r="S151" s="56" t="s">
        <v>666</v>
      </c>
      <c r="T151" s="16">
        <v>43507</v>
      </c>
      <c r="U151" s="16">
        <v>44196</v>
      </c>
      <c r="V151" s="14"/>
      <c r="W151" s="55" t="s">
        <v>667</v>
      </c>
      <c r="X151" s="18">
        <v>1</v>
      </c>
      <c r="Y151" s="19" t="s">
        <v>45</v>
      </c>
      <c r="Z151" s="14"/>
      <c r="AA151" s="14">
        <v>12</v>
      </c>
      <c r="AB151" s="14">
        <v>2020</v>
      </c>
      <c r="AC151" s="20"/>
      <c r="AD151" s="21"/>
      <c r="AE151" s="22" t="s">
        <v>46</v>
      </c>
      <c r="AF151" s="14"/>
    </row>
    <row r="152" spans="1:32" ht="409.5" x14ac:dyDescent="0.25">
      <c r="A152" s="9">
        <v>3669</v>
      </c>
      <c r="B152" s="14">
        <v>130</v>
      </c>
      <c r="C152" s="10">
        <v>2018</v>
      </c>
      <c r="D152" s="15" t="s">
        <v>668</v>
      </c>
      <c r="E152" s="10" t="s">
        <v>34</v>
      </c>
      <c r="F152" s="10"/>
      <c r="G152" s="10"/>
      <c r="H152" s="10" t="s">
        <v>35</v>
      </c>
      <c r="I152" s="11" t="s">
        <v>36</v>
      </c>
      <c r="J152" s="12" t="s">
        <v>37</v>
      </c>
      <c r="K152" s="10" t="s">
        <v>643</v>
      </c>
      <c r="L152" s="10" t="s">
        <v>112</v>
      </c>
      <c r="M152" s="13" t="s">
        <v>644</v>
      </c>
      <c r="N152" s="13" t="s">
        <v>144</v>
      </c>
      <c r="O152" s="14">
        <v>2018</v>
      </c>
      <c r="P152" s="14"/>
      <c r="Q152" s="14"/>
      <c r="R152" s="15"/>
      <c r="S152" s="57" t="s">
        <v>669</v>
      </c>
      <c r="T152" s="16">
        <v>43507</v>
      </c>
      <c r="U152" s="16">
        <v>43830</v>
      </c>
      <c r="V152" s="14"/>
      <c r="W152" s="55" t="s">
        <v>670</v>
      </c>
      <c r="X152" s="18">
        <v>1</v>
      </c>
      <c r="Y152" s="19" t="s">
        <v>45</v>
      </c>
      <c r="Z152" s="14"/>
      <c r="AA152" s="14">
        <v>4</v>
      </c>
      <c r="AB152" s="14">
        <v>2020</v>
      </c>
      <c r="AC152" s="20"/>
      <c r="AD152" s="21"/>
      <c r="AE152" s="22" t="s">
        <v>46</v>
      </c>
      <c r="AF152" s="14"/>
    </row>
    <row r="153" spans="1:32" ht="299.25" x14ac:dyDescent="0.25">
      <c r="A153" s="9">
        <v>3670</v>
      </c>
      <c r="B153" s="10">
        <v>131</v>
      </c>
      <c r="C153" s="10">
        <v>2018</v>
      </c>
      <c r="D153" s="10" t="s">
        <v>671</v>
      </c>
      <c r="E153" s="10" t="s">
        <v>34</v>
      </c>
      <c r="F153" s="10"/>
      <c r="G153" s="10"/>
      <c r="H153" s="10" t="s">
        <v>85</v>
      </c>
      <c r="I153" s="11" t="s">
        <v>36</v>
      </c>
      <c r="J153" s="12" t="s">
        <v>37</v>
      </c>
      <c r="K153" s="10" t="s">
        <v>643</v>
      </c>
      <c r="L153" s="10" t="s">
        <v>112</v>
      </c>
      <c r="M153" s="13" t="s">
        <v>644</v>
      </c>
      <c r="N153" s="13" t="s">
        <v>144</v>
      </c>
      <c r="O153" s="14">
        <v>2018</v>
      </c>
      <c r="P153" s="14"/>
      <c r="Q153" s="14"/>
      <c r="R153" s="15"/>
      <c r="S153" s="25" t="s">
        <v>672</v>
      </c>
      <c r="T153" s="16">
        <v>43405</v>
      </c>
      <c r="U153" s="16">
        <v>43506</v>
      </c>
      <c r="V153" s="14"/>
      <c r="W153" s="10" t="s">
        <v>673</v>
      </c>
      <c r="X153" s="18">
        <v>1</v>
      </c>
      <c r="Y153" s="19" t="s">
        <v>45</v>
      </c>
      <c r="Z153" s="14"/>
      <c r="AA153" s="14" t="s">
        <v>485</v>
      </c>
      <c r="AB153" s="14">
        <v>2019</v>
      </c>
      <c r="AC153" s="20"/>
      <c r="AD153" s="21"/>
      <c r="AE153" s="22" t="s">
        <v>46</v>
      </c>
      <c r="AF153" s="14"/>
    </row>
    <row r="154" spans="1:32" ht="135" customHeight="1" x14ac:dyDescent="0.25">
      <c r="A154" s="9">
        <v>3671</v>
      </c>
      <c r="B154" s="10">
        <v>132</v>
      </c>
      <c r="C154" s="10">
        <v>2018</v>
      </c>
      <c r="D154" s="10" t="s">
        <v>674</v>
      </c>
      <c r="E154" s="10" t="s">
        <v>34</v>
      </c>
      <c r="F154" s="10"/>
      <c r="G154" s="10"/>
      <c r="H154" s="10" t="s">
        <v>186</v>
      </c>
      <c r="I154" s="11" t="s">
        <v>36</v>
      </c>
      <c r="J154" s="12" t="s">
        <v>37</v>
      </c>
      <c r="K154" s="10" t="s">
        <v>643</v>
      </c>
      <c r="L154" s="10" t="s">
        <v>112</v>
      </c>
      <c r="M154" s="13" t="s">
        <v>644</v>
      </c>
      <c r="N154" s="13" t="s">
        <v>144</v>
      </c>
      <c r="O154" s="14">
        <v>2018</v>
      </c>
      <c r="P154" s="14"/>
      <c r="Q154" s="14"/>
      <c r="R154" s="15" t="s">
        <v>42</v>
      </c>
      <c r="S154" s="49" t="s">
        <v>561</v>
      </c>
      <c r="T154" s="16">
        <v>43346</v>
      </c>
      <c r="U154" s="16">
        <v>43677</v>
      </c>
      <c r="V154" s="14"/>
      <c r="W154" s="55" t="s">
        <v>675</v>
      </c>
      <c r="X154" s="18">
        <v>1</v>
      </c>
      <c r="Y154" s="19" t="s">
        <v>45</v>
      </c>
      <c r="Z154" s="14"/>
      <c r="AA154" s="14">
        <v>11</v>
      </c>
      <c r="AB154" s="14">
        <v>2019</v>
      </c>
      <c r="AC154" s="20"/>
      <c r="AD154" s="21"/>
      <c r="AE154" s="22" t="s">
        <v>46</v>
      </c>
      <c r="AF154" s="14"/>
    </row>
    <row r="155" spans="1:32" ht="204" customHeight="1" x14ac:dyDescent="0.25">
      <c r="A155" s="9">
        <v>3673</v>
      </c>
      <c r="B155" s="10">
        <v>134</v>
      </c>
      <c r="C155" s="10">
        <v>2018</v>
      </c>
      <c r="D155" s="15" t="s">
        <v>676</v>
      </c>
      <c r="E155" s="10" t="s">
        <v>34</v>
      </c>
      <c r="F155" s="10"/>
      <c r="G155" s="10"/>
      <c r="H155" s="10" t="s">
        <v>35</v>
      </c>
      <c r="I155" s="11" t="s">
        <v>36</v>
      </c>
      <c r="J155" s="12" t="s">
        <v>37</v>
      </c>
      <c r="K155" s="10" t="s">
        <v>677</v>
      </c>
      <c r="L155" s="10" t="s">
        <v>396</v>
      </c>
      <c r="M155" s="13" t="s">
        <v>644</v>
      </c>
      <c r="N155" s="13" t="s">
        <v>144</v>
      </c>
      <c r="O155" s="14">
        <v>2018</v>
      </c>
      <c r="P155" s="14"/>
      <c r="Q155" s="14"/>
      <c r="R155" s="15" t="s">
        <v>42</v>
      </c>
      <c r="S155" s="25" t="s">
        <v>678</v>
      </c>
      <c r="T155" s="16">
        <v>43433</v>
      </c>
      <c r="U155" s="16">
        <v>43496</v>
      </c>
      <c r="V155" s="14"/>
      <c r="W155" s="10" t="s">
        <v>679</v>
      </c>
      <c r="X155" s="18">
        <v>1</v>
      </c>
      <c r="Y155" s="19" t="s">
        <v>45</v>
      </c>
      <c r="Z155" s="14"/>
      <c r="AA155" s="14" t="s">
        <v>41</v>
      </c>
      <c r="AB155" s="14">
        <v>2019</v>
      </c>
      <c r="AC155" s="20"/>
      <c r="AD155" s="21"/>
      <c r="AE155" s="22" t="s">
        <v>46</v>
      </c>
      <c r="AF155" s="14"/>
    </row>
    <row r="156" spans="1:32" ht="159.75" customHeight="1" x14ac:dyDescent="0.25">
      <c r="A156" s="9">
        <v>3674</v>
      </c>
      <c r="B156" s="10">
        <v>135</v>
      </c>
      <c r="C156" s="10">
        <v>2018</v>
      </c>
      <c r="D156" s="15" t="s">
        <v>680</v>
      </c>
      <c r="E156" s="10" t="s">
        <v>34</v>
      </c>
      <c r="F156" s="10"/>
      <c r="G156" s="10"/>
      <c r="H156" s="10" t="s">
        <v>35</v>
      </c>
      <c r="I156" s="11" t="s">
        <v>36</v>
      </c>
      <c r="J156" s="12" t="s">
        <v>37</v>
      </c>
      <c r="K156" s="10" t="s">
        <v>677</v>
      </c>
      <c r="L156" s="10" t="s">
        <v>396</v>
      </c>
      <c r="M156" s="13" t="s">
        <v>644</v>
      </c>
      <c r="N156" s="13" t="s">
        <v>144</v>
      </c>
      <c r="O156" s="14">
        <v>2018</v>
      </c>
      <c r="P156" s="14"/>
      <c r="Q156" s="14"/>
      <c r="R156" s="15"/>
      <c r="S156" s="25" t="s">
        <v>681</v>
      </c>
      <c r="T156" s="16">
        <v>43433</v>
      </c>
      <c r="U156" s="16">
        <v>43496</v>
      </c>
      <c r="V156" s="14"/>
      <c r="W156" s="10" t="s">
        <v>682</v>
      </c>
      <c r="X156" s="18">
        <v>1</v>
      </c>
      <c r="Y156" s="19" t="s">
        <v>45</v>
      </c>
      <c r="Z156" s="14"/>
      <c r="AA156" s="14" t="s">
        <v>41</v>
      </c>
      <c r="AB156" s="14">
        <v>2019</v>
      </c>
      <c r="AC156" s="20"/>
      <c r="AD156" s="21"/>
      <c r="AE156" s="22" t="s">
        <v>46</v>
      </c>
      <c r="AF156" s="14"/>
    </row>
    <row r="157" spans="1:32" ht="227.25" customHeight="1" x14ac:dyDescent="0.25">
      <c r="A157" s="9">
        <v>3675</v>
      </c>
      <c r="B157" s="14">
        <v>136</v>
      </c>
      <c r="C157" s="10">
        <v>2018</v>
      </c>
      <c r="D157" s="15" t="s">
        <v>683</v>
      </c>
      <c r="E157" s="10" t="s">
        <v>34</v>
      </c>
      <c r="F157" s="10"/>
      <c r="G157" s="10"/>
      <c r="H157" s="10" t="s">
        <v>35</v>
      </c>
      <c r="I157" s="11" t="s">
        <v>36</v>
      </c>
      <c r="J157" s="12" t="s">
        <v>37</v>
      </c>
      <c r="K157" s="10" t="s">
        <v>677</v>
      </c>
      <c r="L157" s="10" t="s">
        <v>396</v>
      </c>
      <c r="M157" s="13" t="s">
        <v>644</v>
      </c>
      <c r="N157" s="13" t="s">
        <v>144</v>
      </c>
      <c r="O157" s="14">
        <v>2018</v>
      </c>
      <c r="P157" s="14"/>
      <c r="Q157" s="14"/>
      <c r="R157" s="15"/>
      <c r="S157" s="25" t="s">
        <v>684</v>
      </c>
      <c r="T157" s="16">
        <v>43433</v>
      </c>
      <c r="U157" s="16">
        <v>43496</v>
      </c>
      <c r="V157" s="14"/>
      <c r="W157" s="10" t="s">
        <v>685</v>
      </c>
      <c r="X157" s="18">
        <v>1</v>
      </c>
      <c r="Y157" s="19" t="s">
        <v>45</v>
      </c>
      <c r="Z157" s="14"/>
      <c r="AA157" s="14" t="s">
        <v>41</v>
      </c>
      <c r="AB157" s="14">
        <v>2019</v>
      </c>
      <c r="AC157" s="20"/>
      <c r="AD157" s="21"/>
      <c r="AE157" s="22" t="s">
        <v>46</v>
      </c>
      <c r="AF157" s="14"/>
    </row>
    <row r="158" spans="1:32" ht="200.25" customHeight="1" x14ac:dyDescent="0.25">
      <c r="A158" s="9">
        <v>3676</v>
      </c>
      <c r="B158" s="10">
        <v>137</v>
      </c>
      <c r="C158" s="10">
        <v>2018</v>
      </c>
      <c r="D158" s="15" t="s">
        <v>686</v>
      </c>
      <c r="E158" s="10" t="s">
        <v>34</v>
      </c>
      <c r="F158" s="10"/>
      <c r="G158" s="10"/>
      <c r="H158" s="10" t="s">
        <v>35</v>
      </c>
      <c r="I158" s="11" t="s">
        <v>36</v>
      </c>
      <c r="J158" s="12" t="s">
        <v>98</v>
      </c>
      <c r="K158" s="10" t="s">
        <v>677</v>
      </c>
      <c r="L158" s="10" t="s">
        <v>100</v>
      </c>
      <c r="M158" s="13" t="s">
        <v>644</v>
      </c>
      <c r="N158" s="13" t="s">
        <v>144</v>
      </c>
      <c r="O158" s="14">
        <v>2018</v>
      </c>
      <c r="P158" s="14"/>
      <c r="Q158" s="14"/>
      <c r="R158" s="15"/>
      <c r="S158" s="25" t="s">
        <v>687</v>
      </c>
      <c r="T158" s="16">
        <v>43427</v>
      </c>
      <c r="U158" s="16">
        <v>44012</v>
      </c>
      <c r="V158" s="10"/>
      <c r="W158" s="10" t="s">
        <v>688</v>
      </c>
      <c r="X158" s="18">
        <v>1</v>
      </c>
      <c r="Y158" s="19" t="s">
        <v>45</v>
      </c>
      <c r="Z158" s="10"/>
      <c r="AA158" s="14">
        <v>6</v>
      </c>
      <c r="AB158" s="14">
        <v>2020</v>
      </c>
      <c r="AC158" s="20"/>
      <c r="AD158" s="21"/>
      <c r="AE158" s="22" t="s">
        <v>46</v>
      </c>
      <c r="AF158" s="14"/>
    </row>
    <row r="159" spans="1:32" ht="354.75" customHeight="1" x14ac:dyDescent="0.25">
      <c r="A159" s="9">
        <v>3677</v>
      </c>
      <c r="B159" s="10">
        <v>138</v>
      </c>
      <c r="C159" s="10">
        <v>2018</v>
      </c>
      <c r="D159" s="10" t="s">
        <v>689</v>
      </c>
      <c r="E159" s="10" t="s">
        <v>34</v>
      </c>
      <c r="F159" s="10"/>
      <c r="G159" s="10"/>
      <c r="H159" s="10" t="s">
        <v>301</v>
      </c>
      <c r="I159" s="11" t="s">
        <v>308</v>
      </c>
      <c r="J159" s="12" t="s">
        <v>133</v>
      </c>
      <c r="K159" s="10" t="s">
        <v>309</v>
      </c>
      <c r="L159" s="10" t="s">
        <v>279</v>
      </c>
      <c r="M159" s="13" t="s">
        <v>644</v>
      </c>
      <c r="N159" s="13" t="s">
        <v>144</v>
      </c>
      <c r="O159" s="14">
        <v>2018</v>
      </c>
      <c r="P159" s="14"/>
      <c r="Q159" s="14"/>
      <c r="R159" s="15"/>
      <c r="S159" s="25"/>
      <c r="T159" s="16"/>
      <c r="U159" s="16">
        <v>43585</v>
      </c>
      <c r="V159" s="14"/>
      <c r="W159" s="10" t="s">
        <v>690</v>
      </c>
      <c r="X159" s="18">
        <v>1</v>
      </c>
      <c r="Y159" s="19" t="s">
        <v>45</v>
      </c>
      <c r="Z159" s="14"/>
      <c r="AA159" s="14" t="s">
        <v>455</v>
      </c>
      <c r="AB159" s="14">
        <v>2019</v>
      </c>
      <c r="AC159" s="20"/>
      <c r="AD159" s="21"/>
      <c r="AE159" s="22" t="s">
        <v>58</v>
      </c>
      <c r="AF159" s="14"/>
    </row>
    <row r="160" spans="1:32" ht="126.75" customHeight="1" x14ac:dyDescent="0.25">
      <c r="A160" s="9">
        <v>3678</v>
      </c>
      <c r="B160" s="14">
        <v>139</v>
      </c>
      <c r="C160" s="10">
        <v>2018</v>
      </c>
      <c r="D160" s="10" t="s">
        <v>691</v>
      </c>
      <c r="E160" s="10" t="s">
        <v>34</v>
      </c>
      <c r="F160" s="10"/>
      <c r="G160" s="10"/>
      <c r="H160" s="10" t="s">
        <v>85</v>
      </c>
      <c r="I160" s="11" t="s">
        <v>308</v>
      </c>
      <c r="J160" s="12" t="s">
        <v>133</v>
      </c>
      <c r="K160" s="10" t="s">
        <v>309</v>
      </c>
      <c r="L160" s="10" t="s">
        <v>279</v>
      </c>
      <c r="M160" s="13" t="s">
        <v>644</v>
      </c>
      <c r="N160" s="13" t="s">
        <v>144</v>
      </c>
      <c r="O160" s="14">
        <v>2018</v>
      </c>
      <c r="P160" s="14"/>
      <c r="Q160" s="14"/>
      <c r="R160" s="15"/>
      <c r="S160" s="25"/>
      <c r="T160" s="16"/>
      <c r="U160" s="16">
        <v>43708</v>
      </c>
      <c r="V160" s="14"/>
      <c r="W160" s="10" t="s">
        <v>692</v>
      </c>
      <c r="X160" s="18">
        <v>1</v>
      </c>
      <c r="Y160" s="19" t="s">
        <v>45</v>
      </c>
      <c r="Z160" s="14"/>
      <c r="AA160" s="14">
        <v>8</v>
      </c>
      <c r="AB160" s="14">
        <v>2019</v>
      </c>
      <c r="AC160" s="20"/>
      <c r="AD160" s="21"/>
      <c r="AE160" s="22" t="s">
        <v>58</v>
      </c>
      <c r="AF160" s="14"/>
    </row>
    <row r="161" spans="1:32" ht="78" customHeight="1" x14ac:dyDescent="0.25">
      <c r="A161" s="9">
        <v>3679</v>
      </c>
      <c r="B161" s="10">
        <v>140</v>
      </c>
      <c r="C161" s="10">
        <v>2018</v>
      </c>
      <c r="D161" s="10" t="s">
        <v>693</v>
      </c>
      <c r="E161" s="10" t="s">
        <v>34</v>
      </c>
      <c r="F161" s="10"/>
      <c r="G161" s="10"/>
      <c r="H161" s="10" t="s">
        <v>48</v>
      </c>
      <c r="I161" s="11" t="s">
        <v>308</v>
      </c>
      <c r="J161" s="12" t="s">
        <v>133</v>
      </c>
      <c r="K161" s="10" t="s">
        <v>309</v>
      </c>
      <c r="L161" s="10" t="s">
        <v>279</v>
      </c>
      <c r="M161" s="13" t="s">
        <v>694</v>
      </c>
      <c r="N161" s="13" t="s">
        <v>172</v>
      </c>
      <c r="O161" s="14">
        <v>2018</v>
      </c>
      <c r="P161" s="14"/>
      <c r="Q161" s="14"/>
      <c r="R161" s="15" t="s">
        <v>42</v>
      </c>
      <c r="S161" s="25" t="s">
        <v>695</v>
      </c>
      <c r="T161" s="16">
        <v>43506</v>
      </c>
      <c r="U161" s="16">
        <v>43534</v>
      </c>
      <c r="V161" s="14"/>
      <c r="W161" s="10" t="s">
        <v>696</v>
      </c>
      <c r="X161" s="18">
        <v>1</v>
      </c>
      <c r="Y161" s="19" t="s">
        <v>45</v>
      </c>
      <c r="Z161" s="14"/>
      <c r="AA161" s="14">
        <v>10</v>
      </c>
      <c r="AB161" s="14">
        <v>2019</v>
      </c>
      <c r="AC161" s="20"/>
      <c r="AD161" s="21"/>
      <c r="AE161" s="22" t="s">
        <v>58</v>
      </c>
      <c r="AF161" s="14"/>
    </row>
    <row r="162" spans="1:32" ht="78" customHeight="1" x14ac:dyDescent="0.25">
      <c r="A162" s="9">
        <v>3680</v>
      </c>
      <c r="B162" s="10">
        <v>1</v>
      </c>
      <c r="C162" s="10">
        <v>2019</v>
      </c>
      <c r="D162" s="10" t="s">
        <v>697</v>
      </c>
      <c r="E162" s="10" t="s">
        <v>34</v>
      </c>
      <c r="F162" s="10"/>
      <c r="G162" s="10"/>
      <c r="H162" s="10" t="s">
        <v>35</v>
      </c>
      <c r="I162" s="11" t="s">
        <v>36</v>
      </c>
      <c r="J162" s="12" t="s">
        <v>37</v>
      </c>
      <c r="K162" s="10" t="s">
        <v>698</v>
      </c>
      <c r="L162" s="10" t="s">
        <v>100</v>
      </c>
      <c r="M162" s="13" t="s">
        <v>699</v>
      </c>
      <c r="N162" s="13" t="s">
        <v>138</v>
      </c>
      <c r="O162" s="14">
        <v>2019</v>
      </c>
      <c r="P162" s="14"/>
      <c r="Q162" s="14"/>
      <c r="R162" s="15"/>
      <c r="S162" s="25" t="s">
        <v>700</v>
      </c>
      <c r="T162" s="16">
        <v>43525</v>
      </c>
      <c r="U162" s="16">
        <v>43829</v>
      </c>
      <c r="V162" s="58"/>
      <c r="W162" s="10" t="s">
        <v>701</v>
      </c>
      <c r="X162" s="18">
        <v>1</v>
      </c>
      <c r="Y162" s="19" t="s">
        <v>45</v>
      </c>
      <c r="Z162" s="14"/>
      <c r="AA162" s="14">
        <v>7</v>
      </c>
      <c r="AB162" s="14">
        <v>2019</v>
      </c>
      <c r="AC162" s="20"/>
      <c r="AD162" s="21"/>
      <c r="AE162" s="22" t="s">
        <v>46</v>
      </c>
      <c r="AF162" s="14"/>
    </row>
    <row r="163" spans="1:32" ht="87.75" customHeight="1" x14ac:dyDescent="0.25">
      <c r="A163" s="9">
        <v>3681</v>
      </c>
      <c r="B163" s="10">
        <v>2</v>
      </c>
      <c r="C163" s="10">
        <v>2019</v>
      </c>
      <c r="D163" s="59" t="s">
        <v>702</v>
      </c>
      <c r="E163" s="10" t="s">
        <v>34</v>
      </c>
      <c r="F163" s="10"/>
      <c r="G163" s="10"/>
      <c r="H163" s="10" t="s">
        <v>35</v>
      </c>
      <c r="I163" s="11" t="s">
        <v>36</v>
      </c>
      <c r="J163" s="12" t="s">
        <v>77</v>
      </c>
      <c r="K163" s="10" t="s">
        <v>703</v>
      </c>
      <c r="L163" s="10" t="s">
        <v>112</v>
      </c>
      <c r="M163" s="13" t="s">
        <v>699</v>
      </c>
      <c r="N163" s="13" t="s">
        <v>138</v>
      </c>
      <c r="O163" s="14">
        <v>2019</v>
      </c>
      <c r="P163" s="14"/>
      <c r="Q163" s="14"/>
      <c r="R163" s="15" t="s">
        <v>358</v>
      </c>
      <c r="S163" s="25" t="s">
        <v>704</v>
      </c>
      <c r="T163" s="16" t="s">
        <v>705</v>
      </c>
      <c r="U163" s="16">
        <v>43662</v>
      </c>
      <c r="V163" s="14"/>
      <c r="W163" s="10" t="s">
        <v>706</v>
      </c>
      <c r="X163" s="18">
        <v>1</v>
      </c>
      <c r="Y163" s="19" t="s">
        <v>45</v>
      </c>
      <c r="Z163" s="14"/>
      <c r="AA163" s="14">
        <v>12</v>
      </c>
      <c r="AB163" s="14">
        <v>2019</v>
      </c>
      <c r="AC163" s="20"/>
      <c r="AD163" s="21"/>
      <c r="AE163" s="22" t="s">
        <v>46</v>
      </c>
      <c r="AF163" s="14"/>
    </row>
    <row r="164" spans="1:32" ht="78" customHeight="1" x14ac:dyDescent="0.25">
      <c r="A164" s="9">
        <v>3682</v>
      </c>
      <c r="B164" s="10">
        <v>3</v>
      </c>
      <c r="C164" s="10">
        <v>2019</v>
      </c>
      <c r="D164" s="59" t="s">
        <v>707</v>
      </c>
      <c r="E164" s="10" t="s">
        <v>34</v>
      </c>
      <c r="F164" s="10"/>
      <c r="G164" s="10"/>
      <c r="H164" s="10" t="s">
        <v>35</v>
      </c>
      <c r="I164" s="11" t="s">
        <v>36</v>
      </c>
      <c r="J164" s="12" t="s">
        <v>37</v>
      </c>
      <c r="K164" s="10" t="s">
        <v>703</v>
      </c>
      <c r="L164" s="10" t="s">
        <v>112</v>
      </c>
      <c r="M164" s="13" t="s">
        <v>699</v>
      </c>
      <c r="N164" s="13" t="s">
        <v>138</v>
      </c>
      <c r="O164" s="14">
        <v>2019</v>
      </c>
      <c r="P164" s="14"/>
      <c r="Q164" s="14"/>
      <c r="R164" s="15" t="s">
        <v>42</v>
      </c>
      <c r="S164" s="25" t="s">
        <v>708</v>
      </c>
      <c r="T164" s="16" t="s">
        <v>705</v>
      </c>
      <c r="U164" s="16">
        <v>43646</v>
      </c>
      <c r="V164" s="14"/>
      <c r="W164" s="10" t="s">
        <v>709</v>
      </c>
      <c r="X164" s="18">
        <v>1</v>
      </c>
      <c r="Y164" s="19" t="s">
        <v>45</v>
      </c>
      <c r="Z164" s="14"/>
      <c r="AA164" s="14">
        <v>12</v>
      </c>
      <c r="AB164" s="14">
        <v>2019</v>
      </c>
      <c r="AC164" s="20"/>
      <c r="AD164" s="21"/>
      <c r="AE164" s="22" t="s">
        <v>46</v>
      </c>
      <c r="AF164" s="14"/>
    </row>
    <row r="165" spans="1:32" ht="78" customHeight="1" x14ac:dyDescent="0.25">
      <c r="A165" s="9">
        <v>3683</v>
      </c>
      <c r="B165" s="10">
        <v>4</v>
      </c>
      <c r="C165" s="10">
        <v>2019</v>
      </c>
      <c r="D165" s="59" t="s">
        <v>710</v>
      </c>
      <c r="E165" s="10" t="s">
        <v>34</v>
      </c>
      <c r="F165" s="10"/>
      <c r="G165" s="10"/>
      <c r="H165" s="10" t="s">
        <v>48</v>
      </c>
      <c r="I165" s="11" t="s">
        <v>308</v>
      </c>
      <c r="J165" s="12" t="s">
        <v>133</v>
      </c>
      <c r="K165" s="10" t="s">
        <v>309</v>
      </c>
      <c r="L165" s="10" t="s">
        <v>181</v>
      </c>
      <c r="M165" s="13" t="s">
        <v>699</v>
      </c>
      <c r="N165" s="13" t="s">
        <v>138</v>
      </c>
      <c r="O165" s="14">
        <v>2019</v>
      </c>
      <c r="P165" s="14"/>
      <c r="Q165" s="14"/>
      <c r="R165" s="15" t="s">
        <v>358</v>
      </c>
      <c r="S165" s="25" t="s">
        <v>711</v>
      </c>
      <c r="T165" s="16">
        <v>43545</v>
      </c>
      <c r="U165" s="16">
        <v>44012</v>
      </c>
      <c r="V165" s="14"/>
      <c r="W165" s="10" t="s">
        <v>712</v>
      </c>
      <c r="X165" s="18">
        <v>1</v>
      </c>
      <c r="Y165" s="19" t="s">
        <v>45</v>
      </c>
      <c r="Z165" s="14"/>
      <c r="AA165" s="14">
        <v>11</v>
      </c>
      <c r="AB165" s="14">
        <v>2020</v>
      </c>
      <c r="AC165" s="20"/>
      <c r="AD165" s="21"/>
      <c r="AE165" s="22" t="s">
        <v>58</v>
      </c>
      <c r="AF165" s="14"/>
    </row>
    <row r="166" spans="1:32" ht="78" customHeight="1" x14ac:dyDescent="0.25">
      <c r="A166" s="9">
        <v>3684</v>
      </c>
      <c r="B166" s="10">
        <v>5</v>
      </c>
      <c r="C166" s="10">
        <v>2019</v>
      </c>
      <c r="D166" s="59" t="s">
        <v>713</v>
      </c>
      <c r="E166" s="10" t="s">
        <v>34</v>
      </c>
      <c r="F166" s="10"/>
      <c r="G166" s="10"/>
      <c r="H166" s="10" t="s">
        <v>48</v>
      </c>
      <c r="I166" s="11" t="s">
        <v>308</v>
      </c>
      <c r="J166" s="12" t="s">
        <v>133</v>
      </c>
      <c r="K166" s="10" t="s">
        <v>309</v>
      </c>
      <c r="L166" s="10" t="s">
        <v>181</v>
      </c>
      <c r="M166" s="13" t="s">
        <v>699</v>
      </c>
      <c r="N166" s="13" t="s">
        <v>138</v>
      </c>
      <c r="O166" s="14">
        <v>2019</v>
      </c>
      <c r="P166" s="14"/>
      <c r="Q166" s="14"/>
      <c r="R166" s="15" t="s">
        <v>358</v>
      </c>
      <c r="S166" s="25" t="s">
        <v>711</v>
      </c>
      <c r="T166" s="16">
        <v>43545</v>
      </c>
      <c r="U166" s="16">
        <v>44012</v>
      </c>
      <c r="V166" s="14"/>
      <c r="W166" s="10" t="s">
        <v>714</v>
      </c>
      <c r="X166" s="18">
        <v>1</v>
      </c>
      <c r="Y166" s="19" t="s">
        <v>45</v>
      </c>
      <c r="Z166" s="14"/>
      <c r="AA166" s="14">
        <v>11</v>
      </c>
      <c r="AB166" s="14">
        <v>2020</v>
      </c>
      <c r="AC166" s="20"/>
      <c r="AD166" s="21"/>
      <c r="AE166" s="22" t="s">
        <v>58</v>
      </c>
      <c r="AF166" s="14"/>
    </row>
    <row r="167" spans="1:32" ht="78" customHeight="1" x14ac:dyDescent="0.25">
      <c r="A167" s="9">
        <v>3685</v>
      </c>
      <c r="B167" s="10">
        <v>6</v>
      </c>
      <c r="C167" s="10">
        <v>2019</v>
      </c>
      <c r="D167" s="59" t="s">
        <v>715</v>
      </c>
      <c r="E167" s="10" t="s">
        <v>34</v>
      </c>
      <c r="F167" s="10"/>
      <c r="G167" s="10"/>
      <c r="H167" s="10" t="s">
        <v>85</v>
      </c>
      <c r="I167" s="11" t="s">
        <v>49</v>
      </c>
      <c r="J167" s="12" t="s">
        <v>50</v>
      </c>
      <c r="K167" s="10" t="s">
        <v>180</v>
      </c>
      <c r="L167" s="10" t="s">
        <v>63</v>
      </c>
      <c r="M167" s="13" t="s">
        <v>699</v>
      </c>
      <c r="N167" s="13" t="s">
        <v>138</v>
      </c>
      <c r="O167" s="14">
        <v>2019</v>
      </c>
      <c r="P167" s="14"/>
      <c r="Q167" s="14"/>
      <c r="R167" s="15" t="s">
        <v>358</v>
      </c>
      <c r="S167" s="25" t="s">
        <v>716</v>
      </c>
      <c r="T167" s="16">
        <v>43710</v>
      </c>
      <c r="U167" s="16">
        <v>44408</v>
      </c>
      <c r="V167" s="14"/>
      <c r="W167" s="10" t="s">
        <v>717</v>
      </c>
      <c r="X167" s="18">
        <v>1</v>
      </c>
      <c r="Y167" s="19" t="s">
        <v>45</v>
      </c>
      <c r="Z167" s="14"/>
      <c r="AA167" s="14">
        <v>7</v>
      </c>
      <c r="AB167" s="14">
        <v>2021</v>
      </c>
      <c r="AC167" s="20"/>
      <c r="AD167" s="21"/>
      <c r="AE167" s="22" t="s">
        <v>58</v>
      </c>
      <c r="AF167" s="14"/>
    </row>
    <row r="168" spans="1:32" ht="78" customHeight="1" x14ac:dyDescent="0.25">
      <c r="A168" s="9">
        <v>3686</v>
      </c>
      <c r="B168" s="10">
        <v>7</v>
      </c>
      <c r="C168" s="10">
        <v>2019</v>
      </c>
      <c r="D168" s="59" t="s">
        <v>718</v>
      </c>
      <c r="E168" s="10" t="s">
        <v>719</v>
      </c>
      <c r="F168" s="10"/>
      <c r="G168" s="10"/>
      <c r="H168" s="10" t="s">
        <v>85</v>
      </c>
      <c r="I168" s="11" t="s">
        <v>49</v>
      </c>
      <c r="J168" s="12" t="s">
        <v>50</v>
      </c>
      <c r="K168" s="10" t="s">
        <v>180</v>
      </c>
      <c r="L168" s="10" t="s">
        <v>63</v>
      </c>
      <c r="M168" s="13" t="s">
        <v>699</v>
      </c>
      <c r="N168" s="13" t="s">
        <v>138</v>
      </c>
      <c r="O168" s="14">
        <v>2019</v>
      </c>
      <c r="P168" s="14"/>
      <c r="Q168" s="14"/>
      <c r="R168" s="15" t="s">
        <v>358</v>
      </c>
      <c r="S168" s="25" t="s">
        <v>720</v>
      </c>
      <c r="T168" s="16">
        <v>43710</v>
      </c>
      <c r="U168" s="16">
        <v>44592</v>
      </c>
      <c r="V168" s="14"/>
      <c r="W168" s="10" t="s">
        <v>721</v>
      </c>
      <c r="X168" s="18">
        <v>1</v>
      </c>
      <c r="Y168" s="19" t="s">
        <v>318</v>
      </c>
      <c r="Z168" s="14"/>
      <c r="AA168" s="14">
        <v>3</v>
      </c>
      <c r="AB168" s="14">
        <v>2022</v>
      </c>
      <c r="AC168" s="20"/>
      <c r="AD168" s="21"/>
      <c r="AE168" s="22" t="s">
        <v>58</v>
      </c>
      <c r="AF168" s="34" t="s">
        <v>722</v>
      </c>
    </row>
    <row r="169" spans="1:32" ht="78" customHeight="1" x14ac:dyDescent="0.25">
      <c r="A169" s="9">
        <v>3687</v>
      </c>
      <c r="B169" s="10">
        <v>8</v>
      </c>
      <c r="C169" s="10">
        <v>2019</v>
      </c>
      <c r="D169" s="59" t="s">
        <v>723</v>
      </c>
      <c r="E169" s="10" t="s">
        <v>34</v>
      </c>
      <c r="F169" s="10"/>
      <c r="G169" s="10"/>
      <c r="H169" s="10" t="s">
        <v>85</v>
      </c>
      <c r="I169" s="11" t="s">
        <v>121</v>
      </c>
      <c r="J169" s="12" t="s">
        <v>77</v>
      </c>
      <c r="K169" s="10" t="s">
        <v>724</v>
      </c>
      <c r="L169" s="10" t="s">
        <v>63</v>
      </c>
      <c r="M169" s="13" t="s">
        <v>699</v>
      </c>
      <c r="N169" s="13" t="s">
        <v>138</v>
      </c>
      <c r="O169" s="14">
        <v>2019</v>
      </c>
      <c r="P169" s="14"/>
      <c r="Q169" s="14"/>
      <c r="R169" s="15" t="s">
        <v>42</v>
      </c>
      <c r="S169" s="25" t="s">
        <v>725</v>
      </c>
      <c r="T169" s="16" t="s">
        <v>726</v>
      </c>
      <c r="U169" s="16">
        <v>43738</v>
      </c>
      <c r="V169" s="14"/>
      <c r="W169" s="10" t="s">
        <v>727</v>
      </c>
      <c r="X169" s="18">
        <v>1</v>
      </c>
      <c r="Y169" s="19" t="s">
        <v>45</v>
      </c>
      <c r="Z169" s="14"/>
      <c r="AA169" s="14">
        <v>10</v>
      </c>
      <c r="AB169" s="14">
        <v>2019</v>
      </c>
      <c r="AC169" s="20"/>
      <c r="AD169" s="21"/>
      <c r="AE169" s="22" t="s">
        <v>58</v>
      </c>
      <c r="AF169" s="14"/>
    </row>
    <row r="170" spans="1:32" ht="78" customHeight="1" x14ac:dyDescent="0.25">
      <c r="A170" s="9">
        <v>3688</v>
      </c>
      <c r="B170" s="10">
        <v>9</v>
      </c>
      <c r="C170" s="10">
        <v>2019</v>
      </c>
      <c r="D170" s="59" t="s">
        <v>728</v>
      </c>
      <c r="E170" s="10" t="s">
        <v>34</v>
      </c>
      <c r="F170" s="10"/>
      <c r="G170" s="10"/>
      <c r="H170" s="10" t="s">
        <v>35</v>
      </c>
      <c r="I170" s="11" t="s">
        <v>60</v>
      </c>
      <c r="J170" s="12" t="s">
        <v>61</v>
      </c>
      <c r="K170" s="10" t="s">
        <v>62</v>
      </c>
      <c r="L170" s="10" t="s">
        <v>63</v>
      </c>
      <c r="M170" s="13" t="s">
        <v>729</v>
      </c>
      <c r="N170" s="13" t="s">
        <v>274</v>
      </c>
      <c r="O170" s="14">
        <v>2019</v>
      </c>
      <c r="P170" s="14"/>
      <c r="Q170" s="14"/>
      <c r="R170" s="15" t="s">
        <v>436</v>
      </c>
      <c r="S170" s="25" t="s">
        <v>730</v>
      </c>
      <c r="T170" s="16" t="s">
        <v>731</v>
      </c>
      <c r="U170" s="16">
        <v>43738</v>
      </c>
      <c r="V170" s="14"/>
      <c r="W170" s="10" t="s">
        <v>732</v>
      </c>
      <c r="X170" s="18">
        <v>1</v>
      </c>
      <c r="Y170" s="19" t="s">
        <v>45</v>
      </c>
      <c r="Z170" s="14"/>
      <c r="AA170" s="14">
        <v>11</v>
      </c>
      <c r="AB170" s="14">
        <v>2019</v>
      </c>
      <c r="AC170" s="20"/>
      <c r="AD170" s="21"/>
      <c r="AE170" s="22" t="s">
        <v>58</v>
      </c>
      <c r="AF170" s="14"/>
    </row>
    <row r="171" spans="1:32" ht="78" customHeight="1" x14ac:dyDescent="0.25">
      <c r="A171" s="9">
        <v>3689</v>
      </c>
      <c r="B171" s="10">
        <v>10</v>
      </c>
      <c r="C171" s="10">
        <v>2019</v>
      </c>
      <c r="D171" s="59" t="s">
        <v>733</v>
      </c>
      <c r="E171" s="10" t="s">
        <v>34</v>
      </c>
      <c r="F171" s="10"/>
      <c r="G171" s="10"/>
      <c r="H171" s="10" t="s">
        <v>48</v>
      </c>
      <c r="I171" s="11" t="s">
        <v>60</v>
      </c>
      <c r="J171" s="12" t="s">
        <v>61</v>
      </c>
      <c r="K171" s="10" t="s">
        <v>62</v>
      </c>
      <c r="L171" s="10" t="s">
        <v>63</v>
      </c>
      <c r="M171" s="13" t="s">
        <v>729</v>
      </c>
      <c r="N171" s="13" t="s">
        <v>274</v>
      </c>
      <c r="O171" s="14">
        <v>2019</v>
      </c>
      <c r="P171" s="14"/>
      <c r="Q171" s="14"/>
      <c r="R171" s="15" t="s">
        <v>42</v>
      </c>
      <c r="S171" s="25" t="s">
        <v>734</v>
      </c>
      <c r="T171" s="16" t="s">
        <v>731</v>
      </c>
      <c r="U171" s="16">
        <v>43738</v>
      </c>
      <c r="V171" s="14"/>
      <c r="W171" s="10" t="s">
        <v>735</v>
      </c>
      <c r="X171" s="18">
        <v>1</v>
      </c>
      <c r="Y171" s="19" t="s">
        <v>45</v>
      </c>
      <c r="Z171" s="14"/>
      <c r="AA171" s="14">
        <v>12</v>
      </c>
      <c r="AB171" s="14">
        <v>2019</v>
      </c>
      <c r="AC171" s="20"/>
      <c r="AD171" s="21"/>
      <c r="AE171" s="22" t="s">
        <v>58</v>
      </c>
      <c r="AF171" s="14"/>
    </row>
    <row r="172" spans="1:32" ht="78" customHeight="1" x14ac:dyDescent="0.25">
      <c r="A172" s="9">
        <v>3690</v>
      </c>
      <c r="B172" s="10">
        <v>11</v>
      </c>
      <c r="C172" s="10">
        <v>2019</v>
      </c>
      <c r="D172" s="59" t="s">
        <v>736</v>
      </c>
      <c r="E172" s="10" t="s">
        <v>34</v>
      </c>
      <c r="F172" s="10"/>
      <c r="G172" s="10"/>
      <c r="H172" s="10" t="s">
        <v>35</v>
      </c>
      <c r="I172" s="11" t="s">
        <v>36</v>
      </c>
      <c r="J172" s="12" t="s">
        <v>98</v>
      </c>
      <c r="K172" s="10" t="s">
        <v>737</v>
      </c>
      <c r="L172" s="10" t="s">
        <v>112</v>
      </c>
      <c r="M172" s="13" t="s">
        <v>729</v>
      </c>
      <c r="N172" s="13" t="s">
        <v>274</v>
      </c>
      <c r="O172" s="14">
        <v>2019</v>
      </c>
      <c r="P172" s="14"/>
      <c r="Q172" s="14"/>
      <c r="R172" s="15" t="s">
        <v>358</v>
      </c>
      <c r="S172" s="25" t="s">
        <v>738</v>
      </c>
      <c r="T172" s="16">
        <v>43556</v>
      </c>
      <c r="U172" s="16">
        <v>43608</v>
      </c>
      <c r="V172" s="14"/>
      <c r="W172" s="10" t="s">
        <v>739</v>
      </c>
      <c r="X172" s="18">
        <v>1</v>
      </c>
      <c r="Y172" s="19" t="s">
        <v>45</v>
      </c>
      <c r="Z172" s="14"/>
      <c r="AA172" s="14">
        <v>5</v>
      </c>
      <c r="AB172" s="14">
        <v>2019</v>
      </c>
      <c r="AC172" s="20"/>
      <c r="AD172" s="21"/>
      <c r="AE172" s="22" t="s">
        <v>46</v>
      </c>
      <c r="AF172" s="14"/>
    </row>
    <row r="173" spans="1:32" ht="78" customHeight="1" x14ac:dyDescent="0.25">
      <c r="A173" s="9">
        <v>3691</v>
      </c>
      <c r="B173" s="10">
        <v>12</v>
      </c>
      <c r="C173" s="10">
        <v>2019</v>
      </c>
      <c r="D173" s="59" t="s">
        <v>740</v>
      </c>
      <c r="E173" s="10" t="s">
        <v>34</v>
      </c>
      <c r="F173" s="10"/>
      <c r="G173" s="10"/>
      <c r="H173" s="10" t="s">
        <v>35</v>
      </c>
      <c r="I173" s="11" t="s">
        <v>36</v>
      </c>
      <c r="J173" s="12" t="s">
        <v>98</v>
      </c>
      <c r="K173" s="10" t="s">
        <v>737</v>
      </c>
      <c r="L173" s="10" t="s">
        <v>112</v>
      </c>
      <c r="M173" s="13" t="s">
        <v>729</v>
      </c>
      <c r="N173" s="13" t="s">
        <v>274</v>
      </c>
      <c r="O173" s="14">
        <v>2019</v>
      </c>
      <c r="P173" s="14"/>
      <c r="Q173" s="14"/>
      <c r="R173" s="15" t="s">
        <v>358</v>
      </c>
      <c r="S173" s="25" t="s">
        <v>741</v>
      </c>
      <c r="T173" s="16">
        <v>43556</v>
      </c>
      <c r="U173" s="16">
        <v>43608</v>
      </c>
      <c r="V173" s="14"/>
      <c r="W173" s="10" t="s">
        <v>739</v>
      </c>
      <c r="X173" s="18">
        <v>1</v>
      </c>
      <c r="Y173" s="19" t="s">
        <v>45</v>
      </c>
      <c r="Z173" s="14"/>
      <c r="AA173" s="14">
        <v>5</v>
      </c>
      <c r="AB173" s="14">
        <v>2019</v>
      </c>
      <c r="AC173" s="20"/>
      <c r="AD173" s="21"/>
      <c r="AE173" s="22" t="s">
        <v>46</v>
      </c>
      <c r="AF173" s="14"/>
    </row>
    <row r="174" spans="1:32" ht="78" customHeight="1" x14ac:dyDescent="0.25">
      <c r="A174" s="9">
        <v>3692</v>
      </c>
      <c r="B174" s="10">
        <v>13</v>
      </c>
      <c r="C174" s="10">
        <v>2019</v>
      </c>
      <c r="D174" s="59" t="s">
        <v>742</v>
      </c>
      <c r="E174" s="10" t="s">
        <v>34</v>
      </c>
      <c r="F174" s="10"/>
      <c r="G174" s="10"/>
      <c r="H174" s="10" t="s">
        <v>35</v>
      </c>
      <c r="I174" s="11" t="s">
        <v>36</v>
      </c>
      <c r="J174" s="12" t="s">
        <v>98</v>
      </c>
      <c r="K174" s="10" t="s">
        <v>743</v>
      </c>
      <c r="L174" s="10" t="s">
        <v>285</v>
      </c>
      <c r="M174" s="13" t="s">
        <v>729</v>
      </c>
      <c r="N174" s="13" t="s">
        <v>274</v>
      </c>
      <c r="O174" s="14">
        <v>2019</v>
      </c>
      <c r="P174" s="14"/>
      <c r="Q174" s="14"/>
      <c r="R174" s="15" t="s">
        <v>42</v>
      </c>
      <c r="S174" s="25" t="s">
        <v>744</v>
      </c>
      <c r="T174" s="16">
        <v>43616</v>
      </c>
      <c r="U174" s="16">
        <v>43799</v>
      </c>
      <c r="V174" s="14"/>
      <c r="W174" s="10" t="s">
        <v>745</v>
      </c>
      <c r="X174" s="18">
        <v>1</v>
      </c>
      <c r="Y174" s="19" t="s">
        <v>45</v>
      </c>
      <c r="Z174" s="14"/>
      <c r="AA174" s="14">
        <v>6</v>
      </c>
      <c r="AB174" s="14">
        <v>2020</v>
      </c>
      <c r="AC174" s="20"/>
      <c r="AD174" s="21"/>
      <c r="AE174" s="22" t="s">
        <v>46</v>
      </c>
      <c r="AF174" s="14"/>
    </row>
    <row r="175" spans="1:32" ht="78" customHeight="1" x14ac:dyDescent="0.25">
      <c r="A175" s="9">
        <v>3693</v>
      </c>
      <c r="B175" s="10">
        <v>14</v>
      </c>
      <c r="C175" s="10">
        <v>2019</v>
      </c>
      <c r="D175" s="59" t="s">
        <v>746</v>
      </c>
      <c r="E175" s="10" t="s">
        <v>34</v>
      </c>
      <c r="F175" s="10"/>
      <c r="G175" s="10"/>
      <c r="H175" s="10" t="s">
        <v>35</v>
      </c>
      <c r="I175" s="11" t="s">
        <v>36</v>
      </c>
      <c r="J175" s="12" t="s">
        <v>98</v>
      </c>
      <c r="K175" s="10" t="s">
        <v>743</v>
      </c>
      <c r="L175" s="10" t="s">
        <v>285</v>
      </c>
      <c r="M175" s="13" t="s">
        <v>729</v>
      </c>
      <c r="N175" s="13" t="s">
        <v>274</v>
      </c>
      <c r="O175" s="14">
        <v>2019</v>
      </c>
      <c r="P175" s="14"/>
      <c r="Q175" s="14"/>
      <c r="R175" s="15" t="s">
        <v>358</v>
      </c>
      <c r="S175" s="25" t="s">
        <v>747</v>
      </c>
      <c r="T175" s="16">
        <v>43616</v>
      </c>
      <c r="U175" s="16">
        <v>43616</v>
      </c>
      <c r="V175" s="14"/>
      <c r="W175" s="10" t="s">
        <v>748</v>
      </c>
      <c r="X175" s="18">
        <v>1</v>
      </c>
      <c r="Y175" s="19" t="s">
        <v>45</v>
      </c>
      <c r="Z175" s="14"/>
      <c r="AA175" s="14" t="s">
        <v>412</v>
      </c>
      <c r="AB175" s="14">
        <v>2019</v>
      </c>
      <c r="AC175" s="20"/>
      <c r="AD175" s="21"/>
      <c r="AE175" s="22" t="s">
        <v>46</v>
      </c>
      <c r="AF175" s="14"/>
    </row>
    <row r="176" spans="1:32" ht="78" customHeight="1" x14ac:dyDescent="0.25">
      <c r="A176" s="9">
        <v>3694</v>
      </c>
      <c r="B176" s="10">
        <v>15</v>
      </c>
      <c r="C176" s="10">
        <v>2019</v>
      </c>
      <c r="D176" s="59" t="s">
        <v>749</v>
      </c>
      <c r="E176" s="10" t="s">
        <v>34</v>
      </c>
      <c r="F176" s="10"/>
      <c r="G176" s="10"/>
      <c r="H176" s="10" t="s">
        <v>35</v>
      </c>
      <c r="I176" s="11" t="s">
        <v>36</v>
      </c>
      <c r="J176" s="12" t="s">
        <v>98</v>
      </c>
      <c r="K176" s="10" t="s">
        <v>743</v>
      </c>
      <c r="L176" s="10" t="s">
        <v>285</v>
      </c>
      <c r="M176" s="13" t="s">
        <v>729</v>
      </c>
      <c r="N176" s="13" t="s">
        <v>274</v>
      </c>
      <c r="O176" s="14">
        <v>2019</v>
      </c>
      <c r="P176" s="14"/>
      <c r="Q176" s="14"/>
      <c r="R176" s="15" t="s">
        <v>358</v>
      </c>
      <c r="S176" s="25" t="s">
        <v>750</v>
      </c>
      <c r="T176" s="16">
        <v>43616</v>
      </c>
      <c r="U176" s="16">
        <v>43617</v>
      </c>
      <c r="V176" s="14"/>
      <c r="W176" s="10" t="s">
        <v>751</v>
      </c>
      <c r="X176" s="18">
        <v>1</v>
      </c>
      <c r="Y176" s="19" t="s">
        <v>45</v>
      </c>
      <c r="Z176" s="14"/>
      <c r="AA176" s="14">
        <v>5</v>
      </c>
      <c r="AB176" s="14">
        <v>2019</v>
      </c>
      <c r="AC176" s="20"/>
      <c r="AD176" s="21"/>
      <c r="AE176" s="22" t="s">
        <v>46</v>
      </c>
      <c r="AF176" s="14"/>
    </row>
    <row r="177" spans="1:32" ht="78" customHeight="1" x14ac:dyDescent="0.25">
      <c r="A177" s="9">
        <v>3695</v>
      </c>
      <c r="B177" s="10">
        <v>16</v>
      </c>
      <c r="C177" s="10">
        <v>2019</v>
      </c>
      <c r="D177" s="59" t="s">
        <v>752</v>
      </c>
      <c r="E177" s="10" t="s">
        <v>34</v>
      </c>
      <c r="F177" s="10"/>
      <c r="G177" s="10"/>
      <c r="H177" s="10" t="s">
        <v>35</v>
      </c>
      <c r="I177" s="11" t="s">
        <v>36</v>
      </c>
      <c r="J177" s="12" t="s">
        <v>98</v>
      </c>
      <c r="K177" s="10" t="s">
        <v>743</v>
      </c>
      <c r="L177" s="10" t="s">
        <v>285</v>
      </c>
      <c r="M177" s="13" t="s">
        <v>729</v>
      </c>
      <c r="N177" s="13" t="s">
        <v>274</v>
      </c>
      <c r="O177" s="14">
        <v>2019</v>
      </c>
      <c r="P177" s="14"/>
      <c r="Q177" s="14"/>
      <c r="R177" s="15" t="s">
        <v>436</v>
      </c>
      <c r="S177" s="25" t="s">
        <v>753</v>
      </c>
      <c r="T177" s="16">
        <v>43616</v>
      </c>
      <c r="U177" s="16">
        <v>43617</v>
      </c>
      <c r="V177" s="14"/>
      <c r="W177" s="10" t="s">
        <v>754</v>
      </c>
      <c r="X177" s="18">
        <v>1</v>
      </c>
      <c r="Y177" s="19" t="s">
        <v>45</v>
      </c>
      <c r="Z177" s="14"/>
      <c r="AA177" s="14">
        <v>5</v>
      </c>
      <c r="AB177" s="14">
        <v>2019</v>
      </c>
      <c r="AC177" s="20"/>
      <c r="AD177" s="21"/>
      <c r="AE177" s="22" t="s">
        <v>46</v>
      </c>
      <c r="AF177" s="14"/>
    </row>
    <row r="178" spans="1:32" ht="78" customHeight="1" x14ac:dyDescent="0.25">
      <c r="A178" s="9">
        <v>3696</v>
      </c>
      <c r="B178" s="10">
        <v>17</v>
      </c>
      <c r="C178" s="10">
        <v>2019</v>
      </c>
      <c r="D178" s="59" t="s">
        <v>755</v>
      </c>
      <c r="E178" s="10" t="s">
        <v>34</v>
      </c>
      <c r="F178" s="10"/>
      <c r="G178" s="10"/>
      <c r="H178" s="10" t="s">
        <v>48</v>
      </c>
      <c r="I178" s="11" t="s">
        <v>308</v>
      </c>
      <c r="J178" s="12" t="s">
        <v>133</v>
      </c>
      <c r="K178" s="10" t="s">
        <v>309</v>
      </c>
      <c r="L178" s="10" t="s">
        <v>279</v>
      </c>
      <c r="M178" s="13" t="s">
        <v>729</v>
      </c>
      <c r="N178" s="13" t="s">
        <v>274</v>
      </c>
      <c r="O178" s="14">
        <v>2019</v>
      </c>
      <c r="P178" s="14"/>
      <c r="Q178" s="14"/>
      <c r="R178" s="15" t="s">
        <v>42</v>
      </c>
      <c r="S178" s="25" t="s">
        <v>756</v>
      </c>
      <c r="T178" s="16">
        <v>43642</v>
      </c>
      <c r="U178" s="16">
        <v>43677</v>
      </c>
      <c r="V178" s="14"/>
      <c r="W178" s="10" t="s">
        <v>757</v>
      </c>
      <c r="X178" s="18">
        <v>1</v>
      </c>
      <c r="Y178" s="19" t="s">
        <v>45</v>
      </c>
      <c r="Z178" s="14"/>
      <c r="AA178" s="14">
        <v>5</v>
      </c>
      <c r="AB178" s="14">
        <v>2020</v>
      </c>
      <c r="AC178" s="20"/>
      <c r="AD178" s="21"/>
      <c r="AE178" s="22" t="s">
        <v>758</v>
      </c>
      <c r="AF178" s="14"/>
    </row>
    <row r="179" spans="1:32" ht="78" customHeight="1" x14ac:dyDescent="0.25">
      <c r="A179" s="9">
        <v>3697</v>
      </c>
      <c r="B179" s="10">
        <v>18</v>
      </c>
      <c r="C179" s="10">
        <v>2019</v>
      </c>
      <c r="D179" s="59" t="s">
        <v>759</v>
      </c>
      <c r="E179" s="10" t="s">
        <v>34</v>
      </c>
      <c r="F179" s="10"/>
      <c r="G179" s="10"/>
      <c r="H179" s="10" t="s">
        <v>85</v>
      </c>
      <c r="I179" s="11" t="s">
        <v>49</v>
      </c>
      <c r="J179" s="12" t="s">
        <v>50</v>
      </c>
      <c r="K179" s="10" t="s">
        <v>180</v>
      </c>
      <c r="L179" s="45" t="s">
        <v>760</v>
      </c>
      <c r="M179" s="13" t="s">
        <v>729</v>
      </c>
      <c r="N179" s="13" t="s">
        <v>274</v>
      </c>
      <c r="O179" s="14">
        <v>2019</v>
      </c>
      <c r="P179" s="14"/>
      <c r="Q179" s="14"/>
      <c r="R179" s="15" t="s">
        <v>358</v>
      </c>
      <c r="S179" s="25" t="s">
        <v>761</v>
      </c>
      <c r="T179" s="16" t="s">
        <v>762</v>
      </c>
      <c r="U179" s="16">
        <v>43708</v>
      </c>
      <c r="V179" s="14"/>
      <c r="W179" s="10" t="s">
        <v>763</v>
      </c>
      <c r="X179" s="18">
        <v>1</v>
      </c>
      <c r="Y179" s="19" t="s">
        <v>45</v>
      </c>
      <c r="Z179" s="14"/>
      <c r="AA179" s="14">
        <v>8</v>
      </c>
      <c r="AB179" s="14">
        <v>2019</v>
      </c>
      <c r="AC179" s="20"/>
      <c r="AD179" s="21"/>
      <c r="AE179" s="22" t="s">
        <v>758</v>
      </c>
      <c r="AF179" s="14"/>
    </row>
    <row r="180" spans="1:32" ht="235.5" customHeight="1" x14ac:dyDescent="0.25">
      <c r="A180" s="9">
        <v>3698</v>
      </c>
      <c r="B180" s="10">
        <v>19</v>
      </c>
      <c r="C180" s="10">
        <v>2019</v>
      </c>
      <c r="D180" s="59" t="s">
        <v>764</v>
      </c>
      <c r="E180" s="10" t="s">
        <v>34</v>
      </c>
      <c r="F180" s="10"/>
      <c r="G180" s="10"/>
      <c r="H180" s="10" t="s">
        <v>85</v>
      </c>
      <c r="I180" s="11" t="s">
        <v>49</v>
      </c>
      <c r="J180" s="12" t="s">
        <v>50</v>
      </c>
      <c r="K180" s="10" t="s">
        <v>180</v>
      </c>
      <c r="L180" s="45" t="s">
        <v>765</v>
      </c>
      <c r="M180" s="13" t="s">
        <v>729</v>
      </c>
      <c r="N180" s="13" t="s">
        <v>274</v>
      </c>
      <c r="O180" s="14">
        <v>2019</v>
      </c>
      <c r="P180" s="14"/>
      <c r="Q180" s="14"/>
      <c r="R180" s="15" t="s">
        <v>358</v>
      </c>
      <c r="S180" s="25" t="s">
        <v>766</v>
      </c>
      <c r="T180" s="16">
        <v>43688</v>
      </c>
      <c r="U180" s="16">
        <v>43921</v>
      </c>
      <c r="V180" s="14"/>
      <c r="W180" s="10" t="s">
        <v>767</v>
      </c>
      <c r="X180" s="18">
        <v>1</v>
      </c>
      <c r="Y180" s="19" t="s">
        <v>45</v>
      </c>
      <c r="Z180" s="14"/>
      <c r="AA180" s="14">
        <v>3</v>
      </c>
      <c r="AB180" s="14">
        <v>2020</v>
      </c>
      <c r="AC180" s="20"/>
      <c r="AD180" s="21"/>
      <c r="AE180" s="22" t="s">
        <v>758</v>
      </c>
      <c r="AF180" s="14"/>
    </row>
    <row r="181" spans="1:32" ht="78" customHeight="1" x14ac:dyDescent="0.25">
      <c r="A181" s="9">
        <v>3699</v>
      </c>
      <c r="B181" s="10">
        <v>20</v>
      </c>
      <c r="C181" s="10">
        <v>2019</v>
      </c>
      <c r="D181" s="59" t="s">
        <v>768</v>
      </c>
      <c r="E181" s="10" t="s">
        <v>333</v>
      </c>
      <c r="F181" s="10"/>
      <c r="G181" s="10" t="s">
        <v>769</v>
      </c>
      <c r="H181" s="10" t="s">
        <v>85</v>
      </c>
      <c r="I181" s="11" t="s">
        <v>49</v>
      </c>
      <c r="J181" s="12" t="s">
        <v>50</v>
      </c>
      <c r="K181" s="10" t="s">
        <v>180</v>
      </c>
      <c r="L181" s="10" t="s">
        <v>770</v>
      </c>
      <c r="M181" s="13" t="s">
        <v>771</v>
      </c>
      <c r="N181" s="13" t="s">
        <v>451</v>
      </c>
      <c r="O181" s="14">
        <v>2019</v>
      </c>
      <c r="P181" s="14"/>
      <c r="Q181" s="14"/>
      <c r="R181" s="15" t="s">
        <v>358</v>
      </c>
      <c r="S181" s="25" t="s">
        <v>772</v>
      </c>
      <c r="T181" s="16">
        <v>43644</v>
      </c>
      <c r="U181" s="16">
        <v>45169</v>
      </c>
      <c r="V181" s="14"/>
      <c r="W181" s="10" t="s">
        <v>773</v>
      </c>
      <c r="X181" s="18">
        <v>1</v>
      </c>
      <c r="Y181" s="19" t="s">
        <v>318</v>
      </c>
      <c r="Z181" s="14"/>
      <c r="AA181" s="14">
        <v>9</v>
      </c>
      <c r="AB181" s="14">
        <v>2023</v>
      </c>
      <c r="AC181" s="20"/>
      <c r="AD181" s="21"/>
      <c r="AE181" s="22" t="s">
        <v>58</v>
      </c>
      <c r="AF181" s="34" t="s">
        <v>774</v>
      </c>
    </row>
    <row r="182" spans="1:32" ht="78" customHeight="1" x14ac:dyDescent="0.25">
      <c r="A182" s="9">
        <v>3700</v>
      </c>
      <c r="B182" s="10">
        <v>21</v>
      </c>
      <c r="C182" s="10">
        <v>2019</v>
      </c>
      <c r="D182" s="59" t="s">
        <v>775</v>
      </c>
      <c r="E182" s="10" t="s">
        <v>333</v>
      </c>
      <c r="F182" s="10"/>
      <c r="G182" s="10"/>
      <c r="H182" s="10" t="s">
        <v>85</v>
      </c>
      <c r="I182" s="11" t="s">
        <v>49</v>
      </c>
      <c r="J182" s="12" t="s">
        <v>50</v>
      </c>
      <c r="K182" s="10" t="s">
        <v>180</v>
      </c>
      <c r="L182" s="10" t="s">
        <v>63</v>
      </c>
      <c r="M182" s="13" t="s">
        <v>771</v>
      </c>
      <c r="N182" s="13" t="s">
        <v>451</v>
      </c>
      <c r="O182" s="14">
        <v>2019</v>
      </c>
      <c r="P182" s="14"/>
      <c r="Q182" s="14"/>
      <c r="R182" s="15" t="s">
        <v>436</v>
      </c>
      <c r="S182" s="25" t="s">
        <v>776</v>
      </c>
      <c r="T182" s="16">
        <v>43644</v>
      </c>
      <c r="U182" s="16" t="s">
        <v>777</v>
      </c>
      <c r="V182" s="14"/>
      <c r="W182" s="10" t="s">
        <v>778</v>
      </c>
      <c r="X182" s="18">
        <v>1</v>
      </c>
      <c r="Y182" s="19" t="s">
        <v>318</v>
      </c>
      <c r="Z182" s="14"/>
      <c r="AA182" s="14">
        <v>9</v>
      </c>
      <c r="AB182" s="14">
        <v>2022</v>
      </c>
      <c r="AC182" s="20"/>
      <c r="AD182" s="21"/>
      <c r="AE182" s="22" t="s">
        <v>58</v>
      </c>
      <c r="AF182" s="34" t="s">
        <v>779</v>
      </c>
    </row>
    <row r="183" spans="1:32" ht="78" customHeight="1" x14ac:dyDescent="0.25">
      <c r="A183" s="9">
        <v>3701</v>
      </c>
      <c r="B183" s="10">
        <v>22</v>
      </c>
      <c r="C183" s="10">
        <v>2019</v>
      </c>
      <c r="D183" s="59" t="s">
        <v>780</v>
      </c>
      <c r="E183" s="10" t="s">
        <v>34</v>
      </c>
      <c r="F183" s="10"/>
      <c r="G183" s="10"/>
      <c r="H183" s="10" t="s">
        <v>781</v>
      </c>
      <c r="I183" s="11" t="s">
        <v>36</v>
      </c>
      <c r="J183" s="12" t="s">
        <v>77</v>
      </c>
      <c r="K183" s="10" t="s">
        <v>782</v>
      </c>
      <c r="L183" s="10" t="s">
        <v>79</v>
      </c>
      <c r="M183" s="13" t="s">
        <v>771</v>
      </c>
      <c r="N183" s="13" t="s">
        <v>451</v>
      </c>
      <c r="O183" s="14">
        <v>2019</v>
      </c>
      <c r="P183" s="14"/>
      <c r="Q183" s="14"/>
      <c r="R183" s="15" t="s">
        <v>358</v>
      </c>
      <c r="S183" s="25" t="s">
        <v>783</v>
      </c>
      <c r="T183" s="16" t="s">
        <v>784</v>
      </c>
      <c r="U183" s="16">
        <v>44408</v>
      </c>
      <c r="V183" s="14"/>
      <c r="W183" s="10" t="s">
        <v>785</v>
      </c>
      <c r="X183" s="18">
        <v>1</v>
      </c>
      <c r="Y183" s="19" t="s">
        <v>45</v>
      </c>
      <c r="Z183" s="14"/>
      <c r="AA183" s="14">
        <v>4</v>
      </c>
      <c r="AB183" s="14">
        <v>2021</v>
      </c>
      <c r="AC183" s="20"/>
      <c r="AD183" s="21"/>
      <c r="AE183" s="22" t="s">
        <v>58</v>
      </c>
      <c r="AF183" s="14"/>
    </row>
    <row r="184" spans="1:32" ht="78" customHeight="1" x14ac:dyDescent="0.25">
      <c r="A184" s="9">
        <v>3702</v>
      </c>
      <c r="B184" s="10">
        <v>23</v>
      </c>
      <c r="C184" s="10">
        <v>2019</v>
      </c>
      <c r="D184" s="59" t="s">
        <v>786</v>
      </c>
      <c r="E184" s="10" t="s">
        <v>34</v>
      </c>
      <c r="F184" s="10"/>
      <c r="G184" s="10"/>
      <c r="H184" s="10" t="s">
        <v>781</v>
      </c>
      <c r="I184" s="11" t="s">
        <v>187</v>
      </c>
      <c r="J184" s="12" t="s">
        <v>188</v>
      </c>
      <c r="K184" s="10" t="s">
        <v>78</v>
      </c>
      <c r="L184" s="10" t="s">
        <v>79</v>
      </c>
      <c r="M184" s="13" t="s">
        <v>771</v>
      </c>
      <c r="N184" s="13" t="s">
        <v>451</v>
      </c>
      <c r="O184" s="14">
        <v>2019</v>
      </c>
      <c r="P184" s="14"/>
      <c r="Q184" s="14"/>
      <c r="R184" s="15" t="s">
        <v>358</v>
      </c>
      <c r="S184" s="25" t="s">
        <v>787</v>
      </c>
      <c r="T184" s="16">
        <v>43616</v>
      </c>
      <c r="U184" s="16">
        <v>43921</v>
      </c>
      <c r="V184" s="14"/>
      <c r="W184" s="10" t="s">
        <v>788</v>
      </c>
      <c r="X184" s="18">
        <v>1</v>
      </c>
      <c r="Y184" s="19" t="s">
        <v>45</v>
      </c>
      <c r="Z184" s="14"/>
      <c r="AA184" s="14">
        <v>6</v>
      </c>
      <c r="AB184" s="14">
        <v>2020</v>
      </c>
      <c r="AC184" s="20"/>
      <c r="AD184" s="21"/>
      <c r="AE184" s="22" t="s">
        <v>58</v>
      </c>
      <c r="AF184" s="14"/>
    </row>
    <row r="185" spans="1:32" ht="78" customHeight="1" x14ac:dyDescent="0.25">
      <c r="A185" s="9">
        <v>3703</v>
      </c>
      <c r="B185" s="10">
        <v>24</v>
      </c>
      <c r="C185" s="10">
        <v>2019</v>
      </c>
      <c r="D185" s="59" t="s">
        <v>789</v>
      </c>
      <c r="E185" s="10" t="s">
        <v>34</v>
      </c>
      <c r="F185" s="10"/>
      <c r="G185" s="10"/>
      <c r="H185" s="10" t="s">
        <v>35</v>
      </c>
      <c r="I185" s="11" t="s">
        <v>36</v>
      </c>
      <c r="J185" s="12" t="s">
        <v>98</v>
      </c>
      <c r="K185" s="10" t="s">
        <v>790</v>
      </c>
      <c r="L185" s="10" t="s">
        <v>285</v>
      </c>
      <c r="M185" s="13" t="s">
        <v>771</v>
      </c>
      <c r="N185" s="13" t="s">
        <v>451</v>
      </c>
      <c r="O185" s="14">
        <v>2019</v>
      </c>
      <c r="P185" s="14"/>
      <c r="Q185" s="14"/>
      <c r="R185" s="15" t="s">
        <v>42</v>
      </c>
      <c r="S185" s="25" t="s">
        <v>791</v>
      </c>
      <c r="T185" s="16">
        <v>43616</v>
      </c>
      <c r="U185" s="16">
        <v>43830</v>
      </c>
      <c r="V185" s="14"/>
      <c r="W185" s="10" t="s">
        <v>792</v>
      </c>
      <c r="X185" s="18">
        <v>1</v>
      </c>
      <c r="Y185" s="19" t="s">
        <v>45</v>
      </c>
      <c r="Z185" s="14"/>
      <c r="AA185" s="14">
        <v>12</v>
      </c>
      <c r="AB185" s="14">
        <v>2019</v>
      </c>
      <c r="AC185" s="20"/>
      <c r="AD185" s="21"/>
      <c r="AE185" s="22" t="s">
        <v>46</v>
      </c>
      <c r="AF185" s="14"/>
    </row>
    <row r="186" spans="1:32" ht="78" customHeight="1" x14ac:dyDescent="0.25">
      <c r="A186" s="9">
        <v>3704</v>
      </c>
      <c r="B186" s="10">
        <v>25</v>
      </c>
      <c r="C186" s="10">
        <v>2019</v>
      </c>
      <c r="D186" s="59" t="s">
        <v>793</v>
      </c>
      <c r="E186" s="10" t="s">
        <v>34</v>
      </c>
      <c r="F186" s="10"/>
      <c r="G186" s="10"/>
      <c r="H186" s="10" t="s">
        <v>85</v>
      </c>
      <c r="I186" s="11" t="s">
        <v>36</v>
      </c>
      <c r="J186" s="12" t="s">
        <v>98</v>
      </c>
      <c r="K186" s="10" t="s">
        <v>790</v>
      </c>
      <c r="L186" s="10" t="s">
        <v>285</v>
      </c>
      <c r="M186" s="13" t="s">
        <v>771</v>
      </c>
      <c r="N186" s="13" t="s">
        <v>451</v>
      </c>
      <c r="O186" s="14">
        <v>2019</v>
      </c>
      <c r="P186" s="14"/>
      <c r="Q186" s="14"/>
      <c r="R186" s="15" t="s">
        <v>42</v>
      </c>
      <c r="S186" s="25" t="s">
        <v>794</v>
      </c>
      <c r="T186" s="16">
        <v>43616</v>
      </c>
      <c r="U186" s="16">
        <v>43617</v>
      </c>
      <c r="V186" s="14"/>
      <c r="W186" s="10" t="s">
        <v>795</v>
      </c>
      <c r="X186" s="18">
        <v>1</v>
      </c>
      <c r="Y186" s="19" t="s">
        <v>45</v>
      </c>
      <c r="Z186" s="14"/>
      <c r="AA186" s="14">
        <v>5</v>
      </c>
      <c r="AB186" s="14">
        <v>2019</v>
      </c>
      <c r="AC186" s="20"/>
      <c r="AD186" s="21"/>
      <c r="AE186" s="22" t="s">
        <v>46</v>
      </c>
      <c r="AF186" s="14"/>
    </row>
    <row r="187" spans="1:32" ht="78" customHeight="1" x14ac:dyDescent="0.25">
      <c r="A187" s="44">
        <v>3705</v>
      </c>
      <c r="B187" s="45">
        <v>26</v>
      </c>
      <c r="C187" s="45">
        <v>2019</v>
      </c>
      <c r="D187" s="60" t="s">
        <v>796</v>
      </c>
      <c r="E187" s="10" t="s">
        <v>34</v>
      </c>
      <c r="F187" s="45"/>
      <c r="G187" s="45"/>
      <c r="H187" s="45" t="s">
        <v>186</v>
      </c>
      <c r="I187" s="61" t="s">
        <v>187</v>
      </c>
      <c r="J187" s="12" t="s">
        <v>188</v>
      </c>
      <c r="K187" s="10" t="s">
        <v>189</v>
      </c>
      <c r="L187" s="45" t="s">
        <v>279</v>
      </c>
      <c r="M187" s="62" t="s">
        <v>771</v>
      </c>
      <c r="N187" s="62" t="s">
        <v>451</v>
      </c>
      <c r="O187" s="63">
        <v>2019</v>
      </c>
      <c r="P187" s="63"/>
      <c r="Q187" s="63"/>
      <c r="R187" s="64" t="s">
        <v>358</v>
      </c>
      <c r="S187" s="65" t="s">
        <v>797</v>
      </c>
      <c r="T187" s="16" t="s">
        <v>798</v>
      </c>
      <c r="U187" s="16">
        <v>44439</v>
      </c>
      <c r="V187" s="63"/>
      <c r="W187" s="45" t="s">
        <v>799</v>
      </c>
      <c r="X187" s="66">
        <v>1</v>
      </c>
      <c r="Y187" s="19" t="s">
        <v>45</v>
      </c>
      <c r="Z187" s="63"/>
      <c r="AA187" s="63">
        <v>9</v>
      </c>
      <c r="AB187" s="63">
        <v>2021</v>
      </c>
      <c r="AC187" s="67"/>
      <c r="AD187" s="21"/>
      <c r="AE187" s="22" t="s">
        <v>58</v>
      </c>
      <c r="AF187" s="14"/>
    </row>
    <row r="188" spans="1:32" ht="189" x14ac:dyDescent="0.25">
      <c r="A188" s="44">
        <v>3706</v>
      </c>
      <c r="B188" s="45">
        <v>27</v>
      </c>
      <c r="C188" s="45">
        <v>2019</v>
      </c>
      <c r="D188" s="60" t="s">
        <v>800</v>
      </c>
      <c r="E188" s="10" t="s">
        <v>34</v>
      </c>
      <c r="F188" s="45"/>
      <c r="G188" s="45"/>
      <c r="H188" s="45" t="s">
        <v>186</v>
      </c>
      <c r="I188" s="61" t="s">
        <v>187</v>
      </c>
      <c r="J188" s="12" t="s">
        <v>188</v>
      </c>
      <c r="K188" s="10" t="s">
        <v>78</v>
      </c>
      <c r="L188" s="45" t="s">
        <v>123</v>
      </c>
      <c r="M188" s="62" t="s">
        <v>801</v>
      </c>
      <c r="N188" s="62" t="s">
        <v>802</v>
      </c>
      <c r="O188" s="63">
        <v>2019</v>
      </c>
      <c r="P188" s="63"/>
      <c r="Q188" s="63"/>
      <c r="R188" s="64" t="s">
        <v>358</v>
      </c>
      <c r="S188" s="65" t="s">
        <v>803</v>
      </c>
      <c r="T188" s="16">
        <v>43626</v>
      </c>
      <c r="U188" s="16">
        <v>43677</v>
      </c>
      <c r="V188" s="63"/>
      <c r="W188" s="45" t="s">
        <v>804</v>
      </c>
      <c r="X188" s="66">
        <v>1</v>
      </c>
      <c r="Y188" s="19" t="s">
        <v>45</v>
      </c>
      <c r="Z188" s="63"/>
      <c r="AA188" s="63">
        <v>9</v>
      </c>
      <c r="AB188" s="63">
        <v>2019</v>
      </c>
      <c r="AC188" s="68">
        <v>43609</v>
      </c>
      <c r="AD188" s="21">
        <f ca="1">IF(TABLA45[[#This Row],[Fecha radicación informe]]="","",TODAY()-TABLA45[[#This Row],[Fecha radicación informe]])</f>
        <v>1879</v>
      </c>
      <c r="AE188" s="22" t="s">
        <v>58</v>
      </c>
      <c r="AF188" s="14"/>
    </row>
    <row r="189" spans="1:32" ht="157.5" x14ac:dyDescent="0.25">
      <c r="A189" s="44">
        <v>3707</v>
      </c>
      <c r="B189" s="45">
        <v>28</v>
      </c>
      <c r="C189" s="45">
        <v>2019</v>
      </c>
      <c r="D189" s="60" t="s">
        <v>805</v>
      </c>
      <c r="E189" s="10" t="s">
        <v>34</v>
      </c>
      <c r="F189" s="45"/>
      <c r="G189" s="45"/>
      <c r="H189" s="45" t="s">
        <v>186</v>
      </c>
      <c r="I189" s="61" t="s">
        <v>187</v>
      </c>
      <c r="J189" s="12" t="s">
        <v>188</v>
      </c>
      <c r="K189" s="10" t="s">
        <v>78</v>
      </c>
      <c r="L189" s="45" t="s">
        <v>123</v>
      </c>
      <c r="M189" s="62" t="s">
        <v>801</v>
      </c>
      <c r="N189" s="62" t="s">
        <v>802</v>
      </c>
      <c r="O189" s="63">
        <v>2019</v>
      </c>
      <c r="P189" s="63"/>
      <c r="Q189" s="63"/>
      <c r="R189" s="64" t="s">
        <v>358</v>
      </c>
      <c r="S189" s="65" t="s">
        <v>806</v>
      </c>
      <c r="T189" s="16">
        <v>43626</v>
      </c>
      <c r="U189" s="16">
        <v>43677</v>
      </c>
      <c r="V189" s="63"/>
      <c r="W189" s="45" t="s">
        <v>807</v>
      </c>
      <c r="X189" s="66">
        <v>1</v>
      </c>
      <c r="Y189" s="19" t="s">
        <v>45</v>
      </c>
      <c r="Z189" s="63"/>
      <c r="AA189" s="63">
        <v>9</v>
      </c>
      <c r="AB189" s="63">
        <v>2019</v>
      </c>
      <c r="AC189" s="68">
        <v>43609</v>
      </c>
      <c r="AD189" s="21">
        <f ca="1">IF(TABLA45[[#This Row],[Fecha radicación informe]]="","",TODAY()-TABLA45[[#This Row],[Fecha radicación informe]])</f>
        <v>1879</v>
      </c>
      <c r="AE189" s="22" t="s">
        <v>58</v>
      </c>
      <c r="AF189" s="14"/>
    </row>
    <row r="190" spans="1:32" ht="173.25" x14ac:dyDescent="0.25">
      <c r="A190" s="44">
        <v>3708</v>
      </c>
      <c r="B190" s="45">
        <v>29</v>
      </c>
      <c r="C190" s="45">
        <v>2019</v>
      </c>
      <c r="D190" s="60" t="s">
        <v>808</v>
      </c>
      <c r="E190" s="10" t="s">
        <v>34</v>
      </c>
      <c r="F190" s="45"/>
      <c r="G190" s="45"/>
      <c r="H190" s="45" t="s">
        <v>186</v>
      </c>
      <c r="I190" s="61" t="s">
        <v>187</v>
      </c>
      <c r="J190" s="12" t="s">
        <v>188</v>
      </c>
      <c r="K190" s="10" t="s">
        <v>78</v>
      </c>
      <c r="L190" s="45" t="s">
        <v>123</v>
      </c>
      <c r="M190" s="62" t="s">
        <v>801</v>
      </c>
      <c r="N190" s="62" t="s">
        <v>802</v>
      </c>
      <c r="O190" s="63">
        <v>2019</v>
      </c>
      <c r="P190" s="63"/>
      <c r="Q190" s="63"/>
      <c r="R190" s="64" t="s">
        <v>358</v>
      </c>
      <c r="S190" s="65" t="s">
        <v>809</v>
      </c>
      <c r="T190" s="16">
        <v>43626</v>
      </c>
      <c r="U190" s="16">
        <v>43677</v>
      </c>
      <c r="V190" s="63"/>
      <c r="W190" s="45" t="s">
        <v>810</v>
      </c>
      <c r="X190" s="66">
        <v>1</v>
      </c>
      <c r="Y190" s="19" t="s">
        <v>45</v>
      </c>
      <c r="Z190" s="63"/>
      <c r="AA190" s="63">
        <v>7</v>
      </c>
      <c r="AB190" s="63">
        <v>2019</v>
      </c>
      <c r="AC190" s="68">
        <v>43609</v>
      </c>
      <c r="AD190" s="21">
        <f ca="1">IF(TABLA45[[#This Row],[Fecha radicación informe]]="","",TODAY()-TABLA45[[#This Row],[Fecha radicación informe]])</f>
        <v>1879</v>
      </c>
      <c r="AE190" s="22" t="s">
        <v>58</v>
      </c>
      <c r="AF190" s="14"/>
    </row>
    <row r="191" spans="1:32" ht="110.25" x14ac:dyDescent="0.25">
      <c r="A191" s="44">
        <v>3709</v>
      </c>
      <c r="B191" s="45">
        <v>30</v>
      </c>
      <c r="C191" s="45">
        <v>2019</v>
      </c>
      <c r="D191" s="60" t="s">
        <v>811</v>
      </c>
      <c r="E191" s="10" t="s">
        <v>34</v>
      </c>
      <c r="F191" s="45"/>
      <c r="G191" s="45"/>
      <c r="H191" s="45" t="s">
        <v>186</v>
      </c>
      <c r="I191" s="61" t="s">
        <v>187</v>
      </c>
      <c r="J191" s="12" t="s">
        <v>188</v>
      </c>
      <c r="K191" s="10" t="s">
        <v>78</v>
      </c>
      <c r="L191" s="45" t="s">
        <v>123</v>
      </c>
      <c r="M191" s="62" t="s">
        <v>801</v>
      </c>
      <c r="N191" s="62" t="s">
        <v>802</v>
      </c>
      <c r="O191" s="63">
        <v>2019</v>
      </c>
      <c r="P191" s="63"/>
      <c r="Q191" s="63"/>
      <c r="R191" s="64" t="s">
        <v>358</v>
      </c>
      <c r="S191" s="65" t="s">
        <v>812</v>
      </c>
      <c r="T191" s="16">
        <v>43626</v>
      </c>
      <c r="U191" s="16">
        <v>43677</v>
      </c>
      <c r="V191" s="63"/>
      <c r="W191" s="45" t="s">
        <v>813</v>
      </c>
      <c r="X191" s="66">
        <v>1</v>
      </c>
      <c r="Y191" s="19" t="s">
        <v>45</v>
      </c>
      <c r="Z191" s="63"/>
      <c r="AA191" s="63">
        <v>7</v>
      </c>
      <c r="AB191" s="63">
        <v>2019</v>
      </c>
      <c r="AC191" s="68">
        <v>43609</v>
      </c>
      <c r="AD191" s="21">
        <f ca="1">IF(TABLA45[[#This Row],[Fecha radicación informe]]="","",TODAY()-TABLA45[[#This Row],[Fecha radicación informe]])</f>
        <v>1879</v>
      </c>
      <c r="AE191" s="22" t="s">
        <v>58</v>
      </c>
      <c r="AF191" s="14"/>
    </row>
    <row r="192" spans="1:32" ht="346.5" x14ac:dyDescent="0.25">
      <c r="A192" s="44">
        <v>3710</v>
      </c>
      <c r="B192" s="45">
        <v>31</v>
      </c>
      <c r="C192" s="45">
        <v>2019</v>
      </c>
      <c r="D192" s="60" t="s">
        <v>814</v>
      </c>
      <c r="E192" s="10" t="s">
        <v>34</v>
      </c>
      <c r="F192" s="45"/>
      <c r="G192" s="45"/>
      <c r="H192" s="45" t="s">
        <v>301</v>
      </c>
      <c r="I192" s="61" t="s">
        <v>36</v>
      </c>
      <c r="J192" s="12" t="s">
        <v>37</v>
      </c>
      <c r="K192" s="45" t="s">
        <v>365</v>
      </c>
      <c r="L192" s="45" t="s">
        <v>112</v>
      </c>
      <c r="M192" s="62" t="s">
        <v>801</v>
      </c>
      <c r="N192" s="62" t="s">
        <v>802</v>
      </c>
      <c r="O192" s="63">
        <v>2019</v>
      </c>
      <c r="P192" s="63"/>
      <c r="Q192" s="63"/>
      <c r="R192" s="64" t="s">
        <v>42</v>
      </c>
      <c r="S192" s="65" t="s">
        <v>815</v>
      </c>
      <c r="T192" s="16" t="s">
        <v>816</v>
      </c>
      <c r="U192" s="16">
        <v>43726</v>
      </c>
      <c r="V192" s="63"/>
      <c r="W192" s="45" t="s">
        <v>817</v>
      </c>
      <c r="X192" s="66">
        <v>1</v>
      </c>
      <c r="Y192" s="69" t="s">
        <v>45</v>
      </c>
      <c r="Z192" s="63"/>
      <c r="AA192" s="63">
        <v>12</v>
      </c>
      <c r="AB192" s="63">
        <v>2019</v>
      </c>
      <c r="AC192" s="68">
        <v>43612</v>
      </c>
      <c r="AD192" s="21">
        <f ca="1">IF(TABLA45[[#This Row],[Fecha radicación informe]]="","",TODAY()-TABLA45[[#This Row],[Fecha radicación informe]])</f>
        <v>1876</v>
      </c>
      <c r="AE192" s="22" t="s">
        <v>46</v>
      </c>
      <c r="AF192" s="14"/>
    </row>
    <row r="193" spans="1:32" ht="330.75" x14ac:dyDescent="0.25">
      <c r="A193" s="44">
        <v>3711</v>
      </c>
      <c r="B193" s="45">
        <v>32</v>
      </c>
      <c r="C193" s="45">
        <v>2019</v>
      </c>
      <c r="D193" s="60" t="s">
        <v>818</v>
      </c>
      <c r="E193" s="10" t="s">
        <v>34</v>
      </c>
      <c r="F193" s="45"/>
      <c r="G193" s="45"/>
      <c r="H193" s="45" t="s">
        <v>301</v>
      </c>
      <c r="I193" s="61" t="s">
        <v>36</v>
      </c>
      <c r="J193" s="12" t="s">
        <v>37</v>
      </c>
      <c r="K193" s="45" t="s">
        <v>365</v>
      </c>
      <c r="L193" s="45" t="s">
        <v>112</v>
      </c>
      <c r="M193" s="62" t="s">
        <v>801</v>
      </c>
      <c r="N193" s="62" t="s">
        <v>802</v>
      </c>
      <c r="O193" s="63">
        <v>2019</v>
      </c>
      <c r="P193" s="63"/>
      <c r="Q193" s="63"/>
      <c r="R193" s="64" t="s">
        <v>42</v>
      </c>
      <c r="S193" s="65" t="s">
        <v>815</v>
      </c>
      <c r="T193" s="16" t="s">
        <v>816</v>
      </c>
      <c r="U193" s="16">
        <v>43726</v>
      </c>
      <c r="V193" s="63"/>
      <c r="W193" s="45" t="s">
        <v>819</v>
      </c>
      <c r="X193" s="66">
        <v>1</v>
      </c>
      <c r="Y193" s="69" t="s">
        <v>45</v>
      </c>
      <c r="Z193" s="63"/>
      <c r="AA193" s="63">
        <v>11</v>
      </c>
      <c r="AB193" s="63">
        <v>2019</v>
      </c>
      <c r="AC193" s="68">
        <v>43612</v>
      </c>
      <c r="AD193" s="21">
        <f ca="1">IF(TABLA45[[#This Row],[Fecha radicación informe]]="","",TODAY()-TABLA45[[#This Row],[Fecha radicación informe]])</f>
        <v>1876</v>
      </c>
      <c r="AE193" s="22" t="s">
        <v>46</v>
      </c>
      <c r="AF193" s="14"/>
    </row>
    <row r="194" spans="1:32" ht="409.5" x14ac:dyDescent="0.25">
      <c r="A194" s="44">
        <v>3712</v>
      </c>
      <c r="B194" s="45">
        <v>33</v>
      </c>
      <c r="C194" s="45">
        <v>2019</v>
      </c>
      <c r="D194" s="60" t="s">
        <v>820</v>
      </c>
      <c r="E194" s="10" t="s">
        <v>34</v>
      </c>
      <c r="F194" s="45"/>
      <c r="G194" s="45"/>
      <c r="H194" s="45" t="s">
        <v>35</v>
      </c>
      <c r="I194" s="61" t="s">
        <v>36</v>
      </c>
      <c r="J194" s="12" t="s">
        <v>37</v>
      </c>
      <c r="K194" s="45" t="s">
        <v>365</v>
      </c>
      <c r="L194" s="10" t="s">
        <v>39</v>
      </c>
      <c r="M194" s="62" t="s">
        <v>801</v>
      </c>
      <c r="N194" s="62" t="s">
        <v>802</v>
      </c>
      <c r="O194" s="63">
        <v>2019</v>
      </c>
      <c r="P194" s="63"/>
      <c r="Q194" s="63"/>
      <c r="R194" s="64" t="s">
        <v>42</v>
      </c>
      <c r="S194" s="65" t="s">
        <v>821</v>
      </c>
      <c r="T194" s="16">
        <v>43715</v>
      </c>
      <c r="U194" s="16">
        <v>43982</v>
      </c>
      <c r="V194" s="63"/>
      <c r="W194" s="45" t="s">
        <v>822</v>
      </c>
      <c r="X194" s="66">
        <v>1</v>
      </c>
      <c r="Y194" s="69" t="s">
        <v>45</v>
      </c>
      <c r="Z194" s="63"/>
      <c r="AA194" s="63">
        <v>7</v>
      </c>
      <c r="AB194" s="63">
        <v>2020</v>
      </c>
      <c r="AC194" s="68">
        <v>43612</v>
      </c>
      <c r="AD194" s="21">
        <f ca="1">IF(TABLA45[[#This Row],[Fecha radicación informe]]="","",TODAY()-TABLA45[[#This Row],[Fecha radicación informe]])</f>
        <v>1876</v>
      </c>
      <c r="AE194" s="22" t="s">
        <v>46</v>
      </c>
      <c r="AF194" s="14"/>
    </row>
    <row r="195" spans="1:32" ht="409.5" x14ac:dyDescent="0.25">
      <c r="A195" s="44">
        <v>3713</v>
      </c>
      <c r="B195" s="45">
        <v>34</v>
      </c>
      <c r="C195" s="45">
        <v>2019</v>
      </c>
      <c r="D195" s="60" t="s">
        <v>823</v>
      </c>
      <c r="E195" s="10" t="s">
        <v>34</v>
      </c>
      <c r="F195" s="45"/>
      <c r="G195" s="45"/>
      <c r="H195" s="45" t="s">
        <v>35</v>
      </c>
      <c r="I195" s="61" t="s">
        <v>36</v>
      </c>
      <c r="J195" s="12" t="s">
        <v>37</v>
      </c>
      <c r="K195" s="45" t="s">
        <v>365</v>
      </c>
      <c r="L195" s="10" t="s">
        <v>39</v>
      </c>
      <c r="M195" s="62" t="s">
        <v>801</v>
      </c>
      <c r="N195" s="62" t="s">
        <v>802</v>
      </c>
      <c r="O195" s="63">
        <v>2019</v>
      </c>
      <c r="P195" s="63"/>
      <c r="Q195" s="63"/>
      <c r="R195" s="64" t="s">
        <v>42</v>
      </c>
      <c r="S195" s="65" t="s">
        <v>824</v>
      </c>
      <c r="T195" s="16">
        <v>43715</v>
      </c>
      <c r="U195" s="16">
        <v>44286</v>
      </c>
      <c r="V195" s="63"/>
      <c r="W195" s="45" t="s">
        <v>825</v>
      </c>
      <c r="X195" s="66">
        <v>1</v>
      </c>
      <c r="Y195" s="69" t="s">
        <v>45</v>
      </c>
      <c r="Z195" s="63"/>
      <c r="AA195" s="63">
        <v>3</v>
      </c>
      <c r="AB195" s="63">
        <v>2021</v>
      </c>
      <c r="AC195" s="68">
        <v>43612</v>
      </c>
      <c r="AD195" s="21">
        <f ca="1">IF(TABLA45[[#This Row],[Fecha radicación informe]]="","",TODAY()-TABLA45[[#This Row],[Fecha radicación informe]])</f>
        <v>1876</v>
      </c>
      <c r="AE195" s="22" t="s">
        <v>46</v>
      </c>
      <c r="AF195" s="14"/>
    </row>
    <row r="196" spans="1:32" ht="409.5" x14ac:dyDescent="0.25">
      <c r="A196" s="44">
        <v>3714</v>
      </c>
      <c r="B196" s="45">
        <v>35</v>
      </c>
      <c r="C196" s="45">
        <v>2019</v>
      </c>
      <c r="D196" s="60" t="s">
        <v>826</v>
      </c>
      <c r="E196" s="10" t="s">
        <v>34</v>
      </c>
      <c r="F196" s="45"/>
      <c r="G196" s="45"/>
      <c r="H196" s="45" t="s">
        <v>35</v>
      </c>
      <c r="I196" s="61" t="s">
        <v>36</v>
      </c>
      <c r="J196" s="12" t="s">
        <v>37</v>
      </c>
      <c r="K196" s="45" t="s">
        <v>365</v>
      </c>
      <c r="L196" s="10" t="s">
        <v>39</v>
      </c>
      <c r="M196" s="62" t="s">
        <v>801</v>
      </c>
      <c r="N196" s="62" t="s">
        <v>802</v>
      </c>
      <c r="O196" s="63">
        <v>2019</v>
      </c>
      <c r="P196" s="63"/>
      <c r="Q196" s="63"/>
      <c r="R196" s="64" t="s">
        <v>42</v>
      </c>
      <c r="S196" s="65" t="s">
        <v>827</v>
      </c>
      <c r="T196" s="16">
        <v>43715</v>
      </c>
      <c r="U196" s="16">
        <v>44165</v>
      </c>
      <c r="V196" s="63"/>
      <c r="W196" s="45" t="s">
        <v>828</v>
      </c>
      <c r="X196" s="66">
        <v>1</v>
      </c>
      <c r="Y196" s="69" t="s">
        <v>45</v>
      </c>
      <c r="Z196" s="63"/>
      <c r="AA196" s="63">
        <v>12</v>
      </c>
      <c r="AB196" s="63">
        <v>2020</v>
      </c>
      <c r="AC196" s="68">
        <v>43612</v>
      </c>
      <c r="AD196" s="21">
        <f ca="1">IF(TABLA45[[#This Row],[Fecha radicación informe]]="","",TODAY()-TABLA45[[#This Row],[Fecha radicación informe]])</f>
        <v>1876</v>
      </c>
      <c r="AE196" s="22" t="s">
        <v>46</v>
      </c>
      <c r="AF196" s="14"/>
    </row>
    <row r="197" spans="1:32" ht="409.5" x14ac:dyDescent="0.25">
      <c r="A197" s="44">
        <v>3715</v>
      </c>
      <c r="B197" s="45">
        <v>36</v>
      </c>
      <c r="C197" s="45">
        <v>2019</v>
      </c>
      <c r="D197" s="60" t="s">
        <v>829</v>
      </c>
      <c r="E197" s="10" t="s">
        <v>34</v>
      </c>
      <c r="F197" s="45"/>
      <c r="G197" s="45"/>
      <c r="H197" s="45" t="s">
        <v>35</v>
      </c>
      <c r="I197" s="61" t="s">
        <v>36</v>
      </c>
      <c r="J197" s="12" t="s">
        <v>37</v>
      </c>
      <c r="K197" s="45" t="s">
        <v>830</v>
      </c>
      <c r="L197" s="45" t="s">
        <v>100</v>
      </c>
      <c r="M197" s="62" t="s">
        <v>801</v>
      </c>
      <c r="N197" s="62" t="s">
        <v>802</v>
      </c>
      <c r="O197" s="63">
        <v>2019</v>
      </c>
      <c r="P197" s="63"/>
      <c r="Q197" s="63"/>
      <c r="R197" s="64" t="s">
        <v>42</v>
      </c>
      <c r="S197" s="65" t="s">
        <v>831</v>
      </c>
      <c r="T197" s="16">
        <v>43647</v>
      </c>
      <c r="U197" s="16" t="s">
        <v>105</v>
      </c>
      <c r="V197" s="63"/>
      <c r="W197" s="45" t="s">
        <v>832</v>
      </c>
      <c r="X197" s="66">
        <v>1</v>
      </c>
      <c r="Y197" s="69" t="s">
        <v>45</v>
      </c>
      <c r="Z197" s="63"/>
      <c r="AA197" s="63">
        <v>1</v>
      </c>
      <c r="AB197" s="63">
        <v>2022</v>
      </c>
      <c r="AC197" s="68">
        <v>43615</v>
      </c>
      <c r="AD197" s="21">
        <f ca="1">IF(TABLA45[[#This Row],[Fecha radicación informe]]="","",TODAY()-TABLA45[[#This Row],[Fecha radicación informe]])</f>
        <v>1873</v>
      </c>
      <c r="AE197" s="22" t="s">
        <v>46</v>
      </c>
      <c r="AF197" s="14"/>
    </row>
    <row r="198" spans="1:32" ht="346.5" x14ac:dyDescent="0.25">
      <c r="A198" s="44">
        <v>3716</v>
      </c>
      <c r="B198" s="45">
        <v>37</v>
      </c>
      <c r="C198" s="45">
        <v>2019</v>
      </c>
      <c r="D198" s="60" t="s">
        <v>833</v>
      </c>
      <c r="E198" s="10" t="s">
        <v>34</v>
      </c>
      <c r="F198" s="45"/>
      <c r="G198" s="45"/>
      <c r="H198" s="45" t="s">
        <v>35</v>
      </c>
      <c r="I198" s="61" t="s">
        <v>36</v>
      </c>
      <c r="J198" s="12" t="s">
        <v>37</v>
      </c>
      <c r="K198" s="45" t="s">
        <v>830</v>
      </c>
      <c r="L198" s="45" t="s">
        <v>100</v>
      </c>
      <c r="M198" s="62" t="s">
        <v>801</v>
      </c>
      <c r="N198" s="62" t="s">
        <v>802</v>
      </c>
      <c r="O198" s="63">
        <v>2019</v>
      </c>
      <c r="P198" s="63"/>
      <c r="Q198" s="63"/>
      <c r="R198" s="64" t="s">
        <v>42</v>
      </c>
      <c r="S198" s="65" t="s">
        <v>834</v>
      </c>
      <c r="T198" s="16">
        <v>43647</v>
      </c>
      <c r="U198" s="16">
        <v>43830</v>
      </c>
      <c r="V198" s="63"/>
      <c r="W198" s="45" t="s">
        <v>835</v>
      </c>
      <c r="X198" s="66">
        <v>1</v>
      </c>
      <c r="Y198" s="69" t="s">
        <v>45</v>
      </c>
      <c r="Z198" s="63"/>
      <c r="AA198" s="63">
        <v>12</v>
      </c>
      <c r="AB198" s="63">
        <v>2019</v>
      </c>
      <c r="AC198" s="68">
        <v>43615</v>
      </c>
      <c r="AD198" s="21">
        <f ca="1">IF(TABLA45[[#This Row],[Fecha radicación informe]]="","",TODAY()-TABLA45[[#This Row],[Fecha radicación informe]])</f>
        <v>1873</v>
      </c>
      <c r="AE198" s="22" t="s">
        <v>46</v>
      </c>
      <c r="AF198" s="14"/>
    </row>
    <row r="199" spans="1:32" ht="409.5" x14ac:dyDescent="0.25">
      <c r="A199" s="44">
        <v>3717</v>
      </c>
      <c r="B199" s="45">
        <v>38</v>
      </c>
      <c r="C199" s="45">
        <v>2019</v>
      </c>
      <c r="D199" s="60" t="s">
        <v>836</v>
      </c>
      <c r="E199" s="10" t="s">
        <v>34</v>
      </c>
      <c r="F199" s="45"/>
      <c r="G199" s="45"/>
      <c r="H199" s="45" t="s">
        <v>35</v>
      </c>
      <c r="I199" s="61" t="s">
        <v>36</v>
      </c>
      <c r="J199" s="12" t="s">
        <v>37</v>
      </c>
      <c r="K199" s="45" t="s">
        <v>830</v>
      </c>
      <c r="L199" s="45" t="s">
        <v>100</v>
      </c>
      <c r="M199" s="62" t="s">
        <v>801</v>
      </c>
      <c r="N199" s="62" t="s">
        <v>802</v>
      </c>
      <c r="O199" s="63">
        <v>2019</v>
      </c>
      <c r="P199" s="63"/>
      <c r="Q199" s="63"/>
      <c r="R199" s="64" t="s">
        <v>42</v>
      </c>
      <c r="S199" s="65" t="s">
        <v>837</v>
      </c>
      <c r="T199" s="16">
        <v>43647</v>
      </c>
      <c r="U199" s="16">
        <v>44286</v>
      </c>
      <c r="V199" s="63"/>
      <c r="W199" s="45" t="s">
        <v>838</v>
      </c>
      <c r="X199" s="66">
        <v>1</v>
      </c>
      <c r="Y199" s="69" t="s">
        <v>45</v>
      </c>
      <c r="Z199" s="63"/>
      <c r="AA199" s="63">
        <v>1</v>
      </c>
      <c r="AB199" s="63">
        <v>2021</v>
      </c>
      <c r="AC199" s="68">
        <v>43615</v>
      </c>
      <c r="AD199" s="21">
        <f ca="1">IF(TABLA45[[#This Row],[Fecha radicación informe]]="","",TODAY()-TABLA45[[#This Row],[Fecha radicación informe]])</f>
        <v>1873</v>
      </c>
      <c r="AE199" s="22" t="s">
        <v>46</v>
      </c>
      <c r="AF199" s="14"/>
    </row>
    <row r="200" spans="1:32" ht="409.5" x14ac:dyDescent="0.25">
      <c r="A200" s="44">
        <v>3718</v>
      </c>
      <c r="B200" s="45">
        <v>39</v>
      </c>
      <c r="C200" s="45">
        <v>2019</v>
      </c>
      <c r="D200" s="60" t="s">
        <v>839</v>
      </c>
      <c r="E200" s="10" t="s">
        <v>34</v>
      </c>
      <c r="F200" s="45"/>
      <c r="G200" s="45"/>
      <c r="H200" s="45" t="s">
        <v>35</v>
      </c>
      <c r="I200" s="61" t="s">
        <v>36</v>
      </c>
      <c r="J200" s="12" t="s">
        <v>37</v>
      </c>
      <c r="K200" s="45" t="s">
        <v>830</v>
      </c>
      <c r="L200" s="45" t="s">
        <v>100</v>
      </c>
      <c r="M200" s="62" t="s">
        <v>801</v>
      </c>
      <c r="N200" s="62" t="s">
        <v>802</v>
      </c>
      <c r="O200" s="63">
        <v>2019</v>
      </c>
      <c r="P200" s="63"/>
      <c r="Q200" s="63"/>
      <c r="R200" s="64" t="s">
        <v>358</v>
      </c>
      <c r="S200" s="65" t="s">
        <v>840</v>
      </c>
      <c r="T200" s="16">
        <v>43647</v>
      </c>
      <c r="U200" s="16">
        <v>44012</v>
      </c>
      <c r="V200" s="63"/>
      <c r="W200" s="45" t="s">
        <v>841</v>
      </c>
      <c r="X200" s="66">
        <v>1</v>
      </c>
      <c r="Y200" s="69" t="s">
        <v>45</v>
      </c>
      <c r="Z200" s="63"/>
      <c r="AA200" s="63">
        <v>6</v>
      </c>
      <c r="AB200" s="63">
        <v>2020</v>
      </c>
      <c r="AC200" s="68">
        <v>43615</v>
      </c>
      <c r="AD200" s="21">
        <f ca="1">IF(TABLA45[[#This Row],[Fecha radicación informe]]="","",TODAY()-TABLA45[[#This Row],[Fecha radicación informe]])</f>
        <v>1873</v>
      </c>
      <c r="AE200" s="22" t="s">
        <v>46</v>
      </c>
      <c r="AF200" s="14"/>
    </row>
    <row r="201" spans="1:32" ht="330.75" x14ac:dyDescent="0.25">
      <c r="A201" s="44">
        <v>3719</v>
      </c>
      <c r="B201" s="45">
        <v>40</v>
      </c>
      <c r="C201" s="45">
        <v>2019</v>
      </c>
      <c r="D201" s="60" t="s">
        <v>842</v>
      </c>
      <c r="E201" s="10" t="s">
        <v>34</v>
      </c>
      <c r="F201" s="45"/>
      <c r="G201" s="45"/>
      <c r="H201" s="45" t="s">
        <v>48</v>
      </c>
      <c r="I201" s="61" t="s">
        <v>36</v>
      </c>
      <c r="J201" s="70" t="s">
        <v>98</v>
      </c>
      <c r="K201" s="45" t="s">
        <v>843</v>
      </c>
      <c r="L201" s="45" t="s">
        <v>285</v>
      </c>
      <c r="M201" s="62" t="s">
        <v>801</v>
      </c>
      <c r="N201" s="62" t="s">
        <v>802</v>
      </c>
      <c r="O201" s="63">
        <v>2019</v>
      </c>
      <c r="P201" s="63"/>
      <c r="Q201" s="63"/>
      <c r="R201" s="64" t="s">
        <v>42</v>
      </c>
      <c r="S201" s="65" t="s">
        <v>844</v>
      </c>
      <c r="T201" s="16">
        <v>43685</v>
      </c>
      <c r="U201" s="16">
        <v>43738</v>
      </c>
      <c r="V201" s="63"/>
      <c r="W201" s="45" t="s">
        <v>845</v>
      </c>
      <c r="X201" s="66">
        <v>1</v>
      </c>
      <c r="Y201" s="69" t="s">
        <v>45</v>
      </c>
      <c r="Z201" s="63"/>
      <c r="AA201" s="63">
        <v>11</v>
      </c>
      <c r="AB201" s="63">
        <v>2019</v>
      </c>
      <c r="AC201" s="68">
        <v>43616</v>
      </c>
      <c r="AD201" s="21">
        <f ca="1">IF(TABLA45[[#This Row],[Fecha radicación informe]]=0,0,TODAY()-TABLA45[[#This Row],[Fecha radicación informe]])</f>
        <v>1872</v>
      </c>
      <c r="AE201" s="22" t="s">
        <v>46</v>
      </c>
      <c r="AF201" s="14"/>
    </row>
    <row r="202" spans="1:32" ht="409.5" x14ac:dyDescent="0.25">
      <c r="A202" s="44">
        <v>3720</v>
      </c>
      <c r="B202" s="45">
        <v>41</v>
      </c>
      <c r="C202" s="45">
        <v>2019</v>
      </c>
      <c r="D202" s="60" t="s">
        <v>846</v>
      </c>
      <c r="E202" s="10" t="s">
        <v>34</v>
      </c>
      <c r="F202" s="45"/>
      <c r="G202" s="45"/>
      <c r="H202" s="45" t="s">
        <v>48</v>
      </c>
      <c r="I202" s="61" t="s">
        <v>49</v>
      </c>
      <c r="J202" s="70" t="s">
        <v>50</v>
      </c>
      <c r="K202" s="45" t="s">
        <v>847</v>
      </c>
      <c r="L202" s="45" t="s">
        <v>760</v>
      </c>
      <c r="M202" s="62" t="s">
        <v>801</v>
      </c>
      <c r="N202" s="62" t="s">
        <v>802</v>
      </c>
      <c r="O202" s="63">
        <v>2019</v>
      </c>
      <c r="P202" s="63"/>
      <c r="Q202" s="63"/>
      <c r="R202" s="64" t="s">
        <v>358</v>
      </c>
      <c r="S202" s="65" t="s">
        <v>848</v>
      </c>
      <c r="T202" s="16" t="s">
        <v>816</v>
      </c>
      <c r="U202" s="16">
        <v>43677</v>
      </c>
      <c r="V202" s="63"/>
      <c r="W202" s="45" t="s">
        <v>849</v>
      </c>
      <c r="X202" s="66">
        <v>1</v>
      </c>
      <c r="Y202" s="69" t="s">
        <v>45</v>
      </c>
      <c r="Z202" s="63"/>
      <c r="AA202" s="63">
        <v>8</v>
      </c>
      <c r="AB202" s="63">
        <v>2019</v>
      </c>
      <c r="AC202" s="68">
        <v>43620</v>
      </c>
      <c r="AD202" s="71">
        <f ca="1">TODAY()-TABLA45[[#This Row],[Fecha radicación informe]]</f>
        <v>1868</v>
      </c>
      <c r="AE202" s="22" t="s">
        <v>58</v>
      </c>
      <c r="AF202" s="14"/>
    </row>
    <row r="203" spans="1:32" ht="140.25" customHeight="1" x14ac:dyDescent="0.25">
      <c r="A203" s="44">
        <v>3721</v>
      </c>
      <c r="B203" s="45">
        <v>42</v>
      </c>
      <c r="C203" s="45">
        <v>2019</v>
      </c>
      <c r="D203" s="60" t="s">
        <v>850</v>
      </c>
      <c r="E203" s="10" t="s">
        <v>34</v>
      </c>
      <c r="F203" s="45"/>
      <c r="G203" s="45"/>
      <c r="H203" s="45" t="s">
        <v>48</v>
      </c>
      <c r="I203" s="61" t="s">
        <v>49</v>
      </c>
      <c r="J203" s="70" t="s">
        <v>50</v>
      </c>
      <c r="K203" s="45" t="s">
        <v>847</v>
      </c>
      <c r="L203" s="45" t="s">
        <v>760</v>
      </c>
      <c r="M203" s="62" t="s">
        <v>851</v>
      </c>
      <c r="N203" s="62" t="s">
        <v>852</v>
      </c>
      <c r="O203" s="63">
        <v>2019</v>
      </c>
      <c r="P203" s="63"/>
      <c r="Q203" s="63"/>
      <c r="R203" s="64"/>
      <c r="S203" s="65"/>
      <c r="T203" s="16"/>
      <c r="U203" s="16">
        <v>43677</v>
      </c>
      <c r="V203" s="63"/>
      <c r="W203" s="63" t="s">
        <v>853</v>
      </c>
      <c r="X203" s="66">
        <v>1</v>
      </c>
      <c r="Y203" s="69" t="s">
        <v>45</v>
      </c>
      <c r="Z203" s="63"/>
      <c r="AA203" s="63">
        <v>7</v>
      </c>
      <c r="AB203" s="63">
        <v>2019</v>
      </c>
      <c r="AC203" s="68">
        <v>43620</v>
      </c>
      <c r="AD203" s="71">
        <f ca="1">TODAY()-TABLA45[[#This Row],[Fecha radicación informe]]</f>
        <v>1868</v>
      </c>
      <c r="AE203" s="22" t="s">
        <v>58</v>
      </c>
      <c r="AF203" s="14"/>
    </row>
    <row r="204" spans="1:32" ht="409.5" x14ac:dyDescent="0.25">
      <c r="A204" s="44">
        <v>3722</v>
      </c>
      <c r="B204" s="45">
        <v>43</v>
      </c>
      <c r="C204" s="45">
        <v>2019</v>
      </c>
      <c r="D204" s="60" t="s">
        <v>854</v>
      </c>
      <c r="E204" s="10" t="s">
        <v>34</v>
      </c>
      <c r="F204" s="45"/>
      <c r="G204" s="45"/>
      <c r="H204" s="45" t="s">
        <v>35</v>
      </c>
      <c r="I204" s="61" t="s">
        <v>36</v>
      </c>
      <c r="J204" s="12" t="s">
        <v>37</v>
      </c>
      <c r="K204" s="45" t="s">
        <v>395</v>
      </c>
      <c r="L204" s="45" t="s">
        <v>100</v>
      </c>
      <c r="M204" s="62" t="s">
        <v>851</v>
      </c>
      <c r="N204" s="62" t="s">
        <v>852</v>
      </c>
      <c r="O204" s="63">
        <v>2019</v>
      </c>
      <c r="P204" s="63"/>
      <c r="Q204" s="63"/>
      <c r="R204" s="64" t="s">
        <v>42</v>
      </c>
      <c r="S204" s="65" t="s">
        <v>855</v>
      </c>
      <c r="T204" s="16">
        <v>43654</v>
      </c>
      <c r="U204" s="16">
        <v>44135</v>
      </c>
      <c r="V204" s="63"/>
      <c r="W204" s="45" t="s">
        <v>856</v>
      </c>
      <c r="X204" s="66">
        <v>1</v>
      </c>
      <c r="Y204" s="69" t="s">
        <v>45</v>
      </c>
      <c r="Z204" s="63"/>
      <c r="AA204" s="63">
        <v>7</v>
      </c>
      <c r="AB204" s="63">
        <v>2020</v>
      </c>
      <c r="AC204" s="68">
        <v>43648</v>
      </c>
      <c r="AD204" s="72">
        <f ca="1">TODAY()-TABLA45[[#This Row],[Fecha radicación informe]]</f>
        <v>1840</v>
      </c>
      <c r="AE204" s="22" t="s">
        <v>46</v>
      </c>
      <c r="AF204" s="14"/>
    </row>
    <row r="205" spans="1:32" ht="173.25" x14ac:dyDescent="0.25">
      <c r="A205" s="44">
        <v>3723</v>
      </c>
      <c r="B205" s="45">
        <v>44</v>
      </c>
      <c r="C205" s="45">
        <v>2019</v>
      </c>
      <c r="D205" s="60" t="s">
        <v>857</v>
      </c>
      <c r="E205" s="10" t="s">
        <v>34</v>
      </c>
      <c r="F205" s="45"/>
      <c r="G205" s="45"/>
      <c r="H205" s="45" t="s">
        <v>85</v>
      </c>
      <c r="I205" s="61" t="s">
        <v>36</v>
      </c>
      <c r="J205" s="12" t="s">
        <v>37</v>
      </c>
      <c r="K205" s="45" t="s">
        <v>395</v>
      </c>
      <c r="L205" s="45" t="s">
        <v>100</v>
      </c>
      <c r="M205" s="62" t="s">
        <v>851</v>
      </c>
      <c r="N205" s="62" t="s">
        <v>852</v>
      </c>
      <c r="O205" s="63">
        <v>2019</v>
      </c>
      <c r="P205" s="63"/>
      <c r="Q205" s="63"/>
      <c r="R205" s="64" t="s">
        <v>42</v>
      </c>
      <c r="S205" s="65" t="s">
        <v>858</v>
      </c>
      <c r="T205" s="16">
        <v>43654</v>
      </c>
      <c r="U205" s="16">
        <v>43677</v>
      </c>
      <c r="V205" s="63"/>
      <c r="W205" s="45" t="s">
        <v>859</v>
      </c>
      <c r="X205" s="66">
        <v>1</v>
      </c>
      <c r="Y205" s="69" t="s">
        <v>45</v>
      </c>
      <c r="Z205" s="63"/>
      <c r="AA205" s="63">
        <v>7</v>
      </c>
      <c r="AB205" s="63">
        <v>2019</v>
      </c>
      <c r="AC205" s="68">
        <v>43648</v>
      </c>
      <c r="AD205" s="72">
        <f ca="1">TODAY()-TABLA45[[#This Row],[Fecha radicación informe]]</f>
        <v>1840</v>
      </c>
      <c r="AE205" s="22" t="s">
        <v>46</v>
      </c>
      <c r="AF205" s="14"/>
    </row>
    <row r="206" spans="1:32" ht="409.5" x14ac:dyDescent="0.25">
      <c r="A206" s="44">
        <v>3724</v>
      </c>
      <c r="B206" s="45">
        <v>45</v>
      </c>
      <c r="C206" s="45">
        <v>2019</v>
      </c>
      <c r="D206" s="60" t="s">
        <v>860</v>
      </c>
      <c r="E206" s="10" t="s">
        <v>34</v>
      </c>
      <c r="F206" s="45"/>
      <c r="G206" s="45"/>
      <c r="H206" s="45" t="s">
        <v>85</v>
      </c>
      <c r="I206" s="61" t="s">
        <v>49</v>
      </c>
      <c r="J206" s="70" t="s">
        <v>50</v>
      </c>
      <c r="K206" s="45" t="s">
        <v>395</v>
      </c>
      <c r="L206" s="45" t="s">
        <v>100</v>
      </c>
      <c r="M206" s="62" t="s">
        <v>851</v>
      </c>
      <c r="N206" s="62" t="s">
        <v>852</v>
      </c>
      <c r="O206" s="63">
        <v>2019</v>
      </c>
      <c r="P206" s="63"/>
      <c r="Q206" s="63"/>
      <c r="R206" s="64" t="s">
        <v>42</v>
      </c>
      <c r="S206" s="65" t="s">
        <v>861</v>
      </c>
      <c r="T206" s="16" t="s">
        <v>862</v>
      </c>
      <c r="U206" s="16">
        <v>43708</v>
      </c>
      <c r="V206" s="63"/>
      <c r="W206" s="45" t="s">
        <v>863</v>
      </c>
      <c r="X206" s="66">
        <v>1</v>
      </c>
      <c r="Y206" s="69" t="s">
        <v>45</v>
      </c>
      <c r="Z206" s="63"/>
      <c r="AA206" s="63">
        <v>8</v>
      </c>
      <c r="AB206" s="63">
        <v>2019</v>
      </c>
      <c r="AC206" s="68">
        <v>43648</v>
      </c>
      <c r="AD206" s="72">
        <f ca="1">TODAY()-TABLA45[[#This Row],[Fecha radicación informe]]</f>
        <v>1840</v>
      </c>
      <c r="AE206" s="22" t="s">
        <v>46</v>
      </c>
      <c r="AF206" s="14"/>
    </row>
    <row r="207" spans="1:32" ht="409.5" x14ac:dyDescent="0.25">
      <c r="A207" s="44">
        <v>3725</v>
      </c>
      <c r="B207" s="45">
        <v>46</v>
      </c>
      <c r="C207" s="45">
        <v>2019</v>
      </c>
      <c r="D207" s="60" t="s">
        <v>864</v>
      </c>
      <c r="E207" s="10" t="s">
        <v>34</v>
      </c>
      <c r="F207" s="45"/>
      <c r="G207" s="45"/>
      <c r="H207" s="45" t="s">
        <v>48</v>
      </c>
      <c r="I207" s="61" t="s">
        <v>132</v>
      </c>
      <c r="J207" s="12" t="s">
        <v>133</v>
      </c>
      <c r="K207" s="45" t="s">
        <v>865</v>
      </c>
      <c r="L207" s="45" t="s">
        <v>279</v>
      </c>
      <c r="M207" s="62" t="s">
        <v>851</v>
      </c>
      <c r="N207" s="62" t="s">
        <v>852</v>
      </c>
      <c r="O207" s="63">
        <v>2019</v>
      </c>
      <c r="P207" s="63"/>
      <c r="Q207" s="63"/>
      <c r="R207" s="64" t="s">
        <v>358</v>
      </c>
      <c r="S207" s="65" t="s">
        <v>866</v>
      </c>
      <c r="T207" s="16">
        <v>43504</v>
      </c>
      <c r="U207" s="16">
        <v>43593</v>
      </c>
      <c r="V207" s="63"/>
      <c r="W207" s="45" t="s">
        <v>867</v>
      </c>
      <c r="X207" s="66">
        <v>1</v>
      </c>
      <c r="Y207" s="69" t="s">
        <v>45</v>
      </c>
      <c r="Z207" s="63"/>
      <c r="AA207" s="63">
        <v>8</v>
      </c>
      <c r="AB207" s="63">
        <v>2019</v>
      </c>
      <c r="AC207" s="68">
        <v>43648</v>
      </c>
      <c r="AD207" s="72">
        <f ca="1">TODAY()-TABLA45[[#This Row],[Fecha radicación informe]]</f>
        <v>1840</v>
      </c>
      <c r="AE207" s="22" t="s">
        <v>58</v>
      </c>
      <c r="AF207" s="14"/>
    </row>
    <row r="208" spans="1:32" ht="409.5" x14ac:dyDescent="0.25">
      <c r="A208" s="44">
        <v>3726</v>
      </c>
      <c r="B208" s="45">
        <v>47</v>
      </c>
      <c r="C208" s="45">
        <v>2019</v>
      </c>
      <c r="D208" s="60" t="s">
        <v>868</v>
      </c>
      <c r="E208" s="10" t="s">
        <v>333</v>
      </c>
      <c r="F208" s="45"/>
      <c r="G208" s="45" t="s">
        <v>869</v>
      </c>
      <c r="H208" s="45" t="s">
        <v>85</v>
      </c>
      <c r="I208" s="61" t="s">
        <v>49</v>
      </c>
      <c r="J208" s="70" t="s">
        <v>50</v>
      </c>
      <c r="K208" s="10" t="s">
        <v>180</v>
      </c>
      <c r="L208" s="45" t="s">
        <v>770</v>
      </c>
      <c r="M208" s="62" t="s">
        <v>851</v>
      </c>
      <c r="N208" s="62" t="s">
        <v>852</v>
      </c>
      <c r="O208" s="63">
        <v>2019</v>
      </c>
      <c r="P208" s="63"/>
      <c r="Q208" s="63"/>
      <c r="R208" s="64" t="s">
        <v>358</v>
      </c>
      <c r="S208" s="65" t="s">
        <v>870</v>
      </c>
      <c r="T208" s="16">
        <v>43564</v>
      </c>
      <c r="U208" s="16">
        <v>45107</v>
      </c>
      <c r="V208" s="63"/>
      <c r="W208" s="45" t="s">
        <v>871</v>
      </c>
      <c r="X208" s="66">
        <v>1</v>
      </c>
      <c r="Y208" s="69" t="s">
        <v>318</v>
      </c>
      <c r="Z208" s="63"/>
      <c r="AA208" s="63">
        <v>7</v>
      </c>
      <c r="AB208" s="63">
        <v>2023</v>
      </c>
      <c r="AC208" s="68">
        <v>43648</v>
      </c>
      <c r="AD208" s="72">
        <f ca="1">TODAY()-TABLA45[[#This Row],[Fecha radicación informe]]</f>
        <v>1840</v>
      </c>
      <c r="AE208" s="22" t="s">
        <v>58</v>
      </c>
      <c r="AF208" s="34" t="s">
        <v>872</v>
      </c>
    </row>
    <row r="209" spans="1:32" ht="409.5" x14ac:dyDescent="0.25">
      <c r="A209" s="44">
        <v>3727</v>
      </c>
      <c r="B209" s="45">
        <v>48</v>
      </c>
      <c r="C209" s="45">
        <v>2019</v>
      </c>
      <c r="D209" s="60" t="s">
        <v>873</v>
      </c>
      <c r="E209" s="10" t="s">
        <v>719</v>
      </c>
      <c r="F209" s="45"/>
      <c r="G209" s="45" t="s">
        <v>869</v>
      </c>
      <c r="H209" s="45" t="s">
        <v>85</v>
      </c>
      <c r="I209" s="61" t="s">
        <v>49</v>
      </c>
      <c r="J209" s="70" t="s">
        <v>50</v>
      </c>
      <c r="K209" s="10" t="s">
        <v>180</v>
      </c>
      <c r="L209" s="45" t="s">
        <v>770</v>
      </c>
      <c r="M209" s="62" t="s">
        <v>851</v>
      </c>
      <c r="N209" s="62" t="s">
        <v>852</v>
      </c>
      <c r="O209" s="63">
        <v>2019</v>
      </c>
      <c r="P209" s="63">
        <v>20231020082203</v>
      </c>
      <c r="Q209" s="73">
        <v>45083</v>
      </c>
      <c r="R209" s="64" t="s">
        <v>42</v>
      </c>
      <c r="S209" s="65" t="s">
        <v>874</v>
      </c>
      <c r="T209" s="16">
        <v>43564</v>
      </c>
      <c r="U209" s="16" t="s">
        <v>875</v>
      </c>
      <c r="V209" s="45" t="s">
        <v>876</v>
      </c>
      <c r="W209" s="45" t="s">
        <v>877</v>
      </c>
      <c r="X209" s="66">
        <v>1</v>
      </c>
      <c r="Y209" s="69" t="s">
        <v>45</v>
      </c>
      <c r="Z209" s="63" t="s">
        <v>108</v>
      </c>
      <c r="AA209" s="63">
        <v>6</v>
      </c>
      <c r="AB209" s="63">
        <v>2023</v>
      </c>
      <c r="AC209" s="68">
        <v>43648</v>
      </c>
      <c r="AD209" s="72">
        <f ca="1">TODAY()-TABLA45[[#This Row],[Fecha radicación informe]]</f>
        <v>1840</v>
      </c>
      <c r="AE209" s="22" t="s">
        <v>58</v>
      </c>
      <c r="AF209" s="34" t="s">
        <v>878</v>
      </c>
    </row>
    <row r="210" spans="1:32" ht="409.5" x14ac:dyDescent="0.25">
      <c r="A210" s="44">
        <v>3728</v>
      </c>
      <c r="B210" s="45">
        <v>49</v>
      </c>
      <c r="C210" s="45">
        <v>2019</v>
      </c>
      <c r="D210" s="60" t="s">
        <v>879</v>
      </c>
      <c r="E210" s="10" t="s">
        <v>333</v>
      </c>
      <c r="F210" s="45"/>
      <c r="G210" s="45" t="s">
        <v>869</v>
      </c>
      <c r="H210" s="45" t="s">
        <v>85</v>
      </c>
      <c r="I210" s="61" t="s">
        <v>49</v>
      </c>
      <c r="J210" s="70" t="s">
        <v>50</v>
      </c>
      <c r="K210" s="10" t="s">
        <v>180</v>
      </c>
      <c r="L210" s="45" t="s">
        <v>770</v>
      </c>
      <c r="M210" s="62" t="s">
        <v>851</v>
      </c>
      <c r="N210" s="62" t="s">
        <v>852</v>
      </c>
      <c r="O210" s="63">
        <v>2019</v>
      </c>
      <c r="P210" s="63"/>
      <c r="Q210" s="63"/>
      <c r="R210" s="64" t="s">
        <v>358</v>
      </c>
      <c r="S210" s="65" t="s">
        <v>880</v>
      </c>
      <c r="T210" s="16">
        <v>43564</v>
      </c>
      <c r="U210" s="16">
        <v>45107</v>
      </c>
      <c r="V210" s="63"/>
      <c r="W210" s="45" t="s">
        <v>881</v>
      </c>
      <c r="X210" s="66">
        <v>1</v>
      </c>
      <c r="Y210" s="69" t="s">
        <v>318</v>
      </c>
      <c r="Z210" s="63"/>
      <c r="AA210" s="63">
        <v>7</v>
      </c>
      <c r="AB210" s="63">
        <v>2023</v>
      </c>
      <c r="AC210" s="68">
        <v>43648</v>
      </c>
      <c r="AD210" s="72">
        <f ca="1">TODAY()-TABLA45[[#This Row],[Fecha radicación informe]]</f>
        <v>1840</v>
      </c>
      <c r="AE210" s="22" t="s">
        <v>58</v>
      </c>
      <c r="AF210" s="34" t="s">
        <v>882</v>
      </c>
    </row>
    <row r="211" spans="1:32" ht="409.5" x14ac:dyDescent="0.25">
      <c r="A211" s="44">
        <v>3729</v>
      </c>
      <c r="B211" s="45">
        <v>50</v>
      </c>
      <c r="C211" s="45">
        <v>2019</v>
      </c>
      <c r="D211" s="60" t="s">
        <v>883</v>
      </c>
      <c r="E211" s="10" t="s">
        <v>34</v>
      </c>
      <c r="F211" s="45"/>
      <c r="G211" s="45"/>
      <c r="H211" s="45" t="s">
        <v>48</v>
      </c>
      <c r="I211" s="61" t="s">
        <v>187</v>
      </c>
      <c r="J211" s="12" t="s">
        <v>188</v>
      </c>
      <c r="K211" s="45" t="s">
        <v>884</v>
      </c>
      <c r="L211" s="45" t="s">
        <v>79</v>
      </c>
      <c r="M211" s="62" t="s">
        <v>851</v>
      </c>
      <c r="N211" s="62" t="s">
        <v>852</v>
      </c>
      <c r="O211" s="63">
        <v>2019</v>
      </c>
      <c r="P211" s="63"/>
      <c r="Q211" s="63"/>
      <c r="R211" s="64" t="s">
        <v>358</v>
      </c>
      <c r="S211" s="65" t="s">
        <v>885</v>
      </c>
      <c r="T211" s="16">
        <v>43504</v>
      </c>
      <c r="U211" s="16">
        <v>43921</v>
      </c>
      <c r="V211" s="63"/>
      <c r="W211" s="45" t="s">
        <v>886</v>
      </c>
      <c r="X211" s="66">
        <v>1</v>
      </c>
      <c r="Y211" s="69" t="s">
        <v>45</v>
      </c>
      <c r="Z211" s="63"/>
      <c r="AA211" s="63">
        <v>7</v>
      </c>
      <c r="AB211" s="63">
        <v>2020</v>
      </c>
      <c r="AC211" s="68">
        <v>43648</v>
      </c>
      <c r="AD211" s="72">
        <f ca="1">TODAY()-TABLA45[[#This Row],[Fecha radicación informe]]</f>
        <v>1840</v>
      </c>
      <c r="AE211" s="22" t="s">
        <v>58</v>
      </c>
      <c r="AF211" s="14"/>
    </row>
    <row r="212" spans="1:32" ht="409.5" x14ac:dyDescent="0.25">
      <c r="A212" s="44">
        <v>3730</v>
      </c>
      <c r="B212" s="45">
        <v>51</v>
      </c>
      <c r="C212" s="45">
        <v>2019</v>
      </c>
      <c r="D212" s="60" t="s">
        <v>887</v>
      </c>
      <c r="E212" s="10" t="s">
        <v>34</v>
      </c>
      <c r="F212" s="45"/>
      <c r="G212" s="45"/>
      <c r="H212" s="45" t="s">
        <v>35</v>
      </c>
      <c r="I212" s="61" t="s">
        <v>36</v>
      </c>
      <c r="J212" s="70" t="s">
        <v>98</v>
      </c>
      <c r="K212" s="45" t="s">
        <v>116</v>
      </c>
      <c r="L212" s="45" t="s">
        <v>112</v>
      </c>
      <c r="M212" s="62" t="s">
        <v>888</v>
      </c>
      <c r="N212" s="62" t="s">
        <v>889</v>
      </c>
      <c r="O212" s="63">
        <v>2019</v>
      </c>
      <c r="P212" s="63"/>
      <c r="Q212" s="63"/>
      <c r="R212" s="64" t="s">
        <v>42</v>
      </c>
      <c r="S212" s="65" t="s">
        <v>890</v>
      </c>
      <c r="T212" s="16">
        <v>43806</v>
      </c>
      <c r="U212" s="16">
        <v>43677</v>
      </c>
      <c r="V212" s="63"/>
      <c r="W212" s="45" t="s">
        <v>891</v>
      </c>
      <c r="X212" s="66">
        <v>1</v>
      </c>
      <c r="Y212" s="69" t="s">
        <v>45</v>
      </c>
      <c r="Z212" s="63"/>
      <c r="AA212" s="63">
        <v>10</v>
      </c>
      <c r="AB212" s="63">
        <v>2019</v>
      </c>
      <c r="AC212" s="68" t="s">
        <v>892</v>
      </c>
      <c r="AD212" s="72">
        <f ca="1">TODAY()-TABLA45[[#This Row],[Fecha radicación informe]]</f>
        <v>1890</v>
      </c>
      <c r="AE212" s="22" t="s">
        <v>46</v>
      </c>
      <c r="AF212" s="14"/>
    </row>
    <row r="213" spans="1:32" ht="409.5" x14ac:dyDescent="0.25">
      <c r="A213" s="44">
        <v>3731</v>
      </c>
      <c r="B213" s="45">
        <v>52</v>
      </c>
      <c r="C213" s="45">
        <v>2019</v>
      </c>
      <c r="D213" s="60" t="s">
        <v>893</v>
      </c>
      <c r="E213" s="10" t="s">
        <v>34</v>
      </c>
      <c r="F213" s="45"/>
      <c r="G213" s="45"/>
      <c r="H213" s="45" t="s">
        <v>35</v>
      </c>
      <c r="I213" s="61" t="s">
        <v>36</v>
      </c>
      <c r="J213" s="70" t="s">
        <v>98</v>
      </c>
      <c r="K213" s="45" t="s">
        <v>116</v>
      </c>
      <c r="L213" s="10" t="s">
        <v>39</v>
      </c>
      <c r="M213" s="62" t="s">
        <v>888</v>
      </c>
      <c r="N213" s="62" t="s">
        <v>889</v>
      </c>
      <c r="O213" s="63">
        <v>2019</v>
      </c>
      <c r="P213" s="63"/>
      <c r="Q213" s="63"/>
      <c r="R213" s="64" t="s">
        <v>436</v>
      </c>
      <c r="S213" s="65" t="s">
        <v>894</v>
      </c>
      <c r="T213" s="16">
        <v>43806</v>
      </c>
      <c r="U213" s="16">
        <v>44074</v>
      </c>
      <c r="V213" s="63"/>
      <c r="W213" s="45" t="s">
        <v>895</v>
      </c>
      <c r="X213" s="66">
        <v>1</v>
      </c>
      <c r="Y213" s="69" t="s">
        <v>45</v>
      </c>
      <c r="Z213" s="63"/>
      <c r="AA213" s="63">
        <v>9</v>
      </c>
      <c r="AB213" s="63">
        <v>2020</v>
      </c>
      <c r="AC213" s="68" t="s">
        <v>892</v>
      </c>
      <c r="AD213" s="72">
        <f ca="1">TODAY()-TABLA45[[#This Row],[Fecha radicación informe]]</f>
        <v>1890</v>
      </c>
      <c r="AE213" s="22" t="s">
        <v>46</v>
      </c>
      <c r="AF213" s="14"/>
    </row>
    <row r="214" spans="1:32" ht="409.5" x14ac:dyDescent="0.25">
      <c r="A214" s="44">
        <v>3732</v>
      </c>
      <c r="B214" s="45">
        <v>53</v>
      </c>
      <c r="C214" s="45">
        <v>2019</v>
      </c>
      <c r="D214" s="60" t="s">
        <v>896</v>
      </c>
      <c r="E214" s="10" t="s">
        <v>34</v>
      </c>
      <c r="F214" s="45"/>
      <c r="G214" s="45"/>
      <c r="H214" s="45" t="s">
        <v>35</v>
      </c>
      <c r="I214" s="61" t="s">
        <v>36</v>
      </c>
      <c r="J214" s="70" t="s">
        <v>98</v>
      </c>
      <c r="K214" s="45" t="s">
        <v>116</v>
      </c>
      <c r="L214" s="45" t="s">
        <v>112</v>
      </c>
      <c r="M214" s="62" t="s">
        <v>888</v>
      </c>
      <c r="N214" s="62" t="s">
        <v>889</v>
      </c>
      <c r="O214" s="63">
        <v>2019</v>
      </c>
      <c r="P214" s="63"/>
      <c r="Q214" s="63"/>
      <c r="R214" s="64"/>
      <c r="S214" s="65" t="s">
        <v>897</v>
      </c>
      <c r="T214" s="16">
        <v>43617</v>
      </c>
      <c r="U214" s="16">
        <v>43668</v>
      </c>
      <c r="V214" s="63"/>
      <c r="W214" s="45" t="s">
        <v>898</v>
      </c>
      <c r="X214" s="66">
        <v>1</v>
      </c>
      <c r="Y214" s="69" t="s">
        <v>45</v>
      </c>
      <c r="Z214" s="63"/>
      <c r="AA214" s="63">
        <v>10</v>
      </c>
      <c r="AB214" s="63">
        <v>2019</v>
      </c>
      <c r="AC214" s="68" t="s">
        <v>892</v>
      </c>
      <c r="AD214" s="72">
        <f ca="1">TODAY()-TABLA45[[#This Row],[Fecha radicación informe]]</f>
        <v>1890</v>
      </c>
      <c r="AE214" s="22" t="s">
        <v>46</v>
      </c>
      <c r="AF214" s="14"/>
    </row>
    <row r="215" spans="1:32" ht="409.5" x14ac:dyDescent="0.25">
      <c r="A215" s="44">
        <v>3733</v>
      </c>
      <c r="B215" s="45">
        <v>54</v>
      </c>
      <c r="C215" s="45">
        <v>2019</v>
      </c>
      <c r="D215" s="60" t="s">
        <v>899</v>
      </c>
      <c r="E215" s="10" t="s">
        <v>34</v>
      </c>
      <c r="F215" s="45"/>
      <c r="G215" s="45"/>
      <c r="H215" s="45" t="s">
        <v>48</v>
      </c>
      <c r="I215" s="61" t="s">
        <v>36</v>
      </c>
      <c r="J215" s="12" t="s">
        <v>37</v>
      </c>
      <c r="K215" s="45" t="s">
        <v>295</v>
      </c>
      <c r="L215" s="45" t="s">
        <v>285</v>
      </c>
      <c r="M215" s="62" t="s">
        <v>851</v>
      </c>
      <c r="N215" s="62" t="s">
        <v>852</v>
      </c>
      <c r="O215" s="63">
        <v>2019</v>
      </c>
      <c r="P215" s="63"/>
      <c r="Q215" s="63"/>
      <c r="R215" s="64" t="s">
        <v>42</v>
      </c>
      <c r="S215" s="65" t="s">
        <v>900</v>
      </c>
      <c r="T215" s="16">
        <v>43594</v>
      </c>
      <c r="U215" s="16">
        <v>43747</v>
      </c>
      <c r="V215" s="63"/>
      <c r="W215" s="45" t="s">
        <v>901</v>
      </c>
      <c r="X215" s="66">
        <v>1</v>
      </c>
      <c r="Y215" s="69" t="s">
        <v>45</v>
      </c>
      <c r="Z215" s="63"/>
      <c r="AA215" s="63">
        <v>9</v>
      </c>
      <c r="AB215" s="63">
        <v>2019</v>
      </c>
      <c r="AC215" s="68">
        <v>43648</v>
      </c>
      <c r="AD215" s="72">
        <f ca="1">TODAY()-TABLA45[[#This Row],[Fecha radicación informe]]</f>
        <v>1840</v>
      </c>
      <c r="AE215" s="22" t="s">
        <v>46</v>
      </c>
      <c r="AF215" s="14"/>
    </row>
    <row r="216" spans="1:32" ht="362.25" x14ac:dyDescent="0.25">
      <c r="A216" s="44">
        <v>3734</v>
      </c>
      <c r="B216" s="45">
        <v>55</v>
      </c>
      <c r="C216" s="45">
        <v>2019</v>
      </c>
      <c r="D216" s="60" t="s">
        <v>902</v>
      </c>
      <c r="E216" s="10" t="s">
        <v>34</v>
      </c>
      <c r="F216" s="45"/>
      <c r="G216" s="45"/>
      <c r="H216" s="45" t="s">
        <v>48</v>
      </c>
      <c r="I216" s="61" t="s">
        <v>903</v>
      </c>
      <c r="J216" s="70" t="s">
        <v>141</v>
      </c>
      <c r="K216" s="45" t="s">
        <v>142</v>
      </c>
      <c r="L216" s="45" t="s">
        <v>210</v>
      </c>
      <c r="M216" s="62" t="s">
        <v>851</v>
      </c>
      <c r="N216" s="62" t="s">
        <v>852</v>
      </c>
      <c r="O216" s="63">
        <v>2019</v>
      </c>
      <c r="P216" s="63"/>
      <c r="Q216" s="63"/>
      <c r="R216" s="64" t="s">
        <v>358</v>
      </c>
      <c r="S216" s="65" t="s">
        <v>904</v>
      </c>
      <c r="T216" s="16">
        <v>43716</v>
      </c>
      <c r="U216" s="16">
        <v>43807</v>
      </c>
      <c r="V216" s="63"/>
      <c r="W216" s="45" t="s">
        <v>905</v>
      </c>
      <c r="X216" s="66">
        <v>1</v>
      </c>
      <c r="Y216" s="69" t="s">
        <v>45</v>
      </c>
      <c r="Z216" s="63"/>
      <c r="AA216" s="63">
        <v>8</v>
      </c>
      <c r="AB216" s="63">
        <v>2019</v>
      </c>
      <c r="AC216" s="68">
        <v>43648</v>
      </c>
      <c r="AD216" s="72">
        <f ca="1">TODAY()-TABLA45[[#This Row],[Fecha radicación informe]]</f>
        <v>1840</v>
      </c>
      <c r="AE216" s="22" t="s">
        <v>58</v>
      </c>
      <c r="AF216" s="14"/>
    </row>
    <row r="217" spans="1:32" ht="110.25" x14ac:dyDescent="0.25">
      <c r="A217" s="44">
        <v>3735</v>
      </c>
      <c r="B217" s="45">
        <v>56</v>
      </c>
      <c r="C217" s="45">
        <v>2019</v>
      </c>
      <c r="D217" s="60" t="s">
        <v>906</v>
      </c>
      <c r="E217" s="10" t="s">
        <v>34</v>
      </c>
      <c r="F217" s="45"/>
      <c r="G217" s="45"/>
      <c r="H217" s="45" t="s">
        <v>48</v>
      </c>
      <c r="I217" s="61" t="s">
        <v>903</v>
      </c>
      <c r="J217" s="70" t="s">
        <v>141</v>
      </c>
      <c r="K217" s="45" t="s">
        <v>142</v>
      </c>
      <c r="L217" s="45" t="s">
        <v>210</v>
      </c>
      <c r="M217" s="62" t="s">
        <v>851</v>
      </c>
      <c r="N217" s="62" t="s">
        <v>852</v>
      </c>
      <c r="O217" s="63">
        <v>2019</v>
      </c>
      <c r="P217" s="63"/>
      <c r="Q217" s="63"/>
      <c r="R217" s="64" t="s">
        <v>358</v>
      </c>
      <c r="S217" s="65" t="s">
        <v>907</v>
      </c>
      <c r="T217" s="16">
        <v>43716</v>
      </c>
      <c r="U217" s="16">
        <v>43807</v>
      </c>
      <c r="V217" s="63"/>
      <c r="W217" s="45" t="s">
        <v>908</v>
      </c>
      <c r="X217" s="66">
        <v>1</v>
      </c>
      <c r="Y217" s="69" t="s">
        <v>45</v>
      </c>
      <c r="Z217" s="63"/>
      <c r="AA217" s="63">
        <v>8</v>
      </c>
      <c r="AB217" s="63">
        <v>2019</v>
      </c>
      <c r="AC217" s="68">
        <v>43648</v>
      </c>
      <c r="AD217" s="72">
        <f ca="1">TODAY()-TABLA45[[#This Row],[Fecha radicación informe]]</f>
        <v>1840</v>
      </c>
      <c r="AE217" s="22" t="s">
        <v>58</v>
      </c>
      <c r="AF217" s="14"/>
    </row>
    <row r="218" spans="1:32" ht="102" customHeight="1" x14ac:dyDescent="0.25">
      <c r="A218" s="44">
        <v>3736</v>
      </c>
      <c r="B218" s="45">
        <v>57</v>
      </c>
      <c r="C218" s="45">
        <v>2019</v>
      </c>
      <c r="D218" s="60" t="s">
        <v>909</v>
      </c>
      <c r="E218" s="10" t="s">
        <v>34</v>
      </c>
      <c r="F218" s="45"/>
      <c r="G218" s="45"/>
      <c r="H218" s="45" t="s">
        <v>48</v>
      </c>
      <c r="I218" s="61" t="s">
        <v>903</v>
      </c>
      <c r="J218" s="70" t="s">
        <v>141</v>
      </c>
      <c r="K218" s="45" t="s">
        <v>142</v>
      </c>
      <c r="L218" s="45" t="s">
        <v>210</v>
      </c>
      <c r="M218" s="62" t="s">
        <v>851</v>
      </c>
      <c r="N218" s="62" t="s">
        <v>852</v>
      </c>
      <c r="O218" s="63">
        <v>2019</v>
      </c>
      <c r="P218" s="63"/>
      <c r="Q218" s="63"/>
      <c r="R218" s="64" t="s">
        <v>358</v>
      </c>
      <c r="S218" s="65" t="s">
        <v>910</v>
      </c>
      <c r="T218" s="16">
        <v>43716</v>
      </c>
      <c r="U218" s="16">
        <v>43807</v>
      </c>
      <c r="V218" s="63"/>
      <c r="W218" s="45" t="s">
        <v>911</v>
      </c>
      <c r="X218" s="66">
        <v>1</v>
      </c>
      <c r="Y218" s="69" t="s">
        <v>45</v>
      </c>
      <c r="Z218" s="63"/>
      <c r="AA218" s="63">
        <v>8</v>
      </c>
      <c r="AB218" s="63">
        <v>2019</v>
      </c>
      <c r="AC218" s="68">
        <v>43648</v>
      </c>
      <c r="AD218" s="72">
        <f ca="1">TODAY()-TABLA45[[#This Row],[Fecha radicación informe]]</f>
        <v>1840</v>
      </c>
      <c r="AE218" s="22" t="s">
        <v>58</v>
      </c>
      <c r="AF218" s="14"/>
    </row>
    <row r="219" spans="1:32" ht="409.5" x14ac:dyDescent="0.25">
      <c r="A219" s="44">
        <v>3737</v>
      </c>
      <c r="B219" s="45">
        <v>58</v>
      </c>
      <c r="C219" s="45">
        <v>2019</v>
      </c>
      <c r="D219" s="60" t="s">
        <v>912</v>
      </c>
      <c r="E219" s="10" t="s">
        <v>34</v>
      </c>
      <c r="F219" s="45"/>
      <c r="G219" s="45"/>
      <c r="H219" s="45" t="s">
        <v>85</v>
      </c>
      <c r="I219" s="61" t="s">
        <v>36</v>
      </c>
      <c r="J219" s="12" t="s">
        <v>37</v>
      </c>
      <c r="K219" s="45" t="s">
        <v>385</v>
      </c>
      <c r="L219" s="45" t="s">
        <v>112</v>
      </c>
      <c r="M219" s="62" t="s">
        <v>913</v>
      </c>
      <c r="N219" s="62" t="s">
        <v>914</v>
      </c>
      <c r="O219" s="63">
        <v>2019</v>
      </c>
      <c r="P219" s="63"/>
      <c r="Q219" s="63"/>
      <c r="R219" s="64" t="s">
        <v>436</v>
      </c>
      <c r="S219" s="74" t="s">
        <v>915</v>
      </c>
      <c r="T219" s="16" t="s">
        <v>916</v>
      </c>
      <c r="U219" s="16">
        <v>43830</v>
      </c>
      <c r="V219" s="63"/>
      <c r="W219" s="45" t="s">
        <v>917</v>
      </c>
      <c r="X219" s="66">
        <v>1</v>
      </c>
      <c r="Y219" s="69" t="s">
        <v>45</v>
      </c>
      <c r="Z219" s="63"/>
      <c r="AA219" s="63">
        <v>4</v>
      </c>
      <c r="AB219" s="63">
        <v>2020</v>
      </c>
      <c r="AC219" s="68" t="s">
        <v>918</v>
      </c>
      <c r="AD219" s="72">
        <f ca="1">TODAY()-TABLA45[[#This Row],[Fecha radicación informe]]</f>
        <v>1817</v>
      </c>
      <c r="AE219" s="22" t="s">
        <v>46</v>
      </c>
      <c r="AF219" s="14"/>
    </row>
    <row r="220" spans="1:32" ht="409.5" x14ac:dyDescent="0.25">
      <c r="A220" s="44">
        <v>3738</v>
      </c>
      <c r="B220" s="45">
        <v>59</v>
      </c>
      <c r="C220" s="45">
        <v>2019</v>
      </c>
      <c r="D220" s="60" t="s">
        <v>919</v>
      </c>
      <c r="E220" s="10" t="s">
        <v>333</v>
      </c>
      <c r="F220" s="45"/>
      <c r="G220" s="45"/>
      <c r="H220" s="45" t="s">
        <v>35</v>
      </c>
      <c r="I220" s="61" t="s">
        <v>36</v>
      </c>
      <c r="J220" s="12" t="s">
        <v>98</v>
      </c>
      <c r="K220" s="45" t="s">
        <v>385</v>
      </c>
      <c r="L220" s="10" t="s">
        <v>39</v>
      </c>
      <c r="M220" s="62" t="s">
        <v>913</v>
      </c>
      <c r="N220" s="62" t="s">
        <v>914</v>
      </c>
      <c r="O220" s="63">
        <v>2019</v>
      </c>
      <c r="P220" s="63" t="s">
        <v>920</v>
      </c>
      <c r="Q220" s="73" t="s">
        <v>921</v>
      </c>
      <c r="R220" s="64" t="s">
        <v>358</v>
      </c>
      <c r="S220" s="74" t="s">
        <v>922</v>
      </c>
      <c r="T220" s="16" t="s">
        <v>916</v>
      </c>
      <c r="U220" s="16">
        <v>44687</v>
      </c>
      <c r="V220" s="45" t="s">
        <v>923</v>
      </c>
      <c r="W220" s="45" t="s">
        <v>924</v>
      </c>
      <c r="X220" s="66">
        <v>1</v>
      </c>
      <c r="Y220" s="19" t="s">
        <v>45</v>
      </c>
      <c r="Z220" s="63" t="s">
        <v>108</v>
      </c>
      <c r="AA220" s="63">
        <v>11</v>
      </c>
      <c r="AB220" s="63">
        <v>2022</v>
      </c>
      <c r="AC220" s="68" t="s">
        <v>918</v>
      </c>
      <c r="AD220" s="72">
        <f ca="1">TODAY()-TABLA45[[#This Row],[Fecha radicación informe]]</f>
        <v>1817</v>
      </c>
      <c r="AE220" s="22" t="s">
        <v>46</v>
      </c>
      <c r="AF220" s="34" t="s">
        <v>925</v>
      </c>
    </row>
    <row r="221" spans="1:32" ht="173.25" x14ac:dyDescent="0.25">
      <c r="A221" s="44">
        <v>3739</v>
      </c>
      <c r="B221" s="45">
        <v>60</v>
      </c>
      <c r="C221" s="45">
        <v>2019</v>
      </c>
      <c r="D221" s="60" t="s">
        <v>926</v>
      </c>
      <c r="E221" s="10" t="s">
        <v>34</v>
      </c>
      <c r="F221" s="45"/>
      <c r="G221" s="45"/>
      <c r="H221" s="45" t="s">
        <v>301</v>
      </c>
      <c r="I221" s="61" t="s">
        <v>308</v>
      </c>
      <c r="J221" s="12" t="s">
        <v>133</v>
      </c>
      <c r="K221" s="45" t="s">
        <v>927</v>
      </c>
      <c r="L221" s="45" t="s">
        <v>279</v>
      </c>
      <c r="M221" s="62" t="s">
        <v>913</v>
      </c>
      <c r="N221" s="62" t="s">
        <v>914</v>
      </c>
      <c r="O221" s="63">
        <v>2019</v>
      </c>
      <c r="P221" s="63"/>
      <c r="Q221" s="63"/>
      <c r="R221" s="64" t="s">
        <v>358</v>
      </c>
      <c r="S221" s="65" t="s">
        <v>928</v>
      </c>
      <c r="T221" s="16">
        <v>44017</v>
      </c>
      <c r="U221" s="16">
        <v>44048</v>
      </c>
      <c r="V221" s="63"/>
      <c r="W221" s="45" t="s">
        <v>929</v>
      </c>
      <c r="X221" s="66">
        <v>1</v>
      </c>
      <c r="Y221" s="69" t="s">
        <v>45</v>
      </c>
      <c r="Z221" s="63"/>
      <c r="AA221" s="63">
        <v>5</v>
      </c>
      <c r="AB221" s="63">
        <v>2020</v>
      </c>
      <c r="AC221" s="68" t="s">
        <v>862</v>
      </c>
      <c r="AD221" s="72">
        <f ca="1">TODAY()-TABLA45[[#This Row],[Fecha radicación informe]]</f>
        <v>1812</v>
      </c>
      <c r="AE221" s="22" t="s">
        <v>758</v>
      </c>
      <c r="AF221" s="14"/>
    </row>
    <row r="222" spans="1:32" ht="267.75" x14ac:dyDescent="0.25">
      <c r="A222" s="44">
        <v>3740</v>
      </c>
      <c r="B222" s="45">
        <v>61</v>
      </c>
      <c r="C222" s="45">
        <v>2019</v>
      </c>
      <c r="D222" s="60" t="s">
        <v>930</v>
      </c>
      <c r="E222" s="10" t="s">
        <v>34</v>
      </c>
      <c r="F222" s="45"/>
      <c r="G222" s="45"/>
      <c r="H222" s="45" t="s">
        <v>48</v>
      </c>
      <c r="I222" s="61" t="s">
        <v>308</v>
      </c>
      <c r="J222" s="12" t="s">
        <v>133</v>
      </c>
      <c r="K222" s="45" t="s">
        <v>927</v>
      </c>
      <c r="L222" s="45" t="s">
        <v>279</v>
      </c>
      <c r="M222" s="62" t="s">
        <v>913</v>
      </c>
      <c r="N222" s="62" t="s">
        <v>914</v>
      </c>
      <c r="O222" s="63">
        <v>2019</v>
      </c>
      <c r="P222" s="63"/>
      <c r="Q222" s="63"/>
      <c r="R222" s="64" t="s">
        <v>42</v>
      </c>
      <c r="S222" s="65" t="s">
        <v>931</v>
      </c>
      <c r="T222" s="16" t="s">
        <v>932</v>
      </c>
      <c r="U222" s="16">
        <v>43830</v>
      </c>
      <c r="V222" s="63"/>
      <c r="W222" s="45" t="s">
        <v>933</v>
      </c>
      <c r="X222" s="66">
        <v>1</v>
      </c>
      <c r="Y222" s="69" t="s">
        <v>45</v>
      </c>
      <c r="Z222" s="63"/>
      <c r="AA222" s="63">
        <v>5</v>
      </c>
      <c r="AB222" s="63">
        <v>2020</v>
      </c>
      <c r="AC222" s="68" t="s">
        <v>862</v>
      </c>
      <c r="AD222" s="72">
        <f ca="1">TODAY()-TABLA45[[#This Row],[Fecha radicación informe]]</f>
        <v>1812</v>
      </c>
      <c r="AE222" s="22" t="s">
        <v>58</v>
      </c>
      <c r="AF222" s="14"/>
    </row>
    <row r="223" spans="1:32" ht="409.5" x14ac:dyDescent="0.25">
      <c r="A223" s="44">
        <v>3741</v>
      </c>
      <c r="B223" s="45">
        <v>62</v>
      </c>
      <c r="C223" s="45">
        <v>2019</v>
      </c>
      <c r="D223" s="60" t="s">
        <v>934</v>
      </c>
      <c r="E223" s="10" t="s">
        <v>34</v>
      </c>
      <c r="F223" s="45"/>
      <c r="G223" s="45"/>
      <c r="H223" s="45" t="s">
        <v>85</v>
      </c>
      <c r="I223" s="61" t="s">
        <v>36</v>
      </c>
      <c r="J223" s="12" t="s">
        <v>37</v>
      </c>
      <c r="K223" s="45" t="s">
        <v>615</v>
      </c>
      <c r="L223" s="45" t="s">
        <v>285</v>
      </c>
      <c r="M223" s="62" t="s">
        <v>913</v>
      </c>
      <c r="N223" s="62" t="s">
        <v>914</v>
      </c>
      <c r="O223" s="63">
        <v>2019</v>
      </c>
      <c r="P223" s="63"/>
      <c r="Q223" s="63"/>
      <c r="R223" s="64" t="s">
        <v>358</v>
      </c>
      <c r="S223" s="65" t="s">
        <v>935</v>
      </c>
      <c r="T223" s="16">
        <v>43594</v>
      </c>
      <c r="U223" s="16">
        <v>44119</v>
      </c>
      <c r="V223" s="63"/>
      <c r="W223" s="45" t="s">
        <v>936</v>
      </c>
      <c r="X223" s="66">
        <v>1</v>
      </c>
      <c r="Y223" s="69" t="s">
        <v>45</v>
      </c>
      <c r="Z223" s="63"/>
      <c r="AA223" s="63">
        <v>10</v>
      </c>
      <c r="AB223" s="63">
        <v>2020</v>
      </c>
      <c r="AC223" s="68" t="s">
        <v>937</v>
      </c>
      <c r="AD223" s="72">
        <f ca="1">TODAY()-TABLA45[[#This Row],[Fecha radicación informe]]</f>
        <v>1811</v>
      </c>
      <c r="AE223" s="22" t="s">
        <v>46</v>
      </c>
      <c r="AF223" s="14"/>
    </row>
    <row r="224" spans="1:32" ht="204.75" x14ac:dyDescent="0.25">
      <c r="A224" s="44">
        <v>3742</v>
      </c>
      <c r="B224" s="45">
        <v>63</v>
      </c>
      <c r="C224" s="45">
        <v>2019</v>
      </c>
      <c r="D224" s="60" t="s">
        <v>938</v>
      </c>
      <c r="E224" s="10" t="s">
        <v>34</v>
      </c>
      <c r="F224" s="45"/>
      <c r="G224" s="45"/>
      <c r="H224" s="45" t="s">
        <v>301</v>
      </c>
      <c r="I224" s="61" t="s">
        <v>36</v>
      </c>
      <c r="J224" s="12" t="s">
        <v>37</v>
      </c>
      <c r="K224" s="45" t="s">
        <v>615</v>
      </c>
      <c r="L224" s="45" t="s">
        <v>285</v>
      </c>
      <c r="M224" s="62" t="s">
        <v>913</v>
      </c>
      <c r="N224" s="62" t="s">
        <v>914</v>
      </c>
      <c r="O224" s="63">
        <v>2019</v>
      </c>
      <c r="P224" s="63"/>
      <c r="Q224" s="63"/>
      <c r="R224" s="64" t="s">
        <v>358</v>
      </c>
      <c r="S224" s="65" t="s">
        <v>939</v>
      </c>
      <c r="T224" s="16">
        <v>43594</v>
      </c>
      <c r="U224" s="16">
        <v>43625</v>
      </c>
      <c r="V224" s="63"/>
      <c r="W224" s="45" t="s">
        <v>940</v>
      </c>
      <c r="X224" s="66">
        <v>1</v>
      </c>
      <c r="Y224" s="69" t="s">
        <v>45</v>
      </c>
      <c r="Z224" s="63"/>
      <c r="AA224" s="63">
        <v>9</v>
      </c>
      <c r="AB224" s="63">
        <v>2019</v>
      </c>
      <c r="AC224" s="68" t="s">
        <v>937</v>
      </c>
      <c r="AD224" s="72">
        <f ca="1">TODAY()-TABLA45[[#This Row],[Fecha radicación informe]]</f>
        <v>1811</v>
      </c>
      <c r="AE224" s="22" t="s">
        <v>46</v>
      </c>
      <c r="AF224" s="14"/>
    </row>
    <row r="225" spans="1:32" ht="126" x14ac:dyDescent="0.25">
      <c r="A225" s="44">
        <v>3743</v>
      </c>
      <c r="B225" s="45">
        <v>64</v>
      </c>
      <c r="C225" s="45">
        <v>2019</v>
      </c>
      <c r="D225" s="60" t="s">
        <v>941</v>
      </c>
      <c r="E225" s="10" t="s">
        <v>34</v>
      </c>
      <c r="F225" s="45"/>
      <c r="G225" s="45"/>
      <c r="H225" s="45" t="s">
        <v>85</v>
      </c>
      <c r="I225" s="61" t="s">
        <v>170</v>
      </c>
      <c r="J225" s="70" t="s">
        <v>50</v>
      </c>
      <c r="K225" s="45" t="s">
        <v>847</v>
      </c>
      <c r="L225" s="45" t="s">
        <v>63</v>
      </c>
      <c r="M225" s="62" t="s">
        <v>913</v>
      </c>
      <c r="N225" s="62" t="s">
        <v>914</v>
      </c>
      <c r="O225" s="63">
        <v>2019</v>
      </c>
      <c r="P225" s="63"/>
      <c r="Q225" s="63"/>
      <c r="R225" s="64" t="s">
        <v>436</v>
      </c>
      <c r="S225" s="65" t="s">
        <v>942</v>
      </c>
      <c r="T225" s="16" t="s">
        <v>943</v>
      </c>
      <c r="U225" s="16">
        <v>43830</v>
      </c>
      <c r="V225" s="63"/>
      <c r="W225" s="45" t="s">
        <v>944</v>
      </c>
      <c r="X225" s="66">
        <v>1</v>
      </c>
      <c r="Y225" s="69" t="s">
        <v>45</v>
      </c>
      <c r="Z225" s="63"/>
      <c r="AA225" s="63">
        <v>1</v>
      </c>
      <c r="AB225" s="63">
        <v>2020</v>
      </c>
      <c r="AC225" s="68" t="s">
        <v>937</v>
      </c>
      <c r="AD225" s="72">
        <f ca="1">TODAY()-TABLA45[[#This Row],[Fecha radicación informe]]</f>
        <v>1811</v>
      </c>
      <c r="AE225" s="22" t="s">
        <v>58</v>
      </c>
      <c r="AF225" s="14"/>
    </row>
    <row r="226" spans="1:32" ht="189" x14ac:dyDescent="0.25">
      <c r="A226" s="44">
        <v>3744</v>
      </c>
      <c r="B226" s="45">
        <v>65</v>
      </c>
      <c r="C226" s="45">
        <v>2019</v>
      </c>
      <c r="D226" s="60" t="s">
        <v>945</v>
      </c>
      <c r="E226" s="10" t="s">
        <v>34</v>
      </c>
      <c r="F226" s="45"/>
      <c r="G226" s="45"/>
      <c r="H226" s="45" t="s">
        <v>85</v>
      </c>
      <c r="I226" s="61" t="s">
        <v>170</v>
      </c>
      <c r="J226" s="70" t="s">
        <v>50</v>
      </c>
      <c r="K226" s="45" t="s">
        <v>847</v>
      </c>
      <c r="L226" s="45" t="s">
        <v>63</v>
      </c>
      <c r="M226" s="62" t="s">
        <v>913</v>
      </c>
      <c r="N226" s="62" t="s">
        <v>914</v>
      </c>
      <c r="O226" s="63">
        <v>2019</v>
      </c>
      <c r="P226" s="63"/>
      <c r="Q226" s="63"/>
      <c r="R226" s="64" t="s">
        <v>436</v>
      </c>
      <c r="S226" s="65" t="s">
        <v>946</v>
      </c>
      <c r="T226" s="16" t="s">
        <v>943</v>
      </c>
      <c r="U226" s="16">
        <v>43830</v>
      </c>
      <c r="V226" s="63"/>
      <c r="W226" s="45" t="s">
        <v>944</v>
      </c>
      <c r="X226" s="66">
        <v>1</v>
      </c>
      <c r="Y226" s="69" t="s">
        <v>45</v>
      </c>
      <c r="Z226" s="63"/>
      <c r="AA226" s="63">
        <v>1</v>
      </c>
      <c r="AB226" s="63">
        <v>2020</v>
      </c>
      <c r="AC226" s="68" t="s">
        <v>937</v>
      </c>
      <c r="AD226" s="72">
        <f ca="1">TODAY()-TABLA45[[#This Row],[Fecha radicación informe]]</f>
        <v>1811</v>
      </c>
      <c r="AE226" s="22" t="s">
        <v>58</v>
      </c>
      <c r="AF226" s="14"/>
    </row>
    <row r="227" spans="1:32" ht="173.25" x14ac:dyDescent="0.25">
      <c r="A227" s="44">
        <v>3745</v>
      </c>
      <c r="B227" s="45">
        <v>66</v>
      </c>
      <c r="C227" s="45">
        <v>2019</v>
      </c>
      <c r="D227" s="60" t="s">
        <v>947</v>
      </c>
      <c r="E227" s="10" t="s">
        <v>34</v>
      </c>
      <c r="F227" s="45"/>
      <c r="G227" s="45"/>
      <c r="H227" s="45" t="s">
        <v>85</v>
      </c>
      <c r="I227" s="61" t="s">
        <v>170</v>
      </c>
      <c r="J227" s="12" t="s">
        <v>188</v>
      </c>
      <c r="K227" s="45" t="s">
        <v>884</v>
      </c>
      <c r="L227" s="45" t="s">
        <v>63</v>
      </c>
      <c r="M227" s="62" t="s">
        <v>913</v>
      </c>
      <c r="N227" s="62" t="s">
        <v>914</v>
      </c>
      <c r="O227" s="63">
        <v>2019</v>
      </c>
      <c r="P227" s="63"/>
      <c r="Q227" s="63"/>
      <c r="R227" s="64" t="s">
        <v>42</v>
      </c>
      <c r="S227" s="65" t="s">
        <v>948</v>
      </c>
      <c r="T227" s="16" t="s">
        <v>949</v>
      </c>
      <c r="U227" s="16">
        <v>43475</v>
      </c>
      <c r="V227" s="63"/>
      <c r="W227" s="45" t="s">
        <v>950</v>
      </c>
      <c r="X227" s="66">
        <v>1</v>
      </c>
      <c r="Y227" s="69" t="s">
        <v>45</v>
      </c>
      <c r="Z227" s="63"/>
      <c r="AA227" s="63">
        <v>12</v>
      </c>
      <c r="AB227" s="63">
        <v>2019</v>
      </c>
      <c r="AC227" s="68" t="s">
        <v>937</v>
      </c>
      <c r="AD227" s="72">
        <f ca="1">TODAY()-TABLA45[[#This Row],[Fecha radicación informe]]</f>
        <v>1811</v>
      </c>
      <c r="AE227" s="22" t="s">
        <v>58</v>
      </c>
      <c r="AF227" s="14"/>
    </row>
    <row r="228" spans="1:32" ht="189" x14ac:dyDescent="0.25">
      <c r="A228" s="44">
        <v>3746</v>
      </c>
      <c r="B228" s="45">
        <v>67</v>
      </c>
      <c r="C228" s="45">
        <v>2019</v>
      </c>
      <c r="D228" s="60" t="s">
        <v>951</v>
      </c>
      <c r="E228" s="10" t="s">
        <v>34</v>
      </c>
      <c r="F228" s="45"/>
      <c r="G228" s="45"/>
      <c r="H228" s="45" t="s">
        <v>85</v>
      </c>
      <c r="I228" s="61" t="s">
        <v>36</v>
      </c>
      <c r="J228" s="70" t="s">
        <v>61</v>
      </c>
      <c r="K228" s="45" t="s">
        <v>952</v>
      </c>
      <c r="L228" s="45" t="s">
        <v>63</v>
      </c>
      <c r="M228" s="62" t="s">
        <v>913</v>
      </c>
      <c r="N228" s="62" t="s">
        <v>914</v>
      </c>
      <c r="O228" s="63">
        <v>2019</v>
      </c>
      <c r="P228" s="63"/>
      <c r="Q228" s="63"/>
      <c r="R228" s="64" t="s">
        <v>42</v>
      </c>
      <c r="S228" s="65" t="s">
        <v>953</v>
      </c>
      <c r="T228" s="16" t="s">
        <v>949</v>
      </c>
      <c r="U228" s="16">
        <v>43921</v>
      </c>
      <c r="V228" s="63"/>
      <c r="W228" s="45" t="s">
        <v>954</v>
      </c>
      <c r="X228" s="66">
        <v>1</v>
      </c>
      <c r="Y228" s="69" t="s">
        <v>45</v>
      </c>
      <c r="Z228" s="63"/>
      <c r="AA228" s="63">
        <v>12</v>
      </c>
      <c r="AB228" s="63">
        <v>2019</v>
      </c>
      <c r="AC228" s="68" t="s">
        <v>937</v>
      </c>
      <c r="AD228" s="72">
        <f ca="1">TODAY()-TABLA45[[#This Row],[Fecha radicación informe]]</f>
        <v>1811</v>
      </c>
      <c r="AE228" s="22" t="s">
        <v>58</v>
      </c>
      <c r="AF228" s="14"/>
    </row>
    <row r="229" spans="1:32" ht="267.75" x14ac:dyDescent="0.25">
      <c r="A229" s="44">
        <v>3747</v>
      </c>
      <c r="B229" s="45">
        <v>68</v>
      </c>
      <c r="C229" s="45">
        <v>2019</v>
      </c>
      <c r="D229" s="60" t="s">
        <v>955</v>
      </c>
      <c r="E229" s="10" t="s">
        <v>34</v>
      </c>
      <c r="F229" s="45"/>
      <c r="G229" s="45"/>
      <c r="H229" s="45" t="s">
        <v>85</v>
      </c>
      <c r="I229" s="61" t="s">
        <v>36</v>
      </c>
      <c r="J229" s="70" t="s">
        <v>61</v>
      </c>
      <c r="K229" s="45" t="s">
        <v>952</v>
      </c>
      <c r="L229" s="45" t="s">
        <v>63</v>
      </c>
      <c r="M229" s="62" t="s">
        <v>913</v>
      </c>
      <c r="N229" s="62" t="s">
        <v>914</v>
      </c>
      <c r="O229" s="63">
        <v>2019</v>
      </c>
      <c r="P229" s="63"/>
      <c r="Q229" s="63"/>
      <c r="R229" s="64" t="s">
        <v>42</v>
      </c>
      <c r="S229" s="65" t="s">
        <v>956</v>
      </c>
      <c r="T229" s="16" t="s">
        <v>949</v>
      </c>
      <c r="U229" s="16">
        <v>44104</v>
      </c>
      <c r="V229" s="63"/>
      <c r="W229" s="45" t="s">
        <v>957</v>
      </c>
      <c r="X229" s="66">
        <v>1</v>
      </c>
      <c r="Y229" s="69" t="s">
        <v>45</v>
      </c>
      <c r="Z229" s="63"/>
      <c r="AA229" s="63">
        <v>10</v>
      </c>
      <c r="AB229" s="63">
        <v>2021</v>
      </c>
      <c r="AC229" s="68">
        <v>43677</v>
      </c>
      <c r="AD229" s="72">
        <f ca="1">TODAY()-TABLA45[[#This Row],[Fecha radicación informe]]</f>
        <v>1811</v>
      </c>
      <c r="AE229" s="22" t="s">
        <v>58</v>
      </c>
      <c r="AF229" s="14"/>
    </row>
    <row r="230" spans="1:32" ht="267.75" x14ac:dyDescent="0.25">
      <c r="A230" s="44">
        <v>3748</v>
      </c>
      <c r="B230" s="45">
        <v>69</v>
      </c>
      <c r="C230" s="45">
        <v>2019</v>
      </c>
      <c r="D230" s="60" t="s">
        <v>958</v>
      </c>
      <c r="E230" s="10" t="s">
        <v>34</v>
      </c>
      <c r="F230" s="45"/>
      <c r="G230" s="45"/>
      <c r="H230" s="45" t="s">
        <v>35</v>
      </c>
      <c r="I230" s="61" t="s">
        <v>36</v>
      </c>
      <c r="J230" s="70" t="s">
        <v>98</v>
      </c>
      <c r="K230" s="45" t="s">
        <v>959</v>
      </c>
      <c r="L230" s="45" t="s">
        <v>210</v>
      </c>
      <c r="M230" s="62" t="s">
        <v>913</v>
      </c>
      <c r="N230" s="62" t="s">
        <v>914</v>
      </c>
      <c r="O230" s="63">
        <v>2019</v>
      </c>
      <c r="P230" s="63"/>
      <c r="Q230" s="63"/>
      <c r="R230" s="64" t="s">
        <v>358</v>
      </c>
      <c r="S230" s="65" t="s">
        <v>960</v>
      </c>
      <c r="T230" s="16">
        <v>44048</v>
      </c>
      <c r="U230" s="16">
        <v>44079</v>
      </c>
      <c r="V230" s="63"/>
      <c r="W230" s="45" t="s">
        <v>961</v>
      </c>
      <c r="X230" s="66">
        <v>1</v>
      </c>
      <c r="Y230" s="69" t="s">
        <v>45</v>
      </c>
      <c r="Z230" s="63"/>
      <c r="AA230" s="63">
        <v>5</v>
      </c>
      <c r="AB230" s="63">
        <v>2020</v>
      </c>
      <c r="AC230" s="68">
        <v>43679</v>
      </c>
      <c r="AD230" s="72">
        <f ca="1">TODAY()-TABLA45[[#This Row],[Fecha radicación informe]]</f>
        <v>1809</v>
      </c>
      <c r="AE230" s="22" t="s">
        <v>58</v>
      </c>
      <c r="AF230" s="14"/>
    </row>
    <row r="231" spans="1:32" ht="409.5" x14ac:dyDescent="0.25">
      <c r="A231" s="44">
        <v>3749</v>
      </c>
      <c r="B231" s="45">
        <v>70</v>
      </c>
      <c r="C231" s="45">
        <v>2019</v>
      </c>
      <c r="D231" s="60" t="s">
        <v>962</v>
      </c>
      <c r="E231" s="10" t="s">
        <v>34</v>
      </c>
      <c r="F231" s="45"/>
      <c r="G231" s="45"/>
      <c r="H231" s="45" t="s">
        <v>301</v>
      </c>
      <c r="I231" s="61" t="s">
        <v>308</v>
      </c>
      <c r="J231" s="12" t="s">
        <v>133</v>
      </c>
      <c r="K231" s="45" t="s">
        <v>927</v>
      </c>
      <c r="L231" s="45" t="s">
        <v>279</v>
      </c>
      <c r="M231" s="62" t="s">
        <v>913</v>
      </c>
      <c r="N231" s="62" t="s">
        <v>914</v>
      </c>
      <c r="O231" s="63">
        <v>2019</v>
      </c>
      <c r="P231" s="63"/>
      <c r="Q231" s="63"/>
      <c r="R231" s="64" t="s">
        <v>358</v>
      </c>
      <c r="S231" s="65" t="s">
        <v>963</v>
      </c>
      <c r="T231" s="16" t="s">
        <v>932</v>
      </c>
      <c r="U231" s="16">
        <v>43830</v>
      </c>
      <c r="V231" s="63"/>
      <c r="W231" s="45" t="s">
        <v>964</v>
      </c>
      <c r="X231" s="66">
        <v>1</v>
      </c>
      <c r="Y231" s="69" t="s">
        <v>45</v>
      </c>
      <c r="Z231" s="63"/>
      <c r="AA231" s="63">
        <v>7</v>
      </c>
      <c r="AB231" s="63">
        <v>2021</v>
      </c>
      <c r="AC231" s="68" t="s">
        <v>862</v>
      </c>
      <c r="AD231" s="72">
        <f ca="1">TODAY()-TABLA45[[#This Row],[Fecha radicación informe]]</f>
        <v>1812</v>
      </c>
      <c r="AE231" s="22" t="s">
        <v>758</v>
      </c>
      <c r="AF231" s="14"/>
    </row>
    <row r="232" spans="1:32" ht="409.5" x14ac:dyDescent="0.25">
      <c r="A232" s="44">
        <v>3750</v>
      </c>
      <c r="B232" s="45">
        <v>71</v>
      </c>
      <c r="C232" s="45">
        <v>2019</v>
      </c>
      <c r="D232" s="60" t="s">
        <v>965</v>
      </c>
      <c r="E232" s="10" t="s">
        <v>34</v>
      </c>
      <c r="F232" s="45"/>
      <c r="G232" s="45"/>
      <c r="H232" s="45" t="s">
        <v>301</v>
      </c>
      <c r="I232" s="61" t="s">
        <v>308</v>
      </c>
      <c r="J232" s="12" t="s">
        <v>133</v>
      </c>
      <c r="K232" s="45" t="s">
        <v>927</v>
      </c>
      <c r="L232" s="45" t="s">
        <v>279</v>
      </c>
      <c r="M232" s="62" t="s">
        <v>913</v>
      </c>
      <c r="N232" s="62" t="s">
        <v>914</v>
      </c>
      <c r="O232" s="63">
        <v>2019</v>
      </c>
      <c r="P232" s="63"/>
      <c r="Q232" s="63"/>
      <c r="R232" s="64" t="s">
        <v>436</v>
      </c>
      <c r="S232" s="65" t="s">
        <v>966</v>
      </c>
      <c r="T232" s="16" t="s">
        <v>932</v>
      </c>
      <c r="U232" s="16">
        <v>44012</v>
      </c>
      <c r="V232" s="63"/>
      <c r="W232" s="45" t="s">
        <v>967</v>
      </c>
      <c r="X232" s="66">
        <v>1</v>
      </c>
      <c r="Y232" s="69" t="s">
        <v>45</v>
      </c>
      <c r="Z232" s="63"/>
      <c r="AA232" s="63">
        <v>10</v>
      </c>
      <c r="AB232" s="63">
        <v>2020</v>
      </c>
      <c r="AC232" s="68" t="s">
        <v>862</v>
      </c>
      <c r="AD232" s="72">
        <f ca="1">TODAY()-TABLA45[[#This Row],[Fecha radicación informe]]</f>
        <v>1812</v>
      </c>
      <c r="AE232" s="22" t="s">
        <v>758</v>
      </c>
      <c r="AF232" s="14"/>
    </row>
    <row r="233" spans="1:32" ht="409.5" x14ac:dyDescent="0.25">
      <c r="A233" s="44">
        <v>3751</v>
      </c>
      <c r="B233" s="45">
        <v>72</v>
      </c>
      <c r="C233" s="45">
        <v>2019</v>
      </c>
      <c r="D233" s="60" t="s">
        <v>968</v>
      </c>
      <c r="E233" s="10" t="s">
        <v>333</v>
      </c>
      <c r="F233" s="45"/>
      <c r="G233" s="45"/>
      <c r="H233" s="45" t="s">
        <v>35</v>
      </c>
      <c r="I233" s="61" t="s">
        <v>36</v>
      </c>
      <c r="J233" s="70" t="s">
        <v>98</v>
      </c>
      <c r="K233" s="45" t="s">
        <v>969</v>
      </c>
      <c r="L233" s="45" t="s">
        <v>100</v>
      </c>
      <c r="M233" s="62" t="s">
        <v>970</v>
      </c>
      <c r="N233" s="62" t="s">
        <v>971</v>
      </c>
      <c r="O233" s="63">
        <v>2019</v>
      </c>
      <c r="P233" s="63"/>
      <c r="Q233" s="63"/>
      <c r="R233" s="64" t="s">
        <v>42</v>
      </c>
      <c r="S233" s="65" t="s">
        <v>972</v>
      </c>
      <c r="T233" s="16" t="s">
        <v>932</v>
      </c>
      <c r="U233" s="16" t="s">
        <v>529</v>
      </c>
      <c r="V233" s="63"/>
      <c r="W233" s="45" t="s">
        <v>973</v>
      </c>
      <c r="X233" s="66">
        <v>0.5</v>
      </c>
      <c r="Y233" s="69" t="s">
        <v>305</v>
      </c>
      <c r="Z233" s="63"/>
      <c r="AA233" s="63"/>
      <c r="AB233" s="63"/>
      <c r="AC233" s="68" t="s">
        <v>974</v>
      </c>
      <c r="AD233" s="72">
        <f ca="1">TODAY()-TABLA45[[#This Row],[Fecha radicación informe]]</f>
        <v>1785</v>
      </c>
      <c r="AE233" s="22" t="s">
        <v>46</v>
      </c>
      <c r="AF233" s="34" t="s">
        <v>975</v>
      </c>
    </row>
    <row r="234" spans="1:32" ht="409.5" x14ac:dyDescent="0.25">
      <c r="A234" s="44">
        <v>3752</v>
      </c>
      <c r="B234" s="45">
        <v>73</v>
      </c>
      <c r="C234" s="45">
        <v>2019</v>
      </c>
      <c r="D234" s="60" t="s">
        <v>976</v>
      </c>
      <c r="E234" s="10" t="s">
        <v>34</v>
      </c>
      <c r="F234" s="45"/>
      <c r="G234" s="45"/>
      <c r="H234" s="45" t="s">
        <v>85</v>
      </c>
      <c r="I234" s="61" t="s">
        <v>121</v>
      </c>
      <c r="J234" s="70" t="s">
        <v>77</v>
      </c>
      <c r="K234" s="45" t="s">
        <v>969</v>
      </c>
      <c r="L234" s="45" t="s">
        <v>100</v>
      </c>
      <c r="M234" s="62" t="s">
        <v>970</v>
      </c>
      <c r="N234" s="62" t="s">
        <v>971</v>
      </c>
      <c r="O234" s="63">
        <v>2019</v>
      </c>
      <c r="P234" s="63"/>
      <c r="Q234" s="63"/>
      <c r="R234" s="64" t="s">
        <v>42</v>
      </c>
      <c r="S234" s="65" t="s">
        <v>977</v>
      </c>
      <c r="T234" s="16">
        <v>43565</v>
      </c>
      <c r="U234" s="16">
        <v>43830</v>
      </c>
      <c r="V234" s="63"/>
      <c r="W234" s="45" t="s">
        <v>978</v>
      </c>
      <c r="X234" s="66">
        <v>1</v>
      </c>
      <c r="Y234" s="69" t="s">
        <v>45</v>
      </c>
      <c r="Z234" s="63"/>
      <c r="AA234" s="63">
        <v>1</v>
      </c>
      <c r="AB234" s="63">
        <v>2020</v>
      </c>
      <c r="AC234" s="68" t="s">
        <v>974</v>
      </c>
      <c r="AD234" s="72">
        <f ca="1">TODAY()-TABLA45[[#This Row],[Fecha radicación informe]]</f>
        <v>1785</v>
      </c>
      <c r="AE234" s="22" t="s">
        <v>46</v>
      </c>
      <c r="AF234" s="14"/>
    </row>
    <row r="235" spans="1:32" ht="409.5" x14ac:dyDescent="0.25">
      <c r="A235" s="44">
        <v>3753</v>
      </c>
      <c r="B235" s="45">
        <v>74</v>
      </c>
      <c r="C235" s="45">
        <v>2019</v>
      </c>
      <c r="D235" s="60" t="s">
        <v>979</v>
      </c>
      <c r="E235" s="10" t="s">
        <v>34</v>
      </c>
      <c r="F235" s="45"/>
      <c r="G235" s="45"/>
      <c r="H235" s="45" t="s">
        <v>781</v>
      </c>
      <c r="I235" s="61" t="s">
        <v>60</v>
      </c>
      <c r="J235" s="70" t="s">
        <v>61</v>
      </c>
      <c r="K235" s="45" t="s">
        <v>969</v>
      </c>
      <c r="L235" s="45" t="s">
        <v>100</v>
      </c>
      <c r="M235" s="62" t="s">
        <v>970</v>
      </c>
      <c r="N235" s="62" t="s">
        <v>971</v>
      </c>
      <c r="O235" s="63">
        <v>2019</v>
      </c>
      <c r="P235" s="63"/>
      <c r="Q235" s="63"/>
      <c r="R235" s="64" t="s">
        <v>436</v>
      </c>
      <c r="S235" s="65" t="s">
        <v>980</v>
      </c>
      <c r="T235" s="16">
        <v>43534</v>
      </c>
      <c r="U235" s="16" t="s">
        <v>981</v>
      </c>
      <c r="V235" s="63"/>
      <c r="W235" s="45" t="s">
        <v>982</v>
      </c>
      <c r="X235" s="66">
        <v>1</v>
      </c>
      <c r="Y235" s="69" t="s">
        <v>45</v>
      </c>
      <c r="Z235" s="63"/>
      <c r="AA235" s="63">
        <v>10</v>
      </c>
      <c r="AB235" s="63">
        <v>2021</v>
      </c>
      <c r="AC235" s="68" t="s">
        <v>974</v>
      </c>
      <c r="AD235" s="72">
        <f ca="1">TODAY()-TABLA45[[#This Row],[Fecha radicación informe]]</f>
        <v>1785</v>
      </c>
      <c r="AE235" s="22" t="s">
        <v>46</v>
      </c>
      <c r="AF235" s="14"/>
    </row>
    <row r="236" spans="1:32" ht="409.5" x14ac:dyDescent="0.25">
      <c r="A236" s="44">
        <v>3754</v>
      </c>
      <c r="B236" s="45">
        <v>75</v>
      </c>
      <c r="C236" s="45">
        <v>2019</v>
      </c>
      <c r="D236" s="60" t="s">
        <v>983</v>
      </c>
      <c r="E236" s="10" t="s">
        <v>333</v>
      </c>
      <c r="F236" s="45"/>
      <c r="G236" s="45"/>
      <c r="H236" s="45" t="s">
        <v>85</v>
      </c>
      <c r="I236" s="61" t="s">
        <v>49</v>
      </c>
      <c r="J236" s="70" t="s">
        <v>50</v>
      </c>
      <c r="K236" s="10" t="s">
        <v>180</v>
      </c>
      <c r="L236" s="45" t="s">
        <v>279</v>
      </c>
      <c r="M236" s="62" t="s">
        <v>970</v>
      </c>
      <c r="N236" s="62" t="s">
        <v>971</v>
      </c>
      <c r="O236" s="63">
        <v>2019</v>
      </c>
      <c r="P236" s="63"/>
      <c r="Q236" s="63"/>
      <c r="R236" s="64"/>
      <c r="S236" s="65" t="s">
        <v>984</v>
      </c>
      <c r="T236" s="16">
        <v>43920</v>
      </c>
      <c r="U236" s="16">
        <v>45657</v>
      </c>
      <c r="V236" s="63"/>
      <c r="W236" s="45" t="s">
        <v>985</v>
      </c>
      <c r="X236" s="66">
        <v>0.75</v>
      </c>
      <c r="Y236" s="69" t="s">
        <v>305</v>
      </c>
      <c r="Z236" s="63"/>
      <c r="AA236" s="63"/>
      <c r="AB236" s="63"/>
      <c r="AC236" s="68" t="s">
        <v>986</v>
      </c>
      <c r="AD236" s="72">
        <f ca="1">TODAY()-TABLA45[[#This Row],[Fecha radicación informe]]</f>
        <v>1783</v>
      </c>
      <c r="AE236" s="22" t="s">
        <v>758</v>
      </c>
      <c r="AF236" s="34" t="s">
        <v>987</v>
      </c>
    </row>
    <row r="237" spans="1:32" ht="409.5" x14ac:dyDescent="0.25">
      <c r="A237" s="44">
        <v>3755</v>
      </c>
      <c r="B237" s="45">
        <v>76</v>
      </c>
      <c r="C237" s="45">
        <v>2019</v>
      </c>
      <c r="D237" s="60" t="s">
        <v>988</v>
      </c>
      <c r="E237" s="10" t="s">
        <v>333</v>
      </c>
      <c r="F237" s="45"/>
      <c r="G237" s="45"/>
      <c r="H237" s="45" t="s">
        <v>35</v>
      </c>
      <c r="I237" s="61" t="s">
        <v>36</v>
      </c>
      <c r="J237" s="12" t="s">
        <v>98</v>
      </c>
      <c r="K237" s="45" t="s">
        <v>989</v>
      </c>
      <c r="L237" s="10" t="s">
        <v>39</v>
      </c>
      <c r="M237" s="62" t="s">
        <v>913</v>
      </c>
      <c r="N237" s="62" t="s">
        <v>914</v>
      </c>
      <c r="O237" s="63">
        <v>2019</v>
      </c>
      <c r="P237" s="63"/>
      <c r="Q237" s="63"/>
      <c r="R237" s="64" t="s">
        <v>358</v>
      </c>
      <c r="S237" s="65" t="s">
        <v>990</v>
      </c>
      <c r="T237" s="16" t="s">
        <v>991</v>
      </c>
      <c r="U237" s="16" t="s">
        <v>992</v>
      </c>
      <c r="V237" s="63"/>
      <c r="W237" s="45" t="s">
        <v>993</v>
      </c>
      <c r="X237" s="66">
        <v>1</v>
      </c>
      <c r="Y237" s="69" t="s">
        <v>318</v>
      </c>
      <c r="Z237" s="63"/>
      <c r="AA237" s="63">
        <v>12</v>
      </c>
      <c r="AB237" s="63">
        <v>2023</v>
      </c>
      <c r="AC237" s="68" t="s">
        <v>943</v>
      </c>
      <c r="AD237" s="72">
        <f ca="1">TODAY()-TABLA45[[#This Row],[Fecha radicación informe]]</f>
        <v>1781</v>
      </c>
      <c r="AE237" s="22" t="s">
        <v>46</v>
      </c>
      <c r="AF237" s="34" t="s">
        <v>994</v>
      </c>
    </row>
    <row r="238" spans="1:32" ht="409.5" x14ac:dyDescent="0.25">
      <c r="A238" s="44">
        <v>3756</v>
      </c>
      <c r="B238" s="45">
        <v>77</v>
      </c>
      <c r="C238" s="45">
        <v>2019</v>
      </c>
      <c r="D238" s="60" t="s">
        <v>995</v>
      </c>
      <c r="E238" s="10" t="s">
        <v>34</v>
      </c>
      <c r="F238" s="45"/>
      <c r="G238" s="45"/>
      <c r="H238" s="45" t="s">
        <v>186</v>
      </c>
      <c r="I238" s="61" t="s">
        <v>36</v>
      </c>
      <c r="J238" s="12" t="s">
        <v>37</v>
      </c>
      <c r="K238" s="45" t="s">
        <v>996</v>
      </c>
      <c r="L238" s="45" t="s">
        <v>112</v>
      </c>
      <c r="M238" s="62" t="s">
        <v>970</v>
      </c>
      <c r="N238" s="62" t="s">
        <v>971</v>
      </c>
      <c r="O238" s="63">
        <v>2019</v>
      </c>
      <c r="P238" s="63"/>
      <c r="Q238" s="63"/>
      <c r="R238" s="64" t="s">
        <v>42</v>
      </c>
      <c r="S238" s="65" t="s">
        <v>997</v>
      </c>
      <c r="T238" s="16">
        <v>43687</v>
      </c>
      <c r="U238" s="16">
        <v>43718</v>
      </c>
      <c r="V238" s="63"/>
      <c r="W238" s="45" t="s">
        <v>998</v>
      </c>
      <c r="X238" s="66">
        <v>1</v>
      </c>
      <c r="Y238" s="69" t="s">
        <v>45</v>
      </c>
      <c r="Z238" s="63"/>
      <c r="AA238" s="63">
        <v>10</v>
      </c>
      <c r="AB238" s="63">
        <v>2019</v>
      </c>
      <c r="AC238" s="68">
        <v>43710</v>
      </c>
      <c r="AD238" s="72">
        <f ca="1">TODAY()-TABLA45[[#This Row],[Fecha radicación informe]]</f>
        <v>1778</v>
      </c>
      <c r="AE238" s="22" t="s">
        <v>46</v>
      </c>
      <c r="AF238" s="14"/>
    </row>
    <row r="239" spans="1:32" ht="409.5" x14ac:dyDescent="0.25">
      <c r="A239" s="44">
        <v>3757</v>
      </c>
      <c r="B239" s="45">
        <v>78</v>
      </c>
      <c r="C239" s="45">
        <v>2019</v>
      </c>
      <c r="D239" s="60" t="s">
        <v>999</v>
      </c>
      <c r="E239" s="10" t="s">
        <v>333</v>
      </c>
      <c r="F239" s="45"/>
      <c r="G239" s="45"/>
      <c r="H239" s="45" t="s">
        <v>35</v>
      </c>
      <c r="I239" s="61" t="s">
        <v>36</v>
      </c>
      <c r="J239" s="12" t="s">
        <v>98</v>
      </c>
      <c r="K239" s="45" t="s">
        <v>996</v>
      </c>
      <c r="L239" s="10" t="s">
        <v>39</v>
      </c>
      <c r="M239" s="62" t="s">
        <v>970</v>
      </c>
      <c r="N239" s="62" t="s">
        <v>971</v>
      </c>
      <c r="O239" s="63">
        <v>2019</v>
      </c>
      <c r="P239" s="63"/>
      <c r="Q239" s="63"/>
      <c r="R239" s="64" t="s">
        <v>358</v>
      </c>
      <c r="S239" s="65" t="s">
        <v>1000</v>
      </c>
      <c r="T239" s="16" t="s">
        <v>991</v>
      </c>
      <c r="U239" s="16" t="s">
        <v>1001</v>
      </c>
      <c r="V239" s="63"/>
      <c r="W239" s="45" t="s">
        <v>1002</v>
      </c>
      <c r="X239" s="66">
        <v>0.5</v>
      </c>
      <c r="Y239" s="69" t="s">
        <v>305</v>
      </c>
      <c r="Z239" s="63"/>
      <c r="AA239" s="63"/>
      <c r="AB239" s="63"/>
      <c r="AC239" s="68">
        <v>43710</v>
      </c>
      <c r="AD239" s="72">
        <f ca="1">TODAY()-TABLA45[[#This Row],[Fecha radicación informe]]</f>
        <v>1778</v>
      </c>
      <c r="AE239" s="22" t="s">
        <v>46</v>
      </c>
      <c r="AF239" s="34" t="s">
        <v>1003</v>
      </c>
    </row>
    <row r="240" spans="1:32" ht="409.5" x14ac:dyDescent="0.25">
      <c r="A240" s="44">
        <v>3758</v>
      </c>
      <c r="B240" s="45">
        <v>79</v>
      </c>
      <c r="C240" s="45">
        <v>2019</v>
      </c>
      <c r="D240" s="60" t="s">
        <v>1004</v>
      </c>
      <c r="E240" s="10" t="s">
        <v>34</v>
      </c>
      <c r="F240" s="45"/>
      <c r="G240" s="45"/>
      <c r="H240" s="45" t="s">
        <v>85</v>
      </c>
      <c r="I240" s="61" t="s">
        <v>36</v>
      </c>
      <c r="J240" s="12" t="s">
        <v>37</v>
      </c>
      <c r="K240" s="45" t="s">
        <v>996</v>
      </c>
      <c r="L240" s="45" t="s">
        <v>112</v>
      </c>
      <c r="M240" s="62" t="s">
        <v>970</v>
      </c>
      <c r="N240" s="62" t="s">
        <v>971</v>
      </c>
      <c r="O240" s="63">
        <v>2019</v>
      </c>
      <c r="P240" s="63"/>
      <c r="Q240" s="63"/>
      <c r="R240" s="64" t="s">
        <v>42</v>
      </c>
      <c r="S240" s="65" t="s">
        <v>1005</v>
      </c>
      <c r="T240" s="16">
        <v>43748</v>
      </c>
      <c r="U240" s="16">
        <v>43779</v>
      </c>
      <c r="V240" s="63"/>
      <c r="W240" s="45" t="s">
        <v>1006</v>
      </c>
      <c r="X240" s="66">
        <v>1</v>
      </c>
      <c r="Y240" s="69" t="s">
        <v>45</v>
      </c>
      <c r="Z240" s="63"/>
      <c r="AA240" s="63">
        <v>10</v>
      </c>
      <c r="AB240" s="63">
        <v>2019</v>
      </c>
      <c r="AC240" s="68">
        <v>43710</v>
      </c>
      <c r="AD240" s="72">
        <f ca="1">TODAY()-TABLA45[[#This Row],[Fecha radicación informe]]</f>
        <v>1778</v>
      </c>
      <c r="AE240" s="22" t="s">
        <v>46</v>
      </c>
      <c r="AF240" s="14"/>
    </row>
    <row r="241" spans="1:32" ht="409.5" x14ac:dyDescent="0.25">
      <c r="A241" s="44">
        <v>3759</v>
      </c>
      <c r="B241" s="45">
        <v>80</v>
      </c>
      <c r="C241" s="45">
        <v>2019</v>
      </c>
      <c r="D241" s="60" t="s">
        <v>1007</v>
      </c>
      <c r="E241" s="10" t="s">
        <v>34</v>
      </c>
      <c r="F241" s="45"/>
      <c r="G241" s="45"/>
      <c r="H241" s="45" t="s">
        <v>301</v>
      </c>
      <c r="I241" s="61" t="s">
        <v>36</v>
      </c>
      <c r="J241" s="12" t="s">
        <v>37</v>
      </c>
      <c r="K241" s="45" t="s">
        <v>996</v>
      </c>
      <c r="L241" s="45" t="s">
        <v>112</v>
      </c>
      <c r="M241" s="62" t="s">
        <v>970</v>
      </c>
      <c r="N241" s="62" t="s">
        <v>971</v>
      </c>
      <c r="O241" s="63">
        <v>2019</v>
      </c>
      <c r="P241" s="63"/>
      <c r="Q241" s="63"/>
      <c r="R241" s="64" t="s">
        <v>42</v>
      </c>
      <c r="S241" s="65" t="s">
        <v>1008</v>
      </c>
      <c r="T241" s="16">
        <v>43748</v>
      </c>
      <c r="U241" s="16">
        <v>43779</v>
      </c>
      <c r="V241" s="63"/>
      <c r="W241" s="45" t="s">
        <v>1009</v>
      </c>
      <c r="X241" s="66">
        <v>1</v>
      </c>
      <c r="Y241" s="69" t="s">
        <v>45</v>
      </c>
      <c r="Z241" s="63"/>
      <c r="AA241" s="63">
        <v>10</v>
      </c>
      <c r="AB241" s="63">
        <v>2019</v>
      </c>
      <c r="AC241" s="68">
        <v>43710</v>
      </c>
      <c r="AD241" s="72">
        <f ca="1">TODAY()-TABLA45[[#This Row],[Fecha radicación informe]]</f>
        <v>1778</v>
      </c>
      <c r="AE241" s="22" t="s">
        <v>46</v>
      </c>
      <c r="AF241" s="14"/>
    </row>
    <row r="242" spans="1:32" ht="252" x14ac:dyDescent="0.25">
      <c r="A242" s="44">
        <v>3760</v>
      </c>
      <c r="B242" s="45">
        <v>81</v>
      </c>
      <c r="C242" s="45">
        <v>2019</v>
      </c>
      <c r="D242" s="60" t="s">
        <v>1010</v>
      </c>
      <c r="E242" s="10" t="s">
        <v>34</v>
      </c>
      <c r="F242" s="45"/>
      <c r="G242" s="45"/>
      <c r="H242" s="45" t="s">
        <v>301</v>
      </c>
      <c r="I242" s="61" t="s">
        <v>36</v>
      </c>
      <c r="J242" s="12" t="s">
        <v>37</v>
      </c>
      <c r="K242" s="45" t="s">
        <v>996</v>
      </c>
      <c r="L242" s="45" t="s">
        <v>112</v>
      </c>
      <c r="M242" s="62" t="s">
        <v>970</v>
      </c>
      <c r="N242" s="62" t="s">
        <v>971</v>
      </c>
      <c r="O242" s="63">
        <v>2019</v>
      </c>
      <c r="P242" s="63"/>
      <c r="Q242" s="63"/>
      <c r="R242" s="64" t="s">
        <v>42</v>
      </c>
      <c r="S242" s="65" t="s">
        <v>1011</v>
      </c>
      <c r="T242" s="16">
        <v>43748</v>
      </c>
      <c r="U242" s="16">
        <v>43779</v>
      </c>
      <c r="V242" s="63"/>
      <c r="W242" s="45" t="s">
        <v>1012</v>
      </c>
      <c r="X242" s="66">
        <v>1</v>
      </c>
      <c r="Y242" s="69" t="s">
        <v>45</v>
      </c>
      <c r="Z242" s="63"/>
      <c r="AA242" s="63">
        <v>10</v>
      </c>
      <c r="AB242" s="63">
        <v>2019</v>
      </c>
      <c r="AC242" s="68">
        <v>43710</v>
      </c>
      <c r="AD242" s="72">
        <f ca="1">TODAY()-TABLA45[[#This Row],[Fecha radicación informe]]</f>
        <v>1778</v>
      </c>
      <c r="AE242" s="22" t="s">
        <v>46</v>
      </c>
      <c r="AF242" s="14"/>
    </row>
    <row r="243" spans="1:32" ht="409.5" x14ac:dyDescent="0.25">
      <c r="A243" s="44">
        <v>3761</v>
      </c>
      <c r="B243" s="45">
        <v>82</v>
      </c>
      <c r="C243" s="45">
        <v>2019</v>
      </c>
      <c r="D243" s="60" t="s">
        <v>1013</v>
      </c>
      <c r="E243" s="10" t="s">
        <v>34</v>
      </c>
      <c r="F243" s="45"/>
      <c r="G243" s="45"/>
      <c r="H243" s="45" t="s">
        <v>301</v>
      </c>
      <c r="I243" s="61" t="s">
        <v>36</v>
      </c>
      <c r="J243" s="12" t="s">
        <v>37</v>
      </c>
      <c r="K243" s="45" t="s">
        <v>996</v>
      </c>
      <c r="L243" s="45" t="s">
        <v>112</v>
      </c>
      <c r="M243" s="62" t="s">
        <v>970</v>
      </c>
      <c r="N243" s="62" t="s">
        <v>971</v>
      </c>
      <c r="O243" s="63">
        <v>2019</v>
      </c>
      <c r="P243" s="63"/>
      <c r="Q243" s="63"/>
      <c r="R243" s="64" t="s">
        <v>42</v>
      </c>
      <c r="S243" s="65" t="s">
        <v>1014</v>
      </c>
      <c r="T243" s="16">
        <v>43748</v>
      </c>
      <c r="U243" s="16">
        <v>43779</v>
      </c>
      <c r="V243" s="63"/>
      <c r="W243" s="45" t="s">
        <v>1015</v>
      </c>
      <c r="X243" s="66">
        <v>1</v>
      </c>
      <c r="Y243" s="69" t="s">
        <v>45</v>
      </c>
      <c r="Z243" s="63"/>
      <c r="AA243" s="63">
        <v>10</v>
      </c>
      <c r="AB243" s="63">
        <v>2019</v>
      </c>
      <c r="AC243" s="68">
        <v>43710</v>
      </c>
      <c r="AD243" s="72">
        <f ca="1">TODAY()-TABLA45[[#This Row],[Fecha radicación informe]]</f>
        <v>1778</v>
      </c>
      <c r="AE243" s="22" t="s">
        <v>46</v>
      </c>
      <c r="AF243" s="14"/>
    </row>
    <row r="244" spans="1:32" ht="299.25" x14ac:dyDescent="0.25">
      <c r="A244" s="44">
        <v>3762</v>
      </c>
      <c r="B244" s="45">
        <v>83</v>
      </c>
      <c r="C244" s="45">
        <v>2019</v>
      </c>
      <c r="D244" s="60" t="s">
        <v>1016</v>
      </c>
      <c r="E244" s="10" t="s">
        <v>34</v>
      </c>
      <c r="F244" s="45"/>
      <c r="G244" s="45"/>
      <c r="H244" s="45" t="s">
        <v>781</v>
      </c>
      <c r="I244" s="61" t="s">
        <v>36</v>
      </c>
      <c r="J244" s="12" t="s">
        <v>37</v>
      </c>
      <c r="K244" s="45" t="s">
        <v>1017</v>
      </c>
      <c r="L244" s="45" t="s">
        <v>285</v>
      </c>
      <c r="M244" s="62" t="s">
        <v>970</v>
      </c>
      <c r="N244" s="62" t="s">
        <v>971</v>
      </c>
      <c r="O244" s="63">
        <v>2019</v>
      </c>
      <c r="P244" s="63"/>
      <c r="Q244" s="63"/>
      <c r="R244" s="64" t="s">
        <v>358</v>
      </c>
      <c r="S244" s="65" t="s">
        <v>1018</v>
      </c>
      <c r="T244" s="16">
        <v>43596</v>
      </c>
      <c r="U244" s="16">
        <v>43951</v>
      </c>
      <c r="V244" s="63"/>
      <c r="W244" s="45" t="s">
        <v>1019</v>
      </c>
      <c r="X244" s="66">
        <v>1</v>
      </c>
      <c r="Y244" s="69" t="s">
        <v>45</v>
      </c>
      <c r="Z244" s="63"/>
      <c r="AA244" s="63">
        <v>6</v>
      </c>
      <c r="AB244" s="63">
        <v>2020</v>
      </c>
      <c r="AC244" s="68" t="s">
        <v>943</v>
      </c>
      <c r="AD244" s="72">
        <f ca="1">TODAY()-TABLA45[[#This Row],[Fecha radicación informe]]</f>
        <v>1781</v>
      </c>
      <c r="AE244" s="22" t="s">
        <v>46</v>
      </c>
      <c r="AF244" s="14"/>
    </row>
    <row r="245" spans="1:32" ht="267.75" x14ac:dyDescent="0.25">
      <c r="A245" s="44">
        <v>3763</v>
      </c>
      <c r="B245" s="45">
        <v>84</v>
      </c>
      <c r="C245" s="45">
        <v>2019</v>
      </c>
      <c r="D245" s="60" t="s">
        <v>1020</v>
      </c>
      <c r="E245" s="10" t="s">
        <v>34</v>
      </c>
      <c r="F245" s="45"/>
      <c r="G245" s="45"/>
      <c r="H245" s="45" t="s">
        <v>48</v>
      </c>
      <c r="I245" s="61" t="s">
        <v>308</v>
      </c>
      <c r="J245" s="12" t="s">
        <v>133</v>
      </c>
      <c r="K245" s="45" t="s">
        <v>1021</v>
      </c>
      <c r="L245" s="45" t="s">
        <v>492</v>
      </c>
      <c r="M245" s="62" t="s">
        <v>970</v>
      </c>
      <c r="N245" s="62" t="s">
        <v>971</v>
      </c>
      <c r="O245" s="63">
        <v>2019</v>
      </c>
      <c r="P245" s="63"/>
      <c r="Q245" s="63"/>
      <c r="R245" s="64" t="s">
        <v>358</v>
      </c>
      <c r="S245" s="65" t="s">
        <v>1022</v>
      </c>
      <c r="T245" s="16" t="s">
        <v>1023</v>
      </c>
      <c r="U245" s="16">
        <v>43921</v>
      </c>
      <c r="V245" s="63"/>
      <c r="W245" s="45" t="s">
        <v>1024</v>
      </c>
      <c r="X245" s="66">
        <v>1</v>
      </c>
      <c r="Y245" s="69" t="s">
        <v>45</v>
      </c>
      <c r="Z245" s="63"/>
      <c r="AA245" s="63">
        <v>2</v>
      </c>
      <c r="AB245" s="63">
        <v>2020</v>
      </c>
      <c r="AC245" s="68">
        <v>43710</v>
      </c>
      <c r="AD245" s="72">
        <f ca="1">TODAY()-TABLA45[[#This Row],[Fecha radicación informe]]</f>
        <v>1778</v>
      </c>
      <c r="AE245" s="22" t="s">
        <v>58</v>
      </c>
      <c r="AF245" s="14"/>
    </row>
    <row r="246" spans="1:32" ht="409.5" x14ac:dyDescent="0.25">
      <c r="A246" s="44">
        <v>3764</v>
      </c>
      <c r="B246" s="45">
        <v>85</v>
      </c>
      <c r="C246" s="45">
        <v>2019</v>
      </c>
      <c r="D246" s="60" t="s">
        <v>1025</v>
      </c>
      <c r="E246" s="10" t="s">
        <v>34</v>
      </c>
      <c r="F246" s="45"/>
      <c r="G246" s="45"/>
      <c r="H246" s="45" t="s">
        <v>48</v>
      </c>
      <c r="I246" s="61" t="s">
        <v>308</v>
      </c>
      <c r="J246" s="12" t="s">
        <v>133</v>
      </c>
      <c r="K246" s="45" t="s">
        <v>1021</v>
      </c>
      <c r="L246" s="45" t="s">
        <v>492</v>
      </c>
      <c r="M246" s="62" t="s">
        <v>970</v>
      </c>
      <c r="N246" s="62" t="s">
        <v>971</v>
      </c>
      <c r="O246" s="63">
        <v>2019</v>
      </c>
      <c r="P246" s="63"/>
      <c r="Q246" s="63"/>
      <c r="R246" s="64" t="s">
        <v>358</v>
      </c>
      <c r="S246" s="65" t="s">
        <v>1026</v>
      </c>
      <c r="T246" s="16" t="s">
        <v>1023</v>
      </c>
      <c r="U246" s="16">
        <v>43830</v>
      </c>
      <c r="V246" s="63"/>
      <c r="W246" s="45" t="s">
        <v>1027</v>
      </c>
      <c r="X246" s="66">
        <v>1</v>
      </c>
      <c r="Y246" s="69" t="s">
        <v>45</v>
      </c>
      <c r="Z246" s="63"/>
      <c r="AA246" s="63">
        <v>2</v>
      </c>
      <c r="AB246" s="63">
        <v>2020</v>
      </c>
      <c r="AC246" s="68">
        <v>43710</v>
      </c>
      <c r="AD246" s="72">
        <f ca="1">TODAY()-TABLA45[[#This Row],[Fecha radicación informe]]</f>
        <v>1778</v>
      </c>
      <c r="AE246" s="22" t="s">
        <v>58</v>
      </c>
      <c r="AF246" s="14"/>
    </row>
    <row r="247" spans="1:32" ht="189" x14ac:dyDescent="0.25">
      <c r="A247" s="44">
        <v>3765</v>
      </c>
      <c r="B247" s="45">
        <v>86</v>
      </c>
      <c r="C247" s="45">
        <v>2019</v>
      </c>
      <c r="D247" s="60" t="s">
        <v>1028</v>
      </c>
      <c r="E247" s="10" t="s">
        <v>34</v>
      </c>
      <c r="F247" s="45"/>
      <c r="G247" s="45"/>
      <c r="H247" s="45" t="s">
        <v>85</v>
      </c>
      <c r="I247" s="61" t="s">
        <v>49</v>
      </c>
      <c r="J247" s="70" t="s">
        <v>50</v>
      </c>
      <c r="K247" s="45" t="s">
        <v>1029</v>
      </c>
      <c r="L247" s="45" t="s">
        <v>765</v>
      </c>
      <c r="M247" s="62" t="s">
        <v>1030</v>
      </c>
      <c r="N247" s="62" t="s">
        <v>1031</v>
      </c>
      <c r="O247" s="63">
        <v>2019</v>
      </c>
      <c r="P247" s="63"/>
      <c r="Q247" s="63"/>
      <c r="R247" s="64" t="s">
        <v>42</v>
      </c>
      <c r="S247" s="65" t="s">
        <v>1032</v>
      </c>
      <c r="T247" s="16">
        <v>43799</v>
      </c>
      <c r="U247" s="16">
        <v>43966</v>
      </c>
      <c r="V247" s="63"/>
      <c r="W247" s="45" t="s">
        <v>1033</v>
      </c>
      <c r="X247" s="66">
        <v>1</v>
      </c>
      <c r="Y247" s="69" t="s">
        <v>45</v>
      </c>
      <c r="Z247" s="63"/>
      <c r="AA247" s="63">
        <v>5</v>
      </c>
      <c r="AB247" s="63">
        <v>2020</v>
      </c>
      <c r="AC247" s="68">
        <v>43740</v>
      </c>
      <c r="AD247" s="21">
        <f ca="1">IF(TABLA45[[#This Row],[Fecha radicación informe]]="","",TODAY()-TABLA45[[#This Row],[Fecha radicación informe]])</f>
        <v>1748</v>
      </c>
      <c r="AE247" s="22" t="s">
        <v>758</v>
      </c>
      <c r="AF247" s="14"/>
    </row>
    <row r="248" spans="1:32" ht="378" x14ac:dyDescent="0.25">
      <c r="A248" s="44">
        <v>3766</v>
      </c>
      <c r="B248" s="45">
        <v>87</v>
      </c>
      <c r="C248" s="45">
        <v>2019</v>
      </c>
      <c r="D248" s="60" t="s">
        <v>1034</v>
      </c>
      <c r="E248" s="10" t="s">
        <v>34</v>
      </c>
      <c r="F248" s="45"/>
      <c r="G248" s="45"/>
      <c r="H248" s="45" t="s">
        <v>48</v>
      </c>
      <c r="I248" s="61" t="s">
        <v>140</v>
      </c>
      <c r="J248" s="12" t="s">
        <v>133</v>
      </c>
      <c r="K248" s="45" t="s">
        <v>927</v>
      </c>
      <c r="L248" s="45" t="s">
        <v>210</v>
      </c>
      <c r="M248" s="62" t="s">
        <v>1030</v>
      </c>
      <c r="N248" s="62" t="s">
        <v>1031</v>
      </c>
      <c r="O248" s="63">
        <v>2019</v>
      </c>
      <c r="P248" s="63"/>
      <c r="Q248" s="63"/>
      <c r="R248" s="64"/>
      <c r="S248" s="65"/>
      <c r="T248" s="16"/>
      <c r="U248" s="16"/>
      <c r="V248" s="63"/>
      <c r="W248" s="45" t="s">
        <v>1035</v>
      </c>
      <c r="X248" s="66">
        <v>1</v>
      </c>
      <c r="Y248" s="69" t="s">
        <v>45</v>
      </c>
      <c r="Z248" s="63"/>
      <c r="AA248" s="63">
        <v>11</v>
      </c>
      <c r="AB248" s="63">
        <v>2021</v>
      </c>
      <c r="AC248" s="68">
        <v>43738</v>
      </c>
      <c r="AD248" s="21">
        <f ca="1">IF(TABLA45[[#This Row],[Fecha radicación informe]]="","",TODAY()-TABLA45[[#This Row],[Fecha radicación informe]])</f>
        <v>1750</v>
      </c>
      <c r="AE248" s="22" t="s">
        <v>758</v>
      </c>
      <c r="AF248" s="14"/>
    </row>
    <row r="249" spans="1:32" ht="283.5" x14ac:dyDescent="0.25">
      <c r="A249" s="44">
        <v>3767</v>
      </c>
      <c r="B249" s="45">
        <v>88</v>
      </c>
      <c r="C249" s="45">
        <v>2019</v>
      </c>
      <c r="D249" s="60" t="s">
        <v>1036</v>
      </c>
      <c r="E249" s="10" t="s">
        <v>34</v>
      </c>
      <c r="F249" s="45"/>
      <c r="G249" s="45"/>
      <c r="H249" s="45" t="s">
        <v>120</v>
      </c>
      <c r="I249" s="61" t="s">
        <v>903</v>
      </c>
      <c r="J249" s="12" t="s">
        <v>188</v>
      </c>
      <c r="K249" s="10" t="s">
        <v>205</v>
      </c>
      <c r="L249" s="45" t="s">
        <v>210</v>
      </c>
      <c r="M249" s="62" t="s">
        <v>1030</v>
      </c>
      <c r="N249" s="62" t="s">
        <v>1031</v>
      </c>
      <c r="O249" s="63">
        <v>2019</v>
      </c>
      <c r="P249" s="63"/>
      <c r="Q249" s="63"/>
      <c r="R249" s="64" t="s">
        <v>358</v>
      </c>
      <c r="S249" s="65" t="s">
        <v>1037</v>
      </c>
      <c r="T249" s="16" t="s">
        <v>1038</v>
      </c>
      <c r="U249" s="16">
        <v>44227</v>
      </c>
      <c r="V249" s="63"/>
      <c r="W249" s="45" t="s">
        <v>1039</v>
      </c>
      <c r="X249" s="66">
        <v>1</v>
      </c>
      <c r="Y249" s="69" t="s">
        <v>45</v>
      </c>
      <c r="Z249" s="63"/>
      <c r="AA249" s="63">
        <v>9</v>
      </c>
      <c r="AB249" s="63">
        <v>2021</v>
      </c>
      <c r="AC249" s="68">
        <v>43738</v>
      </c>
      <c r="AD249" s="21">
        <f ca="1">IF(TABLA45[[#This Row],[Fecha radicación informe]]="","",TODAY()-TABLA45[[#This Row],[Fecha radicación informe]])</f>
        <v>1750</v>
      </c>
      <c r="AE249" s="22" t="s">
        <v>758</v>
      </c>
      <c r="AF249" s="14"/>
    </row>
    <row r="250" spans="1:32" ht="409.5" x14ac:dyDescent="0.25">
      <c r="A250" s="44">
        <v>3768</v>
      </c>
      <c r="B250" s="45">
        <v>89</v>
      </c>
      <c r="C250" s="45">
        <v>2019</v>
      </c>
      <c r="D250" s="60" t="s">
        <v>1040</v>
      </c>
      <c r="E250" s="10" t="s">
        <v>34</v>
      </c>
      <c r="F250" s="45"/>
      <c r="G250" s="45"/>
      <c r="H250" s="45" t="s">
        <v>120</v>
      </c>
      <c r="I250" s="61" t="s">
        <v>903</v>
      </c>
      <c r="J250" s="12" t="s">
        <v>188</v>
      </c>
      <c r="K250" s="10" t="s">
        <v>205</v>
      </c>
      <c r="L250" s="45" t="s">
        <v>210</v>
      </c>
      <c r="M250" s="62" t="s">
        <v>1030</v>
      </c>
      <c r="N250" s="62" t="s">
        <v>1031</v>
      </c>
      <c r="O250" s="63">
        <v>2019</v>
      </c>
      <c r="P250" s="63"/>
      <c r="Q250" s="63"/>
      <c r="R250" s="64" t="s">
        <v>358</v>
      </c>
      <c r="S250" s="65" t="s">
        <v>1041</v>
      </c>
      <c r="T250" s="16" t="s">
        <v>1038</v>
      </c>
      <c r="U250" s="16">
        <v>44227</v>
      </c>
      <c r="V250" s="63"/>
      <c r="W250" s="45" t="s">
        <v>1042</v>
      </c>
      <c r="X250" s="66">
        <v>1</v>
      </c>
      <c r="Y250" s="69" t="s">
        <v>45</v>
      </c>
      <c r="Z250" s="63"/>
      <c r="AA250" s="63">
        <v>11</v>
      </c>
      <c r="AB250" s="63">
        <v>2021</v>
      </c>
      <c r="AC250" s="68">
        <v>43738</v>
      </c>
      <c r="AD250" s="21">
        <f ca="1">IF(TABLA45[[#This Row],[Fecha radicación informe]]="","",TODAY()-TABLA45[[#This Row],[Fecha radicación informe]])</f>
        <v>1750</v>
      </c>
      <c r="AE250" s="22" t="s">
        <v>758</v>
      </c>
      <c r="AF250" s="14"/>
    </row>
    <row r="251" spans="1:32" ht="409.5" x14ac:dyDescent="0.25">
      <c r="A251" s="44">
        <v>3769</v>
      </c>
      <c r="B251" s="45">
        <v>90</v>
      </c>
      <c r="C251" s="45">
        <v>2019</v>
      </c>
      <c r="D251" s="60" t="s">
        <v>1043</v>
      </c>
      <c r="E251" s="10" t="s">
        <v>34</v>
      </c>
      <c r="F251" s="45"/>
      <c r="G251" s="45"/>
      <c r="H251" s="45" t="s">
        <v>35</v>
      </c>
      <c r="I251" s="61" t="s">
        <v>36</v>
      </c>
      <c r="J251" s="12" t="s">
        <v>37</v>
      </c>
      <c r="K251" s="45" t="s">
        <v>1044</v>
      </c>
      <c r="L251" s="45" t="s">
        <v>100</v>
      </c>
      <c r="M251" s="62" t="s">
        <v>1045</v>
      </c>
      <c r="N251" s="62" t="s">
        <v>1046</v>
      </c>
      <c r="O251" s="63">
        <v>2019</v>
      </c>
      <c r="P251" s="63"/>
      <c r="Q251" s="63"/>
      <c r="R251" s="64" t="s">
        <v>42</v>
      </c>
      <c r="S251" s="65" t="s">
        <v>1047</v>
      </c>
      <c r="T251" s="75" t="s">
        <v>1048</v>
      </c>
      <c r="U251" s="75">
        <v>44012</v>
      </c>
      <c r="V251" s="63"/>
      <c r="W251" s="45" t="s">
        <v>1049</v>
      </c>
      <c r="X251" s="66">
        <v>1</v>
      </c>
      <c r="Y251" s="69" t="s">
        <v>45</v>
      </c>
      <c r="Z251" s="63"/>
      <c r="AA251" s="63">
        <v>7</v>
      </c>
      <c r="AB251" s="63">
        <v>2020</v>
      </c>
      <c r="AC251" s="68" t="s">
        <v>1050</v>
      </c>
      <c r="AD251" s="21">
        <f ca="1">IF(TABLA45[[#This Row],[Fecha radicación informe]]="","",TODAY()-TABLA45[[#This Row],[Fecha radicación informe]])</f>
        <v>1721</v>
      </c>
      <c r="AE251" s="22" t="s">
        <v>46</v>
      </c>
      <c r="AF251" s="14"/>
    </row>
    <row r="252" spans="1:32" ht="409.5" x14ac:dyDescent="0.25">
      <c r="A252" s="44">
        <v>3770</v>
      </c>
      <c r="B252" s="45">
        <v>91</v>
      </c>
      <c r="C252" s="45">
        <v>2019</v>
      </c>
      <c r="D252" s="60" t="s">
        <v>1051</v>
      </c>
      <c r="E252" s="10" t="s">
        <v>34</v>
      </c>
      <c r="F252" s="45"/>
      <c r="G252" s="45"/>
      <c r="H252" s="45" t="s">
        <v>85</v>
      </c>
      <c r="I252" s="61" t="s">
        <v>36</v>
      </c>
      <c r="J252" s="12" t="s">
        <v>37</v>
      </c>
      <c r="K252" s="45" t="s">
        <v>1044</v>
      </c>
      <c r="L252" s="45" t="s">
        <v>100</v>
      </c>
      <c r="M252" s="62" t="s">
        <v>1045</v>
      </c>
      <c r="N252" s="62" t="s">
        <v>1046</v>
      </c>
      <c r="O252" s="63">
        <v>2019</v>
      </c>
      <c r="P252" s="63"/>
      <c r="Q252" s="63"/>
      <c r="R252" s="64" t="s">
        <v>42</v>
      </c>
      <c r="S252" s="65" t="s">
        <v>1052</v>
      </c>
      <c r="T252" s="75" t="s">
        <v>1048</v>
      </c>
      <c r="U252" s="75">
        <v>44012</v>
      </c>
      <c r="V252" s="63"/>
      <c r="W252" s="45" t="s">
        <v>1053</v>
      </c>
      <c r="X252" s="66">
        <v>1</v>
      </c>
      <c r="Y252" s="69" t="s">
        <v>45</v>
      </c>
      <c r="Z252" s="63"/>
      <c r="AA252" s="63">
        <v>6</v>
      </c>
      <c r="AB252" s="63">
        <v>2020</v>
      </c>
      <c r="AC252" s="68" t="s">
        <v>1050</v>
      </c>
      <c r="AD252" s="21">
        <f ca="1">IF(TABLA45[[#This Row],[Fecha radicación informe]]="","",TODAY()-TABLA45[[#This Row],[Fecha radicación informe]])</f>
        <v>1721</v>
      </c>
      <c r="AE252" s="22" t="s">
        <v>46</v>
      </c>
      <c r="AF252" s="14"/>
    </row>
    <row r="253" spans="1:32" ht="409.5" x14ac:dyDescent="0.25">
      <c r="A253" s="44">
        <v>3771</v>
      </c>
      <c r="B253" s="45">
        <v>92</v>
      </c>
      <c r="C253" s="45">
        <v>2019</v>
      </c>
      <c r="D253" s="60" t="s">
        <v>1054</v>
      </c>
      <c r="E253" s="10" t="s">
        <v>34</v>
      </c>
      <c r="F253" s="45"/>
      <c r="G253" s="45"/>
      <c r="H253" s="45" t="s">
        <v>35</v>
      </c>
      <c r="I253" s="61" t="s">
        <v>36</v>
      </c>
      <c r="J253" s="12" t="s">
        <v>37</v>
      </c>
      <c r="K253" s="45" t="s">
        <v>1044</v>
      </c>
      <c r="L253" s="45" t="s">
        <v>100</v>
      </c>
      <c r="M253" s="62" t="s">
        <v>1045</v>
      </c>
      <c r="N253" s="62" t="s">
        <v>1046</v>
      </c>
      <c r="O253" s="63">
        <v>2019</v>
      </c>
      <c r="P253" s="63"/>
      <c r="Q253" s="63"/>
      <c r="R253" s="64" t="s">
        <v>42</v>
      </c>
      <c r="S253" s="65" t="s">
        <v>1055</v>
      </c>
      <c r="T253" s="75" t="s">
        <v>1048</v>
      </c>
      <c r="U253" s="75">
        <v>44135</v>
      </c>
      <c r="V253" s="63"/>
      <c r="W253" s="45" t="s">
        <v>1056</v>
      </c>
      <c r="X253" s="66">
        <v>1</v>
      </c>
      <c r="Y253" s="69" t="s">
        <v>45</v>
      </c>
      <c r="Z253" s="63"/>
      <c r="AA253" s="63">
        <v>10</v>
      </c>
      <c r="AB253" s="63">
        <v>2020</v>
      </c>
      <c r="AC253" s="68" t="s">
        <v>1050</v>
      </c>
      <c r="AD253" s="21">
        <f ca="1">IF(TABLA45[[#This Row],[Fecha radicación informe]]="","",TODAY()-TABLA45[[#This Row],[Fecha radicación informe]])</f>
        <v>1721</v>
      </c>
      <c r="AE253" s="22" t="s">
        <v>46</v>
      </c>
      <c r="AF253" s="14"/>
    </row>
    <row r="254" spans="1:32" ht="346.5" x14ac:dyDescent="0.25">
      <c r="A254" s="44">
        <v>3772</v>
      </c>
      <c r="B254" s="45">
        <v>93</v>
      </c>
      <c r="C254" s="45">
        <v>2019</v>
      </c>
      <c r="D254" s="60" t="s">
        <v>1057</v>
      </c>
      <c r="E254" s="10" t="s">
        <v>34</v>
      </c>
      <c r="F254" s="45"/>
      <c r="G254" s="45"/>
      <c r="H254" s="45" t="s">
        <v>85</v>
      </c>
      <c r="I254" s="61" t="s">
        <v>36</v>
      </c>
      <c r="J254" s="12" t="s">
        <v>37</v>
      </c>
      <c r="K254" s="45" t="s">
        <v>1044</v>
      </c>
      <c r="L254" s="45" t="s">
        <v>100</v>
      </c>
      <c r="M254" s="62" t="s">
        <v>1045</v>
      </c>
      <c r="N254" s="62" t="s">
        <v>1046</v>
      </c>
      <c r="O254" s="63">
        <v>2019</v>
      </c>
      <c r="P254" s="63"/>
      <c r="Q254" s="63"/>
      <c r="R254" s="64" t="s">
        <v>42</v>
      </c>
      <c r="S254" s="65" t="s">
        <v>1058</v>
      </c>
      <c r="T254" s="75" t="s">
        <v>1048</v>
      </c>
      <c r="U254" s="75">
        <v>44012</v>
      </c>
      <c r="V254" s="63"/>
      <c r="W254" s="45" t="s">
        <v>1059</v>
      </c>
      <c r="X254" s="66">
        <v>1</v>
      </c>
      <c r="Y254" s="69" t="s">
        <v>45</v>
      </c>
      <c r="Z254" s="63"/>
      <c r="AA254" s="63">
        <v>5</v>
      </c>
      <c r="AB254" s="63">
        <v>2020</v>
      </c>
      <c r="AC254" s="68" t="s">
        <v>1050</v>
      </c>
      <c r="AD254" s="21">
        <f ca="1">IF(TABLA45[[#This Row],[Fecha radicación informe]]="","",TODAY()-TABLA45[[#This Row],[Fecha radicación informe]])</f>
        <v>1721</v>
      </c>
      <c r="AE254" s="22" t="s">
        <v>46</v>
      </c>
      <c r="AF254" s="14"/>
    </row>
    <row r="255" spans="1:32" ht="409.5" x14ac:dyDescent="0.25">
      <c r="A255" s="44">
        <v>3773</v>
      </c>
      <c r="B255" s="45">
        <v>94</v>
      </c>
      <c r="C255" s="45">
        <v>2019</v>
      </c>
      <c r="D255" s="60" t="s">
        <v>1060</v>
      </c>
      <c r="E255" s="10" t="s">
        <v>34</v>
      </c>
      <c r="F255" s="45"/>
      <c r="G255" s="45"/>
      <c r="H255" s="45" t="s">
        <v>85</v>
      </c>
      <c r="I255" s="61" t="s">
        <v>36</v>
      </c>
      <c r="J255" s="12" t="s">
        <v>37</v>
      </c>
      <c r="K255" s="45" t="s">
        <v>1044</v>
      </c>
      <c r="L255" s="45" t="s">
        <v>100</v>
      </c>
      <c r="M255" s="62" t="s">
        <v>1045</v>
      </c>
      <c r="N255" s="62" t="s">
        <v>1046</v>
      </c>
      <c r="O255" s="63">
        <v>2019</v>
      </c>
      <c r="P255" s="63"/>
      <c r="Q255" s="63"/>
      <c r="R255" s="64" t="s">
        <v>42</v>
      </c>
      <c r="S255" s="65" t="s">
        <v>1061</v>
      </c>
      <c r="T255" s="75" t="s">
        <v>1048</v>
      </c>
      <c r="U255" s="75">
        <v>44012</v>
      </c>
      <c r="V255" s="63"/>
      <c r="W255" s="45" t="s">
        <v>1062</v>
      </c>
      <c r="X255" s="66">
        <v>1</v>
      </c>
      <c r="Y255" s="69" t="s">
        <v>45</v>
      </c>
      <c r="Z255" s="63"/>
      <c r="AA255" s="63">
        <v>6</v>
      </c>
      <c r="AB255" s="63">
        <v>2020</v>
      </c>
      <c r="AC255" s="68" t="s">
        <v>1050</v>
      </c>
      <c r="AD255" s="21">
        <f ca="1">IF(TABLA45[[#This Row],[Fecha radicación informe]]="","",TODAY()-TABLA45[[#This Row],[Fecha radicación informe]])</f>
        <v>1721</v>
      </c>
      <c r="AE255" s="22" t="s">
        <v>46</v>
      </c>
      <c r="AF255" s="14"/>
    </row>
    <row r="256" spans="1:32" ht="409.5" x14ac:dyDescent="0.25">
      <c r="A256" s="44">
        <v>3774</v>
      </c>
      <c r="B256" s="45">
        <v>95</v>
      </c>
      <c r="C256" s="45">
        <v>2019</v>
      </c>
      <c r="D256" s="60" t="s">
        <v>1063</v>
      </c>
      <c r="E256" s="10" t="s">
        <v>333</v>
      </c>
      <c r="F256" s="45"/>
      <c r="G256" s="45"/>
      <c r="H256" s="45" t="s">
        <v>35</v>
      </c>
      <c r="I256" s="61" t="s">
        <v>36</v>
      </c>
      <c r="J256" s="70" t="s">
        <v>98</v>
      </c>
      <c r="K256" s="45" t="s">
        <v>1064</v>
      </c>
      <c r="L256" s="10" t="s">
        <v>39</v>
      </c>
      <c r="M256" s="62" t="s">
        <v>1045</v>
      </c>
      <c r="N256" s="62" t="s">
        <v>1046</v>
      </c>
      <c r="O256" s="63">
        <v>2019</v>
      </c>
      <c r="P256" s="63"/>
      <c r="Q256" s="63"/>
      <c r="R256" s="64" t="s">
        <v>436</v>
      </c>
      <c r="S256" s="65" t="s">
        <v>990</v>
      </c>
      <c r="T256" s="75" t="s">
        <v>1065</v>
      </c>
      <c r="U256" s="75" t="s">
        <v>1001</v>
      </c>
      <c r="V256" s="63"/>
      <c r="W256" s="45" t="s">
        <v>1066</v>
      </c>
      <c r="X256" s="66">
        <v>0.5</v>
      </c>
      <c r="Y256" s="69" t="s">
        <v>305</v>
      </c>
      <c r="Z256" s="63"/>
      <c r="AA256" s="63"/>
      <c r="AB256" s="63"/>
      <c r="AC256" s="68" t="s">
        <v>991</v>
      </c>
      <c r="AD256" s="21">
        <f ca="1">IF(TABLA45[[#This Row],[Fecha radicación informe]]="","",TODAY()-TABLA45[[#This Row],[Fecha radicación informe]])</f>
        <v>1722</v>
      </c>
      <c r="AE256" s="22" t="s">
        <v>46</v>
      </c>
      <c r="AF256" s="34" t="s">
        <v>1067</v>
      </c>
    </row>
    <row r="257" spans="1:32" ht="409.5" x14ac:dyDescent="0.25">
      <c r="A257" s="44">
        <v>3775</v>
      </c>
      <c r="B257" s="45">
        <v>96</v>
      </c>
      <c r="C257" s="45">
        <v>2019</v>
      </c>
      <c r="D257" s="60" t="s">
        <v>1068</v>
      </c>
      <c r="E257" s="10" t="s">
        <v>34</v>
      </c>
      <c r="F257" s="45"/>
      <c r="G257" s="45"/>
      <c r="H257" s="45" t="s">
        <v>85</v>
      </c>
      <c r="I257" s="61" t="s">
        <v>36</v>
      </c>
      <c r="J257" s="70" t="s">
        <v>98</v>
      </c>
      <c r="K257" s="45" t="s">
        <v>1069</v>
      </c>
      <c r="L257" s="45" t="s">
        <v>285</v>
      </c>
      <c r="M257" s="62" t="s">
        <v>1045</v>
      </c>
      <c r="N257" s="62" t="s">
        <v>1046</v>
      </c>
      <c r="O257" s="63">
        <v>2019</v>
      </c>
      <c r="P257" s="63"/>
      <c r="Q257" s="63"/>
      <c r="R257" s="64" t="s">
        <v>358</v>
      </c>
      <c r="S257" s="65" t="s">
        <v>1070</v>
      </c>
      <c r="T257" s="75" t="s">
        <v>1071</v>
      </c>
      <c r="U257" s="75">
        <v>43861</v>
      </c>
      <c r="V257" s="63"/>
      <c r="W257" s="45" t="s">
        <v>1072</v>
      </c>
      <c r="X257" s="66">
        <v>1</v>
      </c>
      <c r="Y257" s="69" t="s">
        <v>45</v>
      </c>
      <c r="Z257" s="63"/>
      <c r="AA257" s="63">
        <v>6</v>
      </c>
      <c r="AB257" s="63">
        <v>2020</v>
      </c>
      <c r="AC257" s="68" t="s">
        <v>1073</v>
      </c>
      <c r="AD257" s="21">
        <f ca="1">IF(TABLA45[[#This Row],[Fecha radicación informe]]="","",TODAY()-TABLA45[[#This Row],[Fecha radicación informe]])</f>
        <v>1719</v>
      </c>
      <c r="AE257" s="22" t="s">
        <v>46</v>
      </c>
      <c r="AF257" s="14"/>
    </row>
    <row r="258" spans="1:32" ht="346.5" x14ac:dyDescent="0.25">
      <c r="A258" s="44">
        <v>3776</v>
      </c>
      <c r="B258" s="45">
        <v>97</v>
      </c>
      <c r="C258" s="45">
        <v>2019</v>
      </c>
      <c r="D258" s="60" t="s">
        <v>1074</v>
      </c>
      <c r="E258" s="10" t="s">
        <v>34</v>
      </c>
      <c r="F258" s="45"/>
      <c r="G258" s="45"/>
      <c r="H258" s="45" t="s">
        <v>35</v>
      </c>
      <c r="I258" s="61" t="s">
        <v>36</v>
      </c>
      <c r="J258" s="70" t="s">
        <v>98</v>
      </c>
      <c r="K258" s="45" t="s">
        <v>1069</v>
      </c>
      <c r="L258" s="45" t="s">
        <v>285</v>
      </c>
      <c r="M258" s="62" t="s">
        <v>1045</v>
      </c>
      <c r="N258" s="62" t="s">
        <v>1046</v>
      </c>
      <c r="O258" s="63">
        <v>2019</v>
      </c>
      <c r="P258" s="63"/>
      <c r="Q258" s="63"/>
      <c r="R258" s="64" t="s">
        <v>358</v>
      </c>
      <c r="S258" s="65" t="s">
        <v>1075</v>
      </c>
      <c r="T258" s="75" t="s">
        <v>1071</v>
      </c>
      <c r="U258" s="75">
        <v>43861</v>
      </c>
      <c r="V258" s="63"/>
      <c r="W258" s="45" t="s">
        <v>1076</v>
      </c>
      <c r="X258" s="66">
        <v>1</v>
      </c>
      <c r="Y258" s="69" t="s">
        <v>45</v>
      </c>
      <c r="Z258" s="63"/>
      <c r="AA258" s="63">
        <v>6</v>
      </c>
      <c r="AB258" s="63">
        <v>2020</v>
      </c>
      <c r="AC258" s="68" t="s">
        <v>1073</v>
      </c>
      <c r="AD258" s="21">
        <f ca="1">IF(TABLA45[[#This Row],[Fecha radicación informe]]="","",TODAY()-TABLA45[[#This Row],[Fecha radicación informe]])</f>
        <v>1719</v>
      </c>
      <c r="AE258" s="22" t="s">
        <v>46</v>
      </c>
      <c r="AF258" s="14"/>
    </row>
    <row r="259" spans="1:32" ht="299.25" x14ac:dyDescent="0.25">
      <c r="A259" s="44">
        <v>3777</v>
      </c>
      <c r="B259" s="45">
        <v>98</v>
      </c>
      <c r="C259" s="45">
        <v>2019</v>
      </c>
      <c r="D259" s="60" t="s">
        <v>1077</v>
      </c>
      <c r="E259" s="10" t="s">
        <v>34</v>
      </c>
      <c r="F259" s="45"/>
      <c r="G259" s="45"/>
      <c r="H259" s="45" t="s">
        <v>48</v>
      </c>
      <c r="I259" s="61" t="s">
        <v>36</v>
      </c>
      <c r="J259" s="70" t="s">
        <v>98</v>
      </c>
      <c r="K259" s="45" t="s">
        <v>1069</v>
      </c>
      <c r="L259" s="45" t="s">
        <v>285</v>
      </c>
      <c r="M259" s="62" t="s">
        <v>1045</v>
      </c>
      <c r="N259" s="62" t="s">
        <v>1046</v>
      </c>
      <c r="O259" s="63">
        <v>2019</v>
      </c>
      <c r="P259" s="63"/>
      <c r="Q259" s="63"/>
      <c r="R259" s="64" t="s">
        <v>358</v>
      </c>
      <c r="S259" s="65" t="s">
        <v>1078</v>
      </c>
      <c r="T259" s="75">
        <v>43816</v>
      </c>
      <c r="U259" s="75">
        <v>43826</v>
      </c>
      <c r="V259" s="63"/>
      <c r="W259" s="45" t="s">
        <v>1079</v>
      </c>
      <c r="X259" s="66">
        <v>1</v>
      </c>
      <c r="Y259" s="69" t="s">
        <v>45</v>
      </c>
      <c r="Z259" s="63"/>
      <c r="AA259" s="63">
        <v>6</v>
      </c>
      <c r="AB259" s="63">
        <v>2020</v>
      </c>
      <c r="AC259" s="68" t="s">
        <v>1073</v>
      </c>
      <c r="AD259" s="21">
        <f ca="1">IF(TABLA45[[#This Row],[Fecha radicación informe]]="","",TODAY()-TABLA45[[#This Row],[Fecha radicación informe]])</f>
        <v>1719</v>
      </c>
      <c r="AE259" s="22" t="s">
        <v>46</v>
      </c>
      <c r="AF259" s="14"/>
    </row>
    <row r="260" spans="1:32" ht="315" x14ac:dyDescent="0.25">
      <c r="A260" s="44">
        <v>3778</v>
      </c>
      <c r="B260" s="45">
        <v>99</v>
      </c>
      <c r="C260" s="45">
        <v>2019</v>
      </c>
      <c r="D260" s="60" t="s">
        <v>1080</v>
      </c>
      <c r="E260" s="10" t="s">
        <v>333</v>
      </c>
      <c r="F260" s="45"/>
      <c r="G260" s="45"/>
      <c r="H260" s="45" t="s">
        <v>85</v>
      </c>
      <c r="I260" s="61" t="s">
        <v>49</v>
      </c>
      <c r="J260" s="70" t="s">
        <v>50</v>
      </c>
      <c r="K260" s="45" t="s">
        <v>1081</v>
      </c>
      <c r="L260" s="45" t="s">
        <v>63</v>
      </c>
      <c r="M260" s="62" t="s">
        <v>1045</v>
      </c>
      <c r="N260" s="62" t="s">
        <v>1046</v>
      </c>
      <c r="O260" s="63">
        <v>2019</v>
      </c>
      <c r="P260" s="63"/>
      <c r="Q260" s="63"/>
      <c r="R260" s="64" t="s">
        <v>42</v>
      </c>
      <c r="S260" s="65" t="s">
        <v>1082</v>
      </c>
      <c r="T260" s="75" t="s">
        <v>1048</v>
      </c>
      <c r="U260" s="75">
        <v>44408</v>
      </c>
      <c r="V260" s="63"/>
      <c r="W260" s="45" t="s">
        <v>1083</v>
      </c>
      <c r="X260" s="66">
        <v>1</v>
      </c>
      <c r="Y260" s="19" t="s">
        <v>318</v>
      </c>
      <c r="Z260" s="63"/>
      <c r="AA260" s="63">
        <v>4</v>
      </c>
      <c r="AB260" s="63">
        <v>2022</v>
      </c>
      <c r="AC260" s="68">
        <v>43770</v>
      </c>
      <c r="AD260" s="21">
        <f ca="1">IF(TABLA45[[#This Row],[Fecha radicación informe]]="","",TODAY()-TABLA45[[#This Row],[Fecha radicación informe]])</f>
        <v>1718</v>
      </c>
      <c r="AE260" s="22" t="s">
        <v>58</v>
      </c>
      <c r="AF260" s="34" t="s">
        <v>1084</v>
      </c>
    </row>
    <row r="261" spans="1:32" ht="299.25" x14ac:dyDescent="0.25">
      <c r="A261" s="44">
        <v>3779</v>
      </c>
      <c r="B261" s="45">
        <v>100</v>
      </c>
      <c r="C261" s="45">
        <v>2019</v>
      </c>
      <c r="D261" s="60" t="s">
        <v>1085</v>
      </c>
      <c r="E261" s="10" t="s">
        <v>34</v>
      </c>
      <c r="F261" s="45"/>
      <c r="G261" s="45"/>
      <c r="H261" s="45" t="s">
        <v>301</v>
      </c>
      <c r="I261" s="61" t="s">
        <v>36</v>
      </c>
      <c r="J261" s="12" t="s">
        <v>37</v>
      </c>
      <c r="K261" s="45" t="s">
        <v>677</v>
      </c>
      <c r="L261" s="45" t="s">
        <v>279</v>
      </c>
      <c r="M261" s="62" t="s">
        <v>1045</v>
      </c>
      <c r="N261" s="62" t="s">
        <v>1046</v>
      </c>
      <c r="O261" s="63">
        <v>2019</v>
      </c>
      <c r="P261" s="63"/>
      <c r="Q261" s="63"/>
      <c r="R261" s="64" t="s">
        <v>42</v>
      </c>
      <c r="S261" s="65" t="s">
        <v>1086</v>
      </c>
      <c r="T261" s="75" t="s">
        <v>1087</v>
      </c>
      <c r="U261" s="75">
        <v>43832</v>
      </c>
      <c r="V261" s="63"/>
      <c r="W261" s="45" t="s">
        <v>1088</v>
      </c>
      <c r="X261" s="66">
        <v>1</v>
      </c>
      <c r="Y261" s="69" t="s">
        <v>45</v>
      </c>
      <c r="Z261" s="63"/>
      <c r="AA261" s="63">
        <v>1</v>
      </c>
      <c r="AB261" s="63">
        <v>2020</v>
      </c>
      <c r="AC261" s="68" t="s">
        <v>1089</v>
      </c>
      <c r="AD261" s="21">
        <f ca="1">IF(TABLA45[[#This Row],[Fecha radicación informe]]="","",TODAY()-TABLA45[[#This Row],[Fecha radicación informe]])</f>
        <v>1720</v>
      </c>
      <c r="AE261" s="22" t="s">
        <v>58</v>
      </c>
      <c r="AF261" s="14"/>
    </row>
    <row r="262" spans="1:32" ht="241.5" customHeight="1" x14ac:dyDescent="0.25">
      <c r="A262" s="44">
        <v>3780</v>
      </c>
      <c r="B262" s="45">
        <v>101</v>
      </c>
      <c r="C262" s="45">
        <v>2019</v>
      </c>
      <c r="D262" s="60" t="s">
        <v>1090</v>
      </c>
      <c r="E262" s="10" t="s">
        <v>34</v>
      </c>
      <c r="F262" s="45"/>
      <c r="G262" s="45"/>
      <c r="H262" s="45" t="s">
        <v>85</v>
      </c>
      <c r="I262" s="61" t="s">
        <v>49</v>
      </c>
      <c r="J262" s="70" t="s">
        <v>50</v>
      </c>
      <c r="K262" s="45" t="s">
        <v>1091</v>
      </c>
      <c r="L262" s="45" t="s">
        <v>765</v>
      </c>
      <c r="M262" s="62" t="s">
        <v>1092</v>
      </c>
      <c r="N262" s="62" t="s">
        <v>1046</v>
      </c>
      <c r="O262" s="63">
        <v>2019</v>
      </c>
      <c r="P262" s="63"/>
      <c r="Q262" s="63"/>
      <c r="R262" s="64" t="s">
        <v>358</v>
      </c>
      <c r="S262" s="65" t="s">
        <v>1093</v>
      </c>
      <c r="T262" s="75">
        <v>43811</v>
      </c>
      <c r="U262" s="75">
        <v>44135</v>
      </c>
      <c r="V262" s="63"/>
      <c r="W262" s="45" t="s">
        <v>1094</v>
      </c>
      <c r="X262" s="66">
        <v>1</v>
      </c>
      <c r="Y262" s="69" t="s">
        <v>45</v>
      </c>
      <c r="Z262" s="63"/>
      <c r="AA262" s="63">
        <v>12</v>
      </c>
      <c r="AB262" s="63">
        <v>2020</v>
      </c>
      <c r="AC262" s="68">
        <v>43769</v>
      </c>
      <c r="AD262" s="21">
        <f ca="1">IF(TABLA45[[#This Row],[Fecha radicación informe]]="","",TODAY()-TABLA45[[#This Row],[Fecha radicación informe]])</f>
        <v>1719</v>
      </c>
      <c r="AE262" s="22" t="s">
        <v>758</v>
      </c>
      <c r="AF262" s="14"/>
    </row>
    <row r="263" spans="1:32" ht="179.25" customHeight="1" x14ac:dyDescent="0.25">
      <c r="A263" s="44">
        <v>3781</v>
      </c>
      <c r="B263" s="45">
        <v>102</v>
      </c>
      <c r="C263" s="45">
        <v>2019</v>
      </c>
      <c r="D263" s="60" t="s">
        <v>1095</v>
      </c>
      <c r="E263" s="10" t="s">
        <v>34</v>
      </c>
      <c r="F263" s="45"/>
      <c r="G263" s="45"/>
      <c r="H263" s="45" t="s">
        <v>85</v>
      </c>
      <c r="I263" s="61" t="s">
        <v>49</v>
      </c>
      <c r="J263" s="70" t="s">
        <v>50</v>
      </c>
      <c r="K263" s="45" t="s">
        <v>1091</v>
      </c>
      <c r="L263" s="45" t="s">
        <v>765</v>
      </c>
      <c r="M263" s="62" t="s">
        <v>1045</v>
      </c>
      <c r="N263" s="62" t="s">
        <v>1046</v>
      </c>
      <c r="O263" s="63">
        <v>2019</v>
      </c>
      <c r="P263" s="63"/>
      <c r="Q263" s="63"/>
      <c r="R263" s="64" t="s">
        <v>358</v>
      </c>
      <c r="S263" s="65" t="s">
        <v>1096</v>
      </c>
      <c r="T263" s="75">
        <v>43811</v>
      </c>
      <c r="U263" s="75">
        <v>44043</v>
      </c>
      <c r="V263" s="63"/>
      <c r="W263" s="45" t="s">
        <v>1097</v>
      </c>
      <c r="X263" s="66">
        <v>1</v>
      </c>
      <c r="Y263" s="69" t="s">
        <v>45</v>
      </c>
      <c r="Z263" s="63"/>
      <c r="AA263" s="63">
        <v>6</v>
      </c>
      <c r="AB263" s="63">
        <v>2020</v>
      </c>
      <c r="AC263" s="68">
        <v>43769</v>
      </c>
      <c r="AD263" s="21">
        <f ca="1">IF(TABLA45[[#This Row],[Fecha radicación informe]]="","",TODAY()-TABLA45[[#This Row],[Fecha radicación informe]])</f>
        <v>1719</v>
      </c>
      <c r="AE263" s="22" t="s">
        <v>758</v>
      </c>
      <c r="AF263" s="14"/>
    </row>
    <row r="264" spans="1:32" ht="409.5" x14ac:dyDescent="0.25">
      <c r="A264" s="44">
        <v>3782</v>
      </c>
      <c r="B264" s="45">
        <v>103</v>
      </c>
      <c r="C264" s="45">
        <v>2019</v>
      </c>
      <c r="D264" s="60" t="s">
        <v>1098</v>
      </c>
      <c r="E264" s="10" t="s">
        <v>34</v>
      </c>
      <c r="F264" s="45"/>
      <c r="G264" s="45"/>
      <c r="H264" s="45" t="s">
        <v>781</v>
      </c>
      <c r="I264" s="61" t="s">
        <v>121</v>
      </c>
      <c r="J264" s="70" t="s">
        <v>77</v>
      </c>
      <c r="K264" s="45" t="s">
        <v>1099</v>
      </c>
      <c r="L264" s="45" t="s">
        <v>79</v>
      </c>
      <c r="M264" s="62" t="s">
        <v>1045</v>
      </c>
      <c r="N264" s="62" t="s">
        <v>1046</v>
      </c>
      <c r="O264" s="63">
        <v>2019</v>
      </c>
      <c r="P264" s="63"/>
      <c r="Q264" s="63"/>
      <c r="R264" s="64" t="s">
        <v>42</v>
      </c>
      <c r="S264" s="65" t="s">
        <v>1100</v>
      </c>
      <c r="T264" s="75">
        <v>43811</v>
      </c>
      <c r="U264" s="75">
        <v>44012</v>
      </c>
      <c r="V264" s="63"/>
      <c r="W264" s="45" t="s">
        <v>1101</v>
      </c>
      <c r="X264" s="66">
        <v>1</v>
      </c>
      <c r="Y264" s="69" t="s">
        <v>45</v>
      </c>
      <c r="Z264" s="63"/>
      <c r="AA264" s="63">
        <v>9</v>
      </c>
      <c r="AB264" s="63">
        <v>2020</v>
      </c>
      <c r="AC264" s="68" t="s">
        <v>1073</v>
      </c>
      <c r="AD264" s="21">
        <f ca="1">IF(TABLA45[[#This Row],[Fecha radicación informe]]="","",TODAY()-TABLA45[[#This Row],[Fecha radicación informe]])</f>
        <v>1719</v>
      </c>
      <c r="AE264" s="22" t="s">
        <v>58</v>
      </c>
      <c r="AF264" s="14"/>
    </row>
    <row r="265" spans="1:32" ht="409.5" x14ac:dyDescent="0.25">
      <c r="A265" s="44">
        <v>3783</v>
      </c>
      <c r="B265" s="45">
        <v>104</v>
      </c>
      <c r="C265" s="45">
        <v>2019</v>
      </c>
      <c r="D265" s="60" t="s">
        <v>1102</v>
      </c>
      <c r="E265" s="10" t="s">
        <v>34</v>
      </c>
      <c r="F265" s="45"/>
      <c r="G265" s="45"/>
      <c r="H265" s="45" t="s">
        <v>781</v>
      </c>
      <c r="I265" s="61" t="s">
        <v>187</v>
      </c>
      <c r="J265" s="12" t="s">
        <v>188</v>
      </c>
      <c r="K265" s="45" t="s">
        <v>884</v>
      </c>
      <c r="L265" s="45" t="s">
        <v>79</v>
      </c>
      <c r="M265" s="62" t="s">
        <v>1045</v>
      </c>
      <c r="N265" s="62" t="s">
        <v>1046</v>
      </c>
      <c r="O265" s="63">
        <v>2019</v>
      </c>
      <c r="P265" s="63"/>
      <c r="Q265" s="63"/>
      <c r="R265" s="64" t="s">
        <v>358</v>
      </c>
      <c r="S265" s="65" t="s">
        <v>1103</v>
      </c>
      <c r="T265" s="75">
        <v>43811</v>
      </c>
      <c r="U265" s="75">
        <v>43889</v>
      </c>
      <c r="V265" s="63"/>
      <c r="W265" s="45" t="s">
        <v>1104</v>
      </c>
      <c r="X265" s="66">
        <v>1</v>
      </c>
      <c r="Y265" s="69" t="s">
        <v>45</v>
      </c>
      <c r="Z265" s="63"/>
      <c r="AA265" s="63">
        <v>6</v>
      </c>
      <c r="AB265" s="63">
        <v>2020</v>
      </c>
      <c r="AC265" s="68" t="s">
        <v>1073</v>
      </c>
      <c r="AD265" s="21">
        <f ca="1">IF(TABLA45[[#This Row],[Fecha radicación informe]]="","",TODAY()-TABLA45[[#This Row],[Fecha radicación informe]])</f>
        <v>1719</v>
      </c>
      <c r="AE265" s="22" t="s">
        <v>58</v>
      </c>
      <c r="AF265" s="14"/>
    </row>
    <row r="266" spans="1:32" ht="409.5" x14ac:dyDescent="0.25">
      <c r="A266" s="44">
        <v>3784</v>
      </c>
      <c r="B266" s="45">
        <v>105</v>
      </c>
      <c r="C266" s="45">
        <v>2019</v>
      </c>
      <c r="D266" s="60" t="s">
        <v>1105</v>
      </c>
      <c r="E266" s="10" t="s">
        <v>333</v>
      </c>
      <c r="F266" s="45"/>
      <c r="G266" s="45"/>
      <c r="H266" s="45" t="s">
        <v>35</v>
      </c>
      <c r="I266" s="61" t="s">
        <v>36</v>
      </c>
      <c r="J266" s="12" t="s">
        <v>98</v>
      </c>
      <c r="K266" s="45" t="s">
        <v>1106</v>
      </c>
      <c r="L266" s="45" t="s">
        <v>1107</v>
      </c>
      <c r="M266" s="62" t="s">
        <v>1108</v>
      </c>
      <c r="N266" s="62" t="s">
        <v>1109</v>
      </c>
      <c r="O266" s="63">
        <v>2019</v>
      </c>
      <c r="P266" s="63"/>
      <c r="Q266" s="63"/>
      <c r="R266" s="64" t="s">
        <v>358</v>
      </c>
      <c r="S266" s="65" t="s">
        <v>1110</v>
      </c>
      <c r="T266" s="75" t="s">
        <v>1071</v>
      </c>
      <c r="U266" s="75" t="s">
        <v>1001</v>
      </c>
      <c r="V266" s="63"/>
      <c r="W266" s="45" t="s">
        <v>1111</v>
      </c>
      <c r="X266" s="66">
        <v>0.5</v>
      </c>
      <c r="Y266" s="69" t="s">
        <v>305</v>
      </c>
      <c r="Z266" s="63"/>
      <c r="AA266" s="63"/>
      <c r="AB266" s="63"/>
      <c r="AC266" s="68" t="s">
        <v>1112</v>
      </c>
      <c r="AD266" s="21">
        <f ca="1">IF(TABLA45[[#This Row],[Fecha radicación informe]]="","",TODAY()-TABLA45[[#This Row],[Fecha radicación informe]])</f>
        <v>1704</v>
      </c>
      <c r="AE266" s="22" t="s">
        <v>46</v>
      </c>
      <c r="AF266" s="34" t="s">
        <v>1113</v>
      </c>
    </row>
    <row r="267" spans="1:32" ht="409.5" x14ac:dyDescent="0.25">
      <c r="A267" s="44">
        <v>3785</v>
      </c>
      <c r="B267" s="45">
        <v>106</v>
      </c>
      <c r="C267" s="45">
        <v>2019</v>
      </c>
      <c r="D267" s="60" t="s">
        <v>1114</v>
      </c>
      <c r="E267" s="10" t="s">
        <v>34</v>
      </c>
      <c r="F267" s="45"/>
      <c r="G267" s="45"/>
      <c r="H267" s="45" t="s">
        <v>85</v>
      </c>
      <c r="I267" s="61" t="s">
        <v>49</v>
      </c>
      <c r="J267" s="70" t="s">
        <v>50</v>
      </c>
      <c r="K267" s="45" t="s">
        <v>1091</v>
      </c>
      <c r="L267" s="45" t="s">
        <v>492</v>
      </c>
      <c r="M267" s="62" t="s">
        <v>1108</v>
      </c>
      <c r="N267" s="62" t="s">
        <v>1109</v>
      </c>
      <c r="O267" s="63">
        <v>2019</v>
      </c>
      <c r="P267" s="63"/>
      <c r="Q267" s="63"/>
      <c r="R267" s="64" t="s">
        <v>358</v>
      </c>
      <c r="S267" s="65" t="s">
        <v>1115</v>
      </c>
      <c r="T267" s="75" t="s">
        <v>1038</v>
      </c>
      <c r="U267" s="75">
        <v>44286</v>
      </c>
      <c r="V267" s="63"/>
      <c r="W267" s="45" t="s">
        <v>1116</v>
      </c>
      <c r="X267" s="66">
        <v>1</v>
      </c>
      <c r="Y267" s="69" t="s">
        <v>45</v>
      </c>
      <c r="Z267" s="63"/>
      <c r="AA267" s="63">
        <v>3</v>
      </c>
      <c r="AB267" s="63">
        <v>2021</v>
      </c>
      <c r="AC267" s="68">
        <v>43802</v>
      </c>
      <c r="AD267" s="21">
        <f ca="1">TODAY()-TABLA45[[#This Row],[Fecha radicación informe]]</f>
        <v>1686</v>
      </c>
      <c r="AE267" s="22" t="s">
        <v>58</v>
      </c>
      <c r="AF267" s="14"/>
    </row>
    <row r="268" spans="1:32" ht="409.5" x14ac:dyDescent="0.25">
      <c r="A268" s="44">
        <v>3786</v>
      </c>
      <c r="B268" s="45">
        <v>107</v>
      </c>
      <c r="C268" s="45">
        <v>2019</v>
      </c>
      <c r="D268" s="60" t="s">
        <v>1117</v>
      </c>
      <c r="E268" s="10" t="s">
        <v>34</v>
      </c>
      <c r="F268" s="45"/>
      <c r="G268" s="45"/>
      <c r="H268" s="45" t="s">
        <v>85</v>
      </c>
      <c r="I268" s="61" t="s">
        <v>49</v>
      </c>
      <c r="J268" s="70" t="s">
        <v>50</v>
      </c>
      <c r="K268" s="45" t="s">
        <v>1029</v>
      </c>
      <c r="L268" s="45" t="s">
        <v>492</v>
      </c>
      <c r="M268" s="62" t="s">
        <v>1108</v>
      </c>
      <c r="N268" s="62" t="s">
        <v>1109</v>
      </c>
      <c r="O268" s="63">
        <v>2019</v>
      </c>
      <c r="P268" s="63"/>
      <c r="Q268" s="63"/>
      <c r="R268" s="64" t="s">
        <v>358</v>
      </c>
      <c r="S268" s="65" t="s">
        <v>1118</v>
      </c>
      <c r="T268" s="75" t="s">
        <v>1038</v>
      </c>
      <c r="U268" s="75">
        <v>44286</v>
      </c>
      <c r="V268" s="63"/>
      <c r="W268" s="45" t="s">
        <v>1116</v>
      </c>
      <c r="X268" s="66">
        <v>1</v>
      </c>
      <c r="Y268" s="69" t="s">
        <v>45</v>
      </c>
      <c r="Z268" s="63"/>
      <c r="AA268" s="63">
        <v>3</v>
      </c>
      <c r="AB268" s="63">
        <v>2021</v>
      </c>
      <c r="AC268" s="68">
        <v>43802</v>
      </c>
      <c r="AD268" s="21">
        <f ca="1">TODAY()-TABLA45[[#This Row],[Fecha radicación informe]]</f>
        <v>1686</v>
      </c>
      <c r="AE268" s="22" t="s">
        <v>58</v>
      </c>
      <c r="AF268" s="14"/>
    </row>
    <row r="269" spans="1:32" ht="409.5" x14ac:dyDescent="0.25">
      <c r="A269" s="44">
        <v>3787</v>
      </c>
      <c r="B269" s="45">
        <v>108</v>
      </c>
      <c r="C269" s="45">
        <v>2019</v>
      </c>
      <c r="D269" s="60" t="s">
        <v>1119</v>
      </c>
      <c r="E269" s="10" t="s">
        <v>34</v>
      </c>
      <c r="F269" s="45"/>
      <c r="G269" s="45"/>
      <c r="H269" s="45" t="s">
        <v>85</v>
      </c>
      <c r="I269" s="61" t="s">
        <v>49</v>
      </c>
      <c r="J269" s="70" t="s">
        <v>50</v>
      </c>
      <c r="K269" s="45" t="s">
        <v>1091</v>
      </c>
      <c r="L269" s="45" t="s">
        <v>492</v>
      </c>
      <c r="M269" s="62" t="s">
        <v>1108</v>
      </c>
      <c r="N269" s="62" t="s">
        <v>1109</v>
      </c>
      <c r="O269" s="63">
        <v>2019</v>
      </c>
      <c r="P269" s="63"/>
      <c r="Q269" s="63"/>
      <c r="R269" s="64" t="s">
        <v>358</v>
      </c>
      <c r="S269" s="65" t="s">
        <v>1120</v>
      </c>
      <c r="T269" s="75" t="s">
        <v>1038</v>
      </c>
      <c r="U269" s="75">
        <v>44286</v>
      </c>
      <c r="V269" s="63"/>
      <c r="W269" s="45" t="s">
        <v>1116</v>
      </c>
      <c r="X269" s="66">
        <v>1</v>
      </c>
      <c r="Y269" s="69" t="s">
        <v>45</v>
      </c>
      <c r="Z269" s="63"/>
      <c r="AA269" s="63">
        <v>3</v>
      </c>
      <c r="AB269" s="63">
        <v>2021</v>
      </c>
      <c r="AC269" s="68">
        <v>43802</v>
      </c>
      <c r="AD269" s="21">
        <f ca="1">TODAY()-TABLA45[[#This Row],[Fecha radicación informe]]</f>
        <v>1686</v>
      </c>
      <c r="AE269" s="22" t="s">
        <v>58</v>
      </c>
      <c r="AF269" s="14"/>
    </row>
    <row r="270" spans="1:32" ht="409.5" x14ac:dyDescent="0.25">
      <c r="A270" s="44">
        <v>3788</v>
      </c>
      <c r="B270" s="45">
        <v>109</v>
      </c>
      <c r="C270" s="45">
        <v>2019</v>
      </c>
      <c r="D270" s="60" t="s">
        <v>1121</v>
      </c>
      <c r="E270" s="10" t="s">
        <v>34</v>
      </c>
      <c r="F270" s="45"/>
      <c r="G270" s="45"/>
      <c r="H270" s="45" t="s">
        <v>85</v>
      </c>
      <c r="I270" s="61" t="s">
        <v>49</v>
      </c>
      <c r="J270" s="70" t="s">
        <v>50</v>
      </c>
      <c r="K270" s="45" t="s">
        <v>1029</v>
      </c>
      <c r="L270" s="45" t="s">
        <v>492</v>
      </c>
      <c r="M270" s="62" t="s">
        <v>1108</v>
      </c>
      <c r="N270" s="62" t="s">
        <v>1109</v>
      </c>
      <c r="O270" s="63">
        <v>2019</v>
      </c>
      <c r="P270" s="63"/>
      <c r="Q270" s="63"/>
      <c r="R270" s="64" t="s">
        <v>358</v>
      </c>
      <c r="S270" s="65" t="s">
        <v>1120</v>
      </c>
      <c r="T270" s="75" t="s">
        <v>1038</v>
      </c>
      <c r="U270" s="75">
        <v>44286</v>
      </c>
      <c r="V270" s="63"/>
      <c r="W270" s="45" t="s">
        <v>1116</v>
      </c>
      <c r="X270" s="66">
        <v>1</v>
      </c>
      <c r="Y270" s="69" t="s">
        <v>45</v>
      </c>
      <c r="Z270" s="63"/>
      <c r="AA270" s="63">
        <v>3</v>
      </c>
      <c r="AB270" s="63">
        <v>2021</v>
      </c>
      <c r="AC270" s="68">
        <v>43802</v>
      </c>
      <c r="AD270" s="21">
        <f ca="1">TODAY()-TABLA45[[#This Row],[Fecha radicación informe]]</f>
        <v>1686</v>
      </c>
      <c r="AE270" s="22" t="s">
        <v>58</v>
      </c>
      <c r="AF270" s="14"/>
    </row>
    <row r="271" spans="1:32" ht="267.75" x14ac:dyDescent="0.25">
      <c r="A271" s="44">
        <v>3789</v>
      </c>
      <c r="B271" s="45">
        <v>110</v>
      </c>
      <c r="C271" s="45">
        <v>2019</v>
      </c>
      <c r="D271" s="60" t="s">
        <v>1122</v>
      </c>
      <c r="E271" s="10" t="s">
        <v>34</v>
      </c>
      <c r="F271" s="45"/>
      <c r="G271" s="45"/>
      <c r="H271" s="45" t="s">
        <v>35</v>
      </c>
      <c r="I271" s="61" t="s">
        <v>36</v>
      </c>
      <c r="J271" s="70" t="s">
        <v>98</v>
      </c>
      <c r="K271" s="45" t="s">
        <v>374</v>
      </c>
      <c r="L271" s="45" t="s">
        <v>100</v>
      </c>
      <c r="M271" s="62" t="s">
        <v>1108</v>
      </c>
      <c r="N271" s="62" t="s">
        <v>1109</v>
      </c>
      <c r="O271" s="63">
        <v>2019</v>
      </c>
      <c r="P271" s="63"/>
      <c r="Q271" s="63"/>
      <c r="R271" s="64" t="s">
        <v>42</v>
      </c>
      <c r="S271" s="65" t="s">
        <v>1123</v>
      </c>
      <c r="T271" s="75" t="s">
        <v>1124</v>
      </c>
      <c r="U271" s="75">
        <v>43861</v>
      </c>
      <c r="V271" s="63"/>
      <c r="W271" s="45" t="s">
        <v>1125</v>
      </c>
      <c r="X271" s="66">
        <v>1</v>
      </c>
      <c r="Y271" s="69" t="s">
        <v>45</v>
      </c>
      <c r="Z271" s="63"/>
      <c r="AA271" s="63">
        <v>1</v>
      </c>
      <c r="AB271" s="63">
        <v>2020</v>
      </c>
      <c r="AC271" s="68">
        <v>43804</v>
      </c>
      <c r="AD271" s="21">
        <f ca="1">TODAY()-TABLA45[[#This Row],[Fecha radicación informe]]</f>
        <v>1684</v>
      </c>
      <c r="AE271" s="22" t="s">
        <v>46</v>
      </c>
      <c r="AF271" s="14"/>
    </row>
    <row r="272" spans="1:32" ht="409.5" x14ac:dyDescent="0.25">
      <c r="A272" s="44">
        <v>3790</v>
      </c>
      <c r="B272" s="45">
        <v>111</v>
      </c>
      <c r="C272" s="45">
        <v>2019</v>
      </c>
      <c r="D272" s="60" t="s">
        <v>1126</v>
      </c>
      <c r="E272" s="10" t="s">
        <v>34</v>
      </c>
      <c r="F272" s="45"/>
      <c r="G272" s="45"/>
      <c r="H272" s="45" t="s">
        <v>301</v>
      </c>
      <c r="I272" s="61" t="s">
        <v>36</v>
      </c>
      <c r="J272" s="70" t="s">
        <v>98</v>
      </c>
      <c r="K272" s="45" t="s">
        <v>374</v>
      </c>
      <c r="L272" s="45" t="s">
        <v>100</v>
      </c>
      <c r="M272" s="62" t="s">
        <v>1108</v>
      </c>
      <c r="N272" s="62" t="s">
        <v>1109</v>
      </c>
      <c r="O272" s="63">
        <v>2019</v>
      </c>
      <c r="P272" s="63"/>
      <c r="Q272" s="63"/>
      <c r="R272" s="64" t="s">
        <v>42</v>
      </c>
      <c r="S272" s="65" t="s">
        <v>1127</v>
      </c>
      <c r="T272" s="75" t="s">
        <v>1124</v>
      </c>
      <c r="U272" s="75">
        <v>43861</v>
      </c>
      <c r="V272" s="63"/>
      <c r="W272" s="45" t="s">
        <v>1128</v>
      </c>
      <c r="X272" s="66">
        <v>1</v>
      </c>
      <c r="Y272" s="69" t="s">
        <v>45</v>
      </c>
      <c r="Z272" s="63"/>
      <c r="AA272" s="63">
        <v>3</v>
      </c>
      <c r="AB272" s="63">
        <v>2020</v>
      </c>
      <c r="AC272" s="68">
        <v>43804</v>
      </c>
      <c r="AD272" s="21">
        <f ca="1">TODAY()-TABLA45[[#This Row],[Fecha radicación informe]]</f>
        <v>1684</v>
      </c>
      <c r="AE272" s="22" t="s">
        <v>46</v>
      </c>
      <c r="AF272" s="14"/>
    </row>
    <row r="273" spans="1:32" ht="409.5" x14ac:dyDescent="0.25">
      <c r="A273" s="44">
        <v>3791</v>
      </c>
      <c r="B273" s="45">
        <v>112</v>
      </c>
      <c r="C273" s="45">
        <v>2019</v>
      </c>
      <c r="D273" s="60" t="s">
        <v>1129</v>
      </c>
      <c r="E273" s="10" t="s">
        <v>34</v>
      </c>
      <c r="F273" s="45"/>
      <c r="G273" s="45"/>
      <c r="H273" s="45" t="s">
        <v>35</v>
      </c>
      <c r="I273" s="61" t="s">
        <v>36</v>
      </c>
      <c r="J273" s="70" t="s">
        <v>98</v>
      </c>
      <c r="K273" s="45" t="s">
        <v>374</v>
      </c>
      <c r="L273" s="45" t="s">
        <v>100</v>
      </c>
      <c r="M273" s="62" t="s">
        <v>1108</v>
      </c>
      <c r="N273" s="62" t="s">
        <v>1109</v>
      </c>
      <c r="O273" s="63">
        <v>2019</v>
      </c>
      <c r="P273" s="63"/>
      <c r="Q273" s="63"/>
      <c r="R273" s="64" t="s">
        <v>42</v>
      </c>
      <c r="S273" s="65" t="s">
        <v>1130</v>
      </c>
      <c r="T273" s="75" t="s">
        <v>1124</v>
      </c>
      <c r="U273" s="75">
        <v>43861</v>
      </c>
      <c r="V273" s="63"/>
      <c r="W273" s="45" t="s">
        <v>1131</v>
      </c>
      <c r="X273" s="66">
        <v>1</v>
      </c>
      <c r="Y273" s="69" t="s">
        <v>45</v>
      </c>
      <c r="Z273" s="63"/>
      <c r="AA273" s="63">
        <v>2</v>
      </c>
      <c r="AB273" s="63">
        <v>2020</v>
      </c>
      <c r="AC273" s="68">
        <v>43804</v>
      </c>
      <c r="AD273" s="21">
        <f ca="1">TODAY()-TABLA45[[#This Row],[Fecha radicación informe]]</f>
        <v>1684</v>
      </c>
      <c r="AE273" s="22" t="s">
        <v>46</v>
      </c>
      <c r="AF273" s="14"/>
    </row>
    <row r="274" spans="1:32" ht="409.5" x14ac:dyDescent="0.25">
      <c r="A274" s="44">
        <v>3792</v>
      </c>
      <c r="B274" s="45">
        <v>113</v>
      </c>
      <c r="C274" s="45">
        <v>2019</v>
      </c>
      <c r="D274" s="60" t="s">
        <v>1132</v>
      </c>
      <c r="E274" s="10" t="s">
        <v>333</v>
      </c>
      <c r="F274" s="45"/>
      <c r="G274" s="45"/>
      <c r="H274" s="45" t="s">
        <v>35</v>
      </c>
      <c r="I274" s="61" t="s">
        <v>36</v>
      </c>
      <c r="J274" s="70" t="s">
        <v>98</v>
      </c>
      <c r="K274" s="45" t="s">
        <v>374</v>
      </c>
      <c r="L274" s="45" t="s">
        <v>1107</v>
      </c>
      <c r="M274" s="62" t="s">
        <v>1108</v>
      </c>
      <c r="N274" s="62" t="s">
        <v>1109</v>
      </c>
      <c r="O274" s="63">
        <v>2019</v>
      </c>
      <c r="P274" s="63"/>
      <c r="Q274" s="63"/>
      <c r="R274" s="64" t="s">
        <v>358</v>
      </c>
      <c r="S274" s="65" t="s">
        <v>1133</v>
      </c>
      <c r="T274" s="75">
        <v>43891</v>
      </c>
      <c r="U274" s="75" t="s">
        <v>1001</v>
      </c>
      <c r="V274" s="63"/>
      <c r="W274" s="45" t="s">
        <v>1134</v>
      </c>
      <c r="X274" s="66">
        <v>0.5</v>
      </c>
      <c r="Y274" s="69" t="s">
        <v>305</v>
      </c>
      <c r="Z274" s="63"/>
      <c r="AA274" s="63"/>
      <c r="AB274" s="63"/>
      <c r="AC274" s="68">
        <v>43804</v>
      </c>
      <c r="AD274" s="21">
        <f ca="1">TODAY()-TABLA45[[#This Row],[Fecha radicación informe]]</f>
        <v>1684</v>
      </c>
      <c r="AE274" s="22" t="s">
        <v>46</v>
      </c>
      <c r="AF274" s="34" t="s">
        <v>1135</v>
      </c>
    </row>
    <row r="275" spans="1:32" ht="409.5" x14ac:dyDescent="0.25">
      <c r="A275" s="44">
        <v>3793</v>
      </c>
      <c r="B275" s="45">
        <v>114</v>
      </c>
      <c r="C275" s="45">
        <v>2019</v>
      </c>
      <c r="D275" s="60" t="s">
        <v>1136</v>
      </c>
      <c r="E275" s="10" t="s">
        <v>34</v>
      </c>
      <c r="F275" s="45"/>
      <c r="G275" s="45"/>
      <c r="H275" s="45" t="s">
        <v>35</v>
      </c>
      <c r="I275" s="61" t="s">
        <v>36</v>
      </c>
      <c r="J275" s="12" t="s">
        <v>37</v>
      </c>
      <c r="K275" s="45" t="s">
        <v>1137</v>
      </c>
      <c r="L275" s="10" t="s">
        <v>39</v>
      </c>
      <c r="M275" s="62" t="s">
        <v>1108</v>
      </c>
      <c r="N275" s="62" t="s">
        <v>1109</v>
      </c>
      <c r="O275" s="63">
        <v>2019</v>
      </c>
      <c r="P275" s="63"/>
      <c r="Q275" s="63"/>
      <c r="R275" s="64" t="s">
        <v>42</v>
      </c>
      <c r="S275" s="65" t="s">
        <v>1138</v>
      </c>
      <c r="T275" s="75" t="s">
        <v>1139</v>
      </c>
      <c r="U275" s="75" t="s">
        <v>1140</v>
      </c>
      <c r="V275" s="63"/>
      <c r="W275" s="45" t="s">
        <v>1141</v>
      </c>
      <c r="X275" s="66">
        <v>1</v>
      </c>
      <c r="Y275" s="69" t="s">
        <v>45</v>
      </c>
      <c r="Z275" s="63"/>
      <c r="AA275" s="63">
        <v>1</v>
      </c>
      <c r="AB275" s="63">
        <v>2022</v>
      </c>
      <c r="AC275" s="68" t="s">
        <v>1142</v>
      </c>
      <c r="AD275" s="21">
        <f ca="1">TODAY()-TABLA45[[#This Row],[Fecha radicación informe]]</f>
        <v>1697</v>
      </c>
      <c r="AE275" s="22" t="s">
        <v>46</v>
      </c>
      <c r="AF275" s="14"/>
    </row>
    <row r="276" spans="1:32" ht="409.5" x14ac:dyDescent="0.25">
      <c r="A276" s="44">
        <v>3794</v>
      </c>
      <c r="B276" s="45">
        <v>115</v>
      </c>
      <c r="C276" s="45">
        <v>2019</v>
      </c>
      <c r="D276" s="60" t="s">
        <v>1143</v>
      </c>
      <c r="E276" s="10" t="s">
        <v>34</v>
      </c>
      <c r="F276" s="45"/>
      <c r="G276" s="45"/>
      <c r="H276" s="45" t="s">
        <v>35</v>
      </c>
      <c r="I276" s="61" t="s">
        <v>36</v>
      </c>
      <c r="J276" s="12" t="s">
        <v>37</v>
      </c>
      <c r="K276" s="45" t="s">
        <v>1137</v>
      </c>
      <c r="L276" s="10" t="s">
        <v>39</v>
      </c>
      <c r="M276" s="62" t="s">
        <v>1108</v>
      </c>
      <c r="N276" s="62" t="s">
        <v>1109</v>
      </c>
      <c r="O276" s="63">
        <v>2019</v>
      </c>
      <c r="P276" s="63"/>
      <c r="Q276" s="63"/>
      <c r="R276" s="64" t="s">
        <v>42</v>
      </c>
      <c r="S276" s="65" t="s">
        <v>1144</v>
      </c>
      <c r="T276" s="75" t="s">
        <v>1139</v>
      </c>
      <c r="U276" s="75">
        <v>44012</v>
      </c>
      <c r="V276" s="63"/>
      <c r="W276" s="45" t="s">
        <v>1145</v>
      </c>
      <c r="X276" s="66">
        <v>1</v>
      </c>
      <c r="Y276" s="69" t="s">
        <v>45</v>
      </c>
      <c r="Z276" s="63"/>
      <c r="AA276" s="63">
        <v>7</v>
      </c>
      <c r="AB276" s="63">
        <v>2020</v>
      </c>
      <c r="AC276" s="68" t="s">
        <v>1142</v>
      </c>
      <c r="AD276" s="21">
        <f ca="1">TODAY()-TABLA45[[#This Row],[Fecha radicación informe]]</f>
        <v>1697</v>
      </c>
      <c r="AE276" s="22" t="s">
        <v>46</v>
      </c>
      <c r="AF276" s="14"/>
    </row>
    <row r="277" spans="1:32" ht="409.5" x14ac:dyDescent="0.25">
      <c r="A277" s="9">
        <v>3795</v>
      </c>
      <c r="B277" s="10">
        <v>116</v>
      </c>
      <c r="C277" s="10">
        <v>2019</v>
      </c>
      <c r="D277" s="59" t="s">
        <v>1146</v>
      </c>
      <c r="E277" s="10" t="s">
        <v>34</v>
      </c>
      <c r="F277" s="10"/>
      <c r="G277" s="10"/>
      <c r="H277" s="10" t="s">
        <v>85</v>
      </c>
      <c r="I277" s="61" t="s">
        <v>36</v>
      </c>
      <c r="J277" s="12" t="s">
        <v>37</v>
      </c>
      <c r="K277" s="45" t="s">
        <v>1137</v>
      </c>
      <c r="L277" s="45" t="s">
        <v>112</v>
      </c>
      <c r="M277" s="62" t="s">
        <v>1108</v>
      </c>
      <c r="N277" s="62" t="s">
        <v>1109</v>
      </c>
      <c r="O277" s="63">
        <v>2019</v>
      </c>
      <c r="P277" s="14"/>
      <c r="Q277" s="14"/>
      <c r="R277" s="15" t="s">
        <v>42</v>
      </c>
      <c r="S277" s="25" t="s">
        <v>1147</v>
      </c>
      <c r="T277" s="16" t="s">
        <v>1139</v>
      </c>
      <c r="U277" s="16">
        <v>44012</v>
      </c>
      <c r="V277" s="14"/>
      <c r="W277" s="10" t="s">
        <v>1148</v>
      </c>
      <c r="X277" s="66">
        <v>1</v>
      </c>
      <c r="Y277" s="69" t="s">
        <v>45</v>
      </c>
      <c r="Z277" s="14"/>
      <c r="AA277" s="14">
        <v>6</v>
      </c>
      <c r="AB277" s="14">
        <v>2020</v>
      </c>
      <c r="AC277" s="68" t="s">
        <v>1142</v>
      </c>
      <c r="AD277" s="21">
        <f ca="1">TODAY()-TABLA45[[#This Row],[Fecha radicación informe]]</f>
        <v>1697</v>
      </c>
      <c r="AE277" s="22" t="s">
        <v>46</v>
      </c>
      <c r="AF277" s="14"/>
    </row>
    <row r="278" spans="1:32" ht="283.5" x14ac:dyDescent="0.25">
      <c r="A278" s="44">
        <v>3796</v>
      </c>
      <c r="B278" s="45">
        <v>117</v>
      </c>
      <c r="C278" s="45">
        <v>2019</v>
      </c>
      <c r="D278" s="60" t="s">
        <v>1149</v>
      </c>
      <c r="E278" s="10" t="s">
        <v>34</v>
      </c>
      <c r="F278" s="45"/>
      <c r="G278" s="45"/>
      <c r="H278" s="45" t="s">
        <v>48</v>
      </c>
      <c r="I278" s="61" t="s">
        <v>308</v>
      </c>
      <c r="J278" s="12" t="s">
        <v>133</v>
      </c>
      <c r="K278" s="45" t="s">
        <v>927</v>
      </c>
      <c r="L278" s="45" t="s">
        <v>210</v>
      </c>
      <c r="M278" s="62" t="s">
        <v>1150</v>
      </c>
      <c r="N278" s="62" t="s">
        <v>1151</v>
      </c>
      <c r="O278" s="63">
        <v>2019</v>
      </c>
      <c r="P278" s="63"/>
      <c r="Q278" s="63"/>
      <c r="R278" s="64" t="s">
        <v>358</v>
      </c>
      <c r="S278" s="65" t="s">
        <v>1152</v>
      </c>
      <c r="T278" s="75">
        <v>44048</v>
      </c>
      <c r="U278" s="75">
        <v>44012</v>
      </c>
      <c r="V278" s="63"/>
      <c r="W278" s="45" t="s">
        <v>1153</v>
      </c>
      <c r="X278" s="66">
        <v>1</v>
      </c>
      <c r="Y278" s="69" t="s">
        <v>45</v>
      </c>
      <c r="Z278" s="63"/>
      <c r="AA278" s="63">
        <v>8</v>
      </c>
      <c r="AB278" s="63">
        <v>2020</v>
      </c>
      <c r="AC278" s="68" t="s">
        <v>1048</v>
      </c>
      <c r="AD278" s="21">
        <f ca="1">TODAY()-TABLA45[[#This Row],[Fecha radicación informe]]</f>
        <v>1673</v>
      </c>
      <c r="AE278" s="22" t="s">
        <v>58</v>
      </c>
      <c r="AF278" s="14"/>
    </row>
    <row r="279" spans="1:32" ht="204.75" x14ac:dyDescent="0.25">
      <c r="A279" s="44">
        <v>3797</v>
      </c>
      <c r="B279" s="45">
        <v>118</v>
      </c>
      <c r="C279" s="45">
        <v>2019</v>
      </c>
      <c r="D279" s="60" t="s">
        <v>1154</v>
      </c>
      <c r="E279" s="10" t="s">
        <v>34</v>
      </c>
      <c r="F279" s="45"/>
      <c r="G279" s="45"/>
      <c r="H279" s="45" t="s">
        <v>48</v>
      </c>
      <c r="I279" s="61" t="s">
        <v>308</v>
      </c>
      <c r="J279" s="12" t="s">
        <v>133</v>
      </c>
      <c r="K279" s="45" t="s">
        <v>927</v>
      </c>
      <c r="L279" s="45" t="s">
        <v>210</v>
      </c>
      <c r="M279" s="62" t="s">
        <v>1150</v>
      </c>
      <c r="N279" s="62" t="s">
        <v>1151</v>
      </c>
      <c r="O279" s="63">
        <v>2019</v>
      </c>
      <c r="P279" s="63"/>
      <c r="Q279" s="63"/>
      <c r="R279" s="64" t="s">
        <v>358</v>
      </c>
      <c r="S279" s="65" t="s">
        <v>1155</v>
      </c>
      <c r="T279" s="75">
        <v>44048</v>
      </c>
      <c r="U279" s="75">
        <v>44377</v>
      </c>
      <c r="V279" s="63"/>
      <c r="W279" s="45" t="s">
        <v>1156</v>
      </c>
      <c r="X279" s="66">
        <v>1</v>
      </c>
      <c r="Y279" s="69" t="s">
        <v>45</v>
      </c>
      <c r="Z279" s="63"/>
      <c r="AA279" s="63">
        <v>7</v>
      </c>
      <c r="AB279" s="63">
        <v>2021</v>
      </c>
      <c r="AC279" s="68" t="s">
        <v>1048</v>
      </c>
      <c r="AD279" s="21">
        <f ca="1">TODAY()-TABLA45[[#This Row],[Fecha radicación informe]]</f>
        <v>1673</v>
      </c>
      <c r="AE279" s="22" t="s">
        <v>58</v>
      </c>
      <c r="AF279" s="14"/>
    </row>
    <row r="280" spans="1:32" ht="378" x14ac:dyDescent="0.25">
      <c r="A280" s="44">
        <v>3798</v>
      </c>
      <c r="B280" s="45">
        <v>119</v>
      </c>
      <c r="C280" s="45">
        <v>2019</v>
      </c>
      <c r="D280" s="60" t="s">
        <v>1157</v>
      </c>
      <c r="E280" s="10" t="s">
        <v>34</v>
      </c>
      <c r="F280" s="45"/>
      <c r="G280" s="45"/>
      <c r="H280" s="45" t="s">
        <v>48</v>
      </c>
      <c r="I280" s="61" t="s">
        <v>308</v>
      </c>
      <c r="J280" s="12" t="s">
        <v>133</v>
      </c>
      <c r="K280" s="45" t="s">
        <v>927</v>
      </c>
      <c r="L280" s="45" t="s">
        <v>210</v>
      </c>
      <c r="M280" s="62" t="s">
        <v>1150</v>
      </c>
      <c r="N280" s="62" t="s">
        <v>1151</v>
      </c>
      <c r="O280" s="63">
        <v>2019</v>
      </c>
      <c r="P280" s="63"/>
      <c r="Q280" s="63"/>
      <c r="R280" s="64" t="s">
        <v>358</v>
      </c>
      <c r="S280" s="65" t="s">
        <v>1158</v>
      </c>
      <c r="T280" s="75">
        <v>44048</v>
      </c>
      <c r="U280" s="75">
        <v>44377</v>
      </c>
      <c r="V280" s="63"/>
      <c r="W280" s="45" t="s">
        <v>1159</v>
      </c>
      <c r="X280" s="66">
        <v>1</v>
      </c>
      <c r="Y280" s="69" t="s">
        <v>45</v>
      </c>
      <c r="Z280" s="63"/>
      <c r="AA280" s="63">
        <v>7</v>
      </c>
      <c r="AB280" s="63">
        <v>2021</v>
      </c>
      <c r="AC280" s="68" t="s">
        <v>1048</v>
      </c>
      <c r="AD280" s="21">
        <f ca="1">TODAY()-TABLA45[[#This Row],[Fecha radicación informe]]</f>
        <v>1673</v>
      </c>
      <c r="AE280" s="22" t="s">
        <v>58</v>
      </c>
      <c r="AF280" s="14"/>
    </row>
    <row r="281" spans="1:32" ht="393.75" x14ac:dyDescent="0.25">
      <c r="A281" s="44">
        <v>3799</v>
      </c>
      <c r="B281" s="45">
        <v>120</v>
      </c>
      <c r="C281" s="45">
        <v>2019</v>
      </c>
      <c r="D281" s="60" t="s">
        <v>1160</v>
      </c>
      <c r="E281" s="10" t="s">
        <v>34</v>
      </c>
      <c r="F281" s="45"/>
      <c r="G281" s="45"/>
      <c r="H281" s="45" t="s">
        <v>85</v>
      </c>
      <c r="I281" s="61" t="s">
        <v>49</v>
      </c>
      <c r="J281" s="70" t="s">
        <v>50</v>
      </c>
      <c r="K281" s="45" t="s">
        <v>1029</v>
      </c>
      <c r="L281" s="45" t="s">
        <v>765</v>
      </c>
      <c r="M281" s="62" t="s">
        <v>1150</v>
      </c>
      <c r="N281" s="62" t="s">
        <v>1151</v>
      </c>
      <c r="O281" s="63">
        <v>2019</v>
      </c>
      <c r="P281" s="63"/>
      <c r="Q281" s="63"/>
      <c r="R281" s="64" t="s">
        <v>358</v>
      </c>
      <c r="S281" s="65" t="s">
        <v>1161</v>
      </c>
      <c r="T281" s="75" t="s">
        <v>1038</v>
      </c>
      <c r="U281" s="75">
        <v>43921</v>
      </c>
      <c r="V281" s="63"/>
      <c r="W281" s="45" t="s">
        <v>1162</v>
      </c>
      <c r="X281" s="66">
        <v>1</v>
      </c>
      <c r="Y281" s="69" t="s">
        <v>45</v>
      </c>
      <c r="Z281" s="63"/>
      <c r="AA281" s="63">
        <v>3</v>
      </c>
      <c r="AB281" s="63">
        <v>2020</v>
      </c>
      <c r="AC281" s="68" t="s">
        <v>1163</v>
      </c>
      <c r="AD281" s="21">
        <f ca="1">TODAY()-TABLA45[[#This Row],[Fecha radicación informe]]</f>
        <v>1670</v>
      </c>
      <c r="AE281" s="22" t="s">
        <v>758</v>
      </c>
      <c r="AF281" s="14"/>
    </row>
    <row r="282" spans="1:32" ht="409.5" x14ac:dyDescent="0.25">
      <c r="A282" s="44">
        <v>3800</v>
      </c>
      <c r="B282" s="45">
        <v>121</v>
      </c>
      <c r="C282" s="45">
        <v>2019</v>
      </c>
      <c r="D282" s="60" t="s">
        <v>1164</v>
      </c>
      <c r="E282" s="10" t="s">
        <v>333</v>
      </c>
      <c r="F282" s="76"/>
      <c r="G282" s="76"/>
      <c r="H282" s="76" t="s">
        <v>35</v>
      </c>
      <c r="I282" s="61" t="s">
        <v>60</v>
      </c>
      <c r="J282" s="70" t="s">
        <v>61</v>
      </c>
      <c r="K282" s="45" t="s">
        <v>952</v>
      </c>
      <c r="L282" s="45" t="s">
        <v>100</v>
      </c>
      <c r="M282" s="62" t="s">
        <v>1150</v>
      </c>
      <c r="N282" s="62" t="s">
        <v>1151</v>
      </c>
      <c r="O282" s="63">
        <v>2019</v>
      </c>
      <c r="P282" s="63"/>
      <c r="Q282" s="63"/>
      <c r="R282" s="64" t="s">
        <v>358</v>
      </c>
      <c r="S282" s="65" t="s">
        <v>1165</v>
      </c>
      <c r="T282" s="75">
        <v>43801</v>
      </c>
      <c r="U282" s="75" t="s">
        <v>1001</v>
      </c>
      <c r="V282" s="63"/>
      <c r="W282" s="45" t="s">
        <v>1166</v>
      </c>
      <c r="X282" s="66">
        <v>0</v>
      </c>
      <c r="Y282" s="69" t="s">
        <v>305</v>
      </c>
      <c r="Z282" s="63"/>
      <c r="AA282" s="63"/>
      <c r="AB282" s="63"/>
      <c r="AC282" s="68" t="s">
        <v>1167</v>
      </c>
      <c r="AD282" s="21">
        <f ca="1">TODAY()-TABLA45[[#This Row],[Fecha radicación informe]]</f>
        <v>1672</v>
      </c>
      <c r="AE282" s="22" t="s">
        <v>58</v>
      </c>
      <c r="AF282" s="34" t="s">
        <v>1168</v>
      </c>
    </row>
    <row r="283" spans="1:32" ht="220.5" x14ac:dyDescent="0.25">
      <c r="A283" s="44">
        <v>3801</v>
      </c>
      <c r="B283" s="45">
        <v>122</v>
      </c>
      <c r="C283" s="45">
        <v>2019</v>
      </c>
      <c r="D283" s="60" t="s">
        <v>1169</v>
      </c>
      <c r="E283" s="10" t="s">
        <v>34</v>
      </c>
      <c r="F283" s="77"/>
      <c r="G283" s="77"/>
      <c r="H283" s="77" t="s">
        <v>85</v>
      </c>
      <c r="I283" s="61" t="s">
        <v>60</v>
      </c>
      <c r="J283" s="70" t="s">
        <v>61</v>
      </c>
      <c r="K283" s="45" t="s">
        <v>952</v>
      </c>
      <c r="L283" s="45" t="s">
        <v>100</v>
      </c>
      <c r="M283" s="62" t="s">
        <v>1150</v>
      </c>
      <c r="N283" s="62" t="s">
        <v>1151</v>
      </c>
      <c r="O283" s="63">
        <v>2019</v>
      </c>
      <c r="P283" s="63"/>
      <c r="Q283" s="63"/>
      <c r="R283" s="64" t="s">
        <v>42</v>
      </c>
      <c r="S283" s="65" t="s">
        <v>1170</v>
      </c>
      <c r="T283" s="75" t="s">
        <v>1171</v>
      </c>
      <c r="U283" s="75">
        <v>43889</v>
      </c>
      <c r="V283" s="63"/>
      <c r="W283" s="45" t="s">
        <v>1172</v>
      </c>
      <c r="X283" s="66">
        <v>1</v>
      </c>
      <c r="Y283" s="69" t="s">
        <v>45</v>
      </c>
      <c r="Z283" s="63"/>
      <c r="AA283" s="63">
        <v>2</v>
      </c>
      <c r="AB283" s="63">
        <v>2020</v>
      </c>
      <c r="AC283" s="68" t="s">
        <v>1167</v>
      </c>
      <c r="AD283" s="21">
        <f ca="1">TODAY()-TABLA45[[#This Row],[Fecha radicación informe]]</f>
        <v>1672</v>
      </c>
      <c r="AE283" s="22" t="s">
        <v>58</v>
      </c>
      <c r="AF283" s="14"/>
    </row>
    <row r="284" spans="1:32" ht="409.5" x14ac:dyDescent="0.25">
      <c r="A284" s="44">
        <v>3802</v>
      </c>
      <c r="B284" s="45">
        <v>123</v>
      </c>
      <c r="C284" s="45">
        <v>2019</v>
      </c>
      <c r="D284" s="60" t="s">
        <v>1173</v>
      </c>
      <c r="E284" s="10" t="s">
        <v>333</v>
      </c>
      <c r="F284" s="78"/>
      <c r="G284" s="78"/>
      <c r="H284" s="78" t="s">
        <v>35</v>
      </c>
      <c r="I284" s="61" t="s">
        <v>60</v>
      </c>
      <c r="J284" s="70" t="s">
        <v>61</v>
      </c>
      <c r="K284" s="45" t="s">
        <v>952</v>
      </c>
      <c r="L284" s="45" t="s">
        <v>100</v>
      </c>
      <c r="M284" s="62" t="s">
        <v>1150</v>
      </c>
      <c r="N284" s="62" t="s">
        <v>1151</v>
      </c>
      <c r="O284" s="63">
        <v>2019</v>
      </c>
      <c r="P284" s="63"/>
      <c r="Q284" s="63"/>
      <c r="R284" s="64" t="s">
        <v>358</v>
      </c>
      <c r="S284" s="65" t="s">
        <v>1174</v>
      </c>
      <c r="T284" s="75">
        <v>43801</v>
      </c>
      <c r="U284" s="75" t="s">
        <v>1001</v>
      </c>
      <c r="V284" s="63"/>
      <c r="W284" s="45" t="s">
        <v>1175</v>
      </c>
      <c r="X284" s="66">
        <v>0.5</v>
      </c>
      <c r="Y284" s="69" t="s">
        <v>305</v>
      </c>
      <c r="Z284" s="63"/>
      <c r="AA284" s="63"/>
      <c r="AB284" s="63"/>
      <c r="AC284" s="68" t="s">
        <v>1167</v>
      </c>
      <c r="AD284" s="21">
        <f ca="1">TODAY()-TABLA45[[#This Row],[Fecha radicación informe]]</f>
        <v>1672</v>
      </c>
      <c r="AE284" s="22" t="s">
        <v>58</v>
      </c>
      <c r="AF284" s="34" t="s">
        <v>1176</v>
      </c>
    </row>
    <row r="285" spans="1:32" ht="409.5" x14ac:dyDescent="0.25">
      <c r="A285" s="44">
        <v>3803</v>
      </c>
      <c r="B285" s="45">
        <v>124</v>
      </c>
      <c r="C285" s="45">
        <v>2019</v>
      </c>
      <c r="D285" s="60" t="s">
        <v>1177</v>
      </c>
      <c r="E285" s="10" t="s">
        <v>34</v>
      </c>
      <c r="F285" s="45"/>
      <c r="G285" s="45"/>
      <c r="H285" s="45" t="s">
        <v>35</v>
      </c>
      <c r="I285" s="61" t="s">
        <v>36</v>
      </c>
      <c r="J285" s="70" t="s">
        <v>98</v>
      </c>
      <c r="K285" s="45" t="s">
        <v>1178</v>
      </c>
      <c r="L285" s="10" t="s">
        <v>39</v>
      </c>
      <c r="M285" s="62" t="s">
        <v>1150</v>
      </c>
      <c r="N285" s="62" t="s">
        <v>1151</v>
      </c>
      <c r="O285" s="63">
        <v>2019</v>
      </c>
      <c r="P285" s="63"/>
      <c r="Q285" s="63"/>
      <c r="R285" s="64" t="s">
        <v>358</v>
      </c>
      <c r="S285" s="65" t="s">
        <v>1179</v>
      </c>
      <c r="T285" s="75">
        <v>43817</v>
      </c>
      <c r="U285" s="75">
        <v>44043</v>
      </c>
      <c r="V285" s="63"/>
      <c r="W285" s="45" t="s">
        <v>1180</v>
      </c>
      <c r="X285" s="66">
        <v>1</v>
      </c>
      <c r="Y285" s="69" t="s">
        <v>45</v>
      </c>
      <c r="Z285" s="63"/>
      <c r="AA285" s="63">
        <v>7</v>
      </c>
      <c r="AB285" s="63">
        <v>2020</v>
      </c>
      <c r="AC285" s="68" t="s">
        <v>1023</v>
      </c>
      <c r="AD285" s="21">
        <f ca="1">TODAY()-TABLA45[[#This Row],[Fecha radicación informe]]</f>
        <v>1671</v>
      </c>
      <c r="AE285" s="22" t="s">
        <v>46</v>
      </c>
      <c r="AF285" s="14"/>
    </row>
    <row r="286" spans="1:32" ht="409.5" x14ac:dyDescent="0.25">
      <c r="A286" s="44">
        <v>3804</v>
      </c>
      <c r="B286" s="45">
        <v>125</v>
      </c>
      <c r="C286" s="45">
        <v>2019</v>
      </c>
      <c r="D286" s="60" t="s">
        <v>1181</v>
      </c>
      <c r="E286" s="10" t="s">
        <v>34</v>
      </c>
      <c r="F286" s="45"/>
      <c r="G286" s="45"/>
      <c r="H286" s="45" t="s">
        <v>35</v>
      </c>
      <c r="I286" s="61" t="s">
        <v>36</v>
      </c>
      <c r="J286" s="70" t="s">
        <v>98</v>
      </c>
      <c r="K286" s="45" t="s">
        <v>1178</v>
      </c>
      <c r="L286" s="10" t="s">
        <v>39</v>
      </c>
      <c r="M286" s="62" t="s">
        <v>1150</v>
      </c>
      <c r="N286" s="62" t="s">
        <v>1151</v>
      </c>
      <c r="O286" s="63">
        <v>2019</v>
      </c>
      <c r="P286" s="63"/>
      <c r="Q286" s="63"/>
      <c r="R286" s="64" t="s">
        <v>436</v>
      </c>
      <c r="S286" s="65" t="s">
        <v>1182</v>
      </c>
      <c r="T286" s="75">
        <v>43817</v>
      </c>
      <c r="U286" s="75">
        <v>44185</v>
      </c>
      <c r="V286" s="63"/>
      <c r="W286" s="45" t="s">
        <v>1183</v>
      </c>
      <c r="X286" s="66">
        <v>1</v>
      </c>
      <c r="Y286" s="69" t="s">
        <v>45</v>
      </c>
      <c r="Z286" s="63"/>
      <c r="AA286" s="63">
        <v>1</v>
      </c>
      <c r="AB286" s="63">
        <v>2021</v>
      </c>
      <c r="AC286" s="68" t="s">
        <v>1023</v>
      </c>
      <c r="AD286" s="21">
        <f ca="1">TODAY()-TABLA45[[#This Row],[Fecha radicación informe]]</f>
        <v>1671</v>
      </c>
      <c r="AE286" s="22" t="s">
        <v>46</v>
      </c>
      <c r="AF286" s="14"/>
    </row>
    <row r="287" spans="1:32" ht="409.5" x14ac:dyDescent="0.25">
      <c r="A287" s="44">
        <v>3805</v>
      </c>
      <c r="B287" s="45">
        <v>126</v>
      </c>
      <c r="C287" s="45">
        <v>2019</v>
      </c>
      <c r="D287" s="60" t="s">
        <v>1184</v>
      </c>
      <c r="E287" s="10" t="s">
        <v>34</v>
      </c>
      <c r="F287" s="45"/>
      <c r="G287" s="45"/>
      <c r="H287" s="45" t="s">
        <v>35</v>
      </c>
      <c r="I287" s="61" t="s">
        <v>36</v>
      </c>
      <c r="J287" s="70" t="s">
        <v>98</v>
      </c>
      <c r="K287" s="45" t="s">
        <v>1178</v>
      </c>
      <c r="L287" s="10" t="s">
        <v>39</v>
      </c>
      <c r="M287" s="62" t="s">
        <v>1150</v>
      </c>
      <c r="N287" s="62" t="s">
        <v>1151</v>
      </c>
      <c r="O287" s="63">
        <v>2019</v>
      </c>
      <c r="P287" s="63"/>
      <c r="Q287" s="63"/>
      <c r="R287" s="64"/>
      <c r="S287" s="65" t="s">
        <v>1185</v>
      </c>
      <c r="T287" s="75">
        <v>44043</v>
      </c>
      <c r="U287" s="75">
        <v>44078</v>
      </c>
      <c r="V287" s="63"/>
      <c r="W287" s="45" t="s">
        <v>1186</v>
      </c>
      <c r="X287" s="66">
        <v>1</v>
      </c>
      <c r="Y287" s="69" t="s">
        <v>45</v>
      </c>
      <c r="Z287" s="63"/>
      <c r="AA287" s="63">
        <v>9</v>
      </c>
      <c r="AB287" s="63">
        <v>2020</v>
      </c>
      <c r="AC287" s="68" t="s">
        <v>1023</v>
      </c>
      <c r="AD287" s="21">
        <f ca="1">TODAY()-TABLA45[[#This Row],[Fecha radicación informe]]</f>
        <v>1671</v>
      </c>
      <c r="AE287" s="22" t="s">
        <v>46</v>
      </c>
      <c r="AF287" s="14"/>
    </row>
    <row r="288" spans="1:32" ht="409.5" x14ac:dyDescent="0.25">
      <c r="A288" s="44">
        <v>3806</v>
      </c>
      <c r="B288" s="45">
        <v>127</v>
      </c>
      <c r="C288" s="45">
        <v>2019</v>
      </c>
      <c r="D288" s="60" t="s">
        <v>1187</v>
      </c>
      <c r="E288" s="10" t="s">
        <v>333</v>
      </c>
      <c r="F288" s="45"/>
      <c r="G288" s="45"/>
      <c r="H288" s="45" t="s">
        <v>35</v>
      </c>
      <c r="I288" s="61" t="s">
        <v>36</v>
      </c>
      <c r="J288" s="70" t="s">
        <v>98</v>
      </c>
      <c r="K288" s="45" t="s">
        <v>1178</v>
      </c>
      <c r="L288" s="10" t="s">
        <v>39</v>
      </c>
      <c r="M288" s="62" t="s">
        <v>1150</v>
      </c>
      <c r="N288" s="62" t="s">
        <v>1151</v>
      </c>
      <c r="O288" s="63">
        <v>2019</v>
      </c>
      <c r="P288" s="63"/>
      <c r="Q288" s="63"/>
      <c r="R288" s="64" t="s">
        <v>358</v>
      </c>
      <c r="S288" s="65" t="s">
        <v>1188</v>
      </c>
      <c r="T288" s="75">
        <v>43817</v>
      </c>
      <c r="U288" s="75" t="s">
        <v>1001</v>
      </c>
      <c r="V288" s="63"/>
      <c r="W288" s="45" t="s">
        <v>1189</v>
      </c>
      <c r="X288" s="66">
        <v>0</v>
      </c>
      <c r="Y288" s="69" t="s">
        <v>305</v>
      </c>
      <c r="Z288" s="63"/>
      <c r="AA288" s="63"/>
      <c r="AB288" s="63"/>
      <c r="AC288" s="68" t="s">
        <v>1023</v>
      </c>
      <c r="AD288" s="21">
        <f ca="1">TODAY()-TABLA45[[#This Row],[Fecha radicación informe]]</f>
        <v>1671</v>
      </c>
      <c r="AE288" s="22" t="s">
        <v>46</v>
      </c>
      <c r="AF288" s="34" t="s">
        <v>1190</v>
      </c>
    </row>
    <row r="289" spans="1:32" ht="409.5" x14ac:dyDescent="0.25">
      <c r="A289" s="44">
        <v>3807</v>
      </c>
      <c r="B289" s="45">
        <v>128</v>
      </c>
      <c r="C289" s="45">
        <v>2019</v>
      </c>
      <c r="D289" s="60" t="s">
        <v>1191</v>
      </c>
      <c r="E289" s="10" t="s">
        <v>34</v>
      </c>
      <c r="F289" s="45"/>
      <c r="G289" s="45"/>
      <c r="H289" s="45" t="s">
        <v>35</v>
      </c>
      <c r="I289" s="61" t="s">
        <v>36</v>
      </c>
      <c r="J289" s="70" t="s">
        <v>98</v>
      </c>
      <c r="K289" s="45" t="s">
        <v>1178</v>
      </c>
      <c r="L289" s="10" t="s">
        <v>39</v>
      </c>
      <c r="M289" s="62" t="s">
        <v>1150</v>
      </c>
      <c r="N289" s="62" t="s">
        <v>1151</v>
      </c>
      <c r="O289" s="63">
        <v>2019</v>
      </c>
      <c r="P289" s="63"/>
      <c r="Q289" s="63"/>
      <c r="R289" s="64" t="s">
        <v>42</v>
      </c>
      <c r="S289" s="65" t="s">
        <v>1192</v>
      </c>
      <c r="T289" s="75">
        <v>43817</v>
      </c>
      <c r="U289" s="75">
        <v>44043</v>
      </c>
      <c r="V289" s="63"/>
      <c r="W289" s="45" t="s">
        <v>1193</v>
      </c>
      <c r="X289" s="66">
        <v>1</v>
      </c>
      <c r="Y289" s="69" t="s">
        <v>45</v>
      </c>
      <c r="Z289" s="63"/>
      <c r="AA289" s="63">
        <v>8</v>
      </c>
      <c r="AB289" s="63">
        <v>2020</v>
      </c>
      <c r="AC289" s="68" t="s">
        <v>1023</v>
      </c>
      <c r="AD289" s="21">
        <f ca="1">TODAY()-TABLA45[[#This Row],[Fecha radicación informe]]</f>
        <v>1671</v>
      </c>
      <c r="AE289" s="22" t="s">
        <v>46</v>
      </c>
      <c r="AF289" s="14"/>
    </row>
    <row r="290" spans="1:32" ht="409.5" x14ac:dyDescent="0.25">
      <c r="A290" s="44">
        <v>3808</v>
      </c>
      <c r="B290" s="45">
        <v>129</v>
      </c>
      <c r="C290" s="45">
        <v>2019</v>
      </c>
      <c r="D290" s="60" t="s">
        <v>1194</v>
      </c>
      <c r="E290" s="10" t="s">
        <v>34</v>
      </c>
      <c r="F290" s="45"/>
      <c r="G290" s="45"/>
      <c r="H290" s="45" t="s">
        <v>35</v>
      </c>
      <c r="I290" s="61" t="s">
        <v>36</v>
      </c>
      <c r="J290" s="70" t="s">
        <v>98</v>
      </c>
      <c r="K290" s="45" t="s">
        <v>1178</v>
      </c>
      <c r="L290" s="10" t="s">
        <v>39</v>
      </c>
      <c r="M290" s="62" t="s">
        <v>1150</v>
      </c>
      <c r="N290" s="62" t="s">
        <v>1151</v>
      </c>
      <c r="O290" s="63">
        <v>2019</v>
      </c>
      <c r="P290" s="63"/>
      <c r="Q290" s="63"/>
      <c r="R290" s="64" t="s">
        <v>358</v>
      </c>
      <c r="S290" s="65" t="s">
        <v>1195</v>
      </c>
      <c r="T290" s="75">
        <v>43817</v>
      </c>
      <c r="U290" s="75">
        <v>44135</v>
      </c>
      <c r="V290" s="63"/>
      <c r="W290" s="45" t="s">
        <v>1196</v>
      </c>
      <c r="X290" s="66">
        <v>1</v>
      </c>
      <c r="Y290" s="69" t="s">
        <v>45</v>
      </c>
      <c r="Z290" s="63"/>
      <c r="AA290" s="63">
        <v>10</v>
      </c>
      <c r="AB290" s="63">
        <v>2020</v>
      </c>
      <c r="AC290" s="68" t="s">
        <v>1023</v>
      </c>
      <c r="AD290" s="21">
        <f ca="1">TODAY()-TABLA45[[#This Row],[Fecha radicación informe]]</f>
        <v>1671</v>
      </c>
      <c r="AE290" s="22" t="s">
        <v>46</v>
      </c>
      <c r="AF290" s="14"/>
    </row>
    <row r="291" spans="1:32" ht="409.5" x14ac:dyDescent="0.25">
      <c r="A291" s="44">
        <v>3809</v>
      </c>
      <c r="B291" s="45">
        <v>130</v>
      </c>
      <c r="C291" s="45">
        <v>2019</v>
      </c>
      <c r="D291" s="60" t="s">
        <v>1197</v>
      </c>
      <c r="E291" s="10" t="s">
        <v>333</v>
      </c>
      <c r="F291" s="45"/>
      <c r="G291" s="45"/>
      <c r="H291" s="45" t="s">
        <v>35</v>
      </c>
      <c r="I291" s="61" t="s">
        <v>36</v>
      </c>
      <c r="J291" s="12" t="s">
        <v>98</v>
      </c>
      <c r="K291" s="45" t="s">
        <v>390</v>
      </c>
      <c r="L291" s="45" t="s">
        <v>1107</v>
      </c>
      <c r="M291" s="62" t="s">
        <v>1108</v>
      </c>
      <c r="N291" s="62" t="s">
        <v>1109</v>
      </c>
      <c r="O291" s="63">
        <v>2019</v>
      </c>
      <c r="P291" s="63"/>
      <c r="Q291" s="63"/>
      <c r="R291" s="64"/>
      <c r="S291" s="65" t="s">
        <v>1198</v>
      </c>
      <c r="T291" s="75">
        <v>43923</v>
      </c>
      <c r="U291" s="75" t="s">
        <v>1001</v>
      </c>
      <c r="V291" s="63"/>
      <c r="W291" s="45" t="s">
        <v>1199</v>
      </c>
      <c r="X291" s="66">
        <v>0</v>
      </c>
      <c r="Y291" s="69" t="s">
        <v>305</v>
      </c>
      <c r="Z291" s="63"/>
      <c r="AA291" s="63"/>
      <c r="AB291" s="63"/>
      <c r="AC291" s="68" t="s">
        <v>1023</v>
      </c>
      <c r="AD291" s="21">
        <f ca="1">TODAY()-TABLA45[[#This Row],[Fecha radicación informe]]</f>
        <v>1671</v>
      </c>
      <c r="AE291" s="22" t="s">
        <v>46</v>
      </c>
      <c r="AF291" s="34" t="s">
        <v>1200</v>
      </c>
    </row>
    <row r="292" spans="1:32" ht="315" x14ac:dyDescent="0.25">
      <c r="A292" s="44">
        <v>3810</v>
      </c>
      <c r="B292" s="45">
        <v>131</v>
      </c>
      <c r="C292" s="45">
        <v>2019</v>
      </c>
      <c r="D292" s="60" t="s">
        <v>1201</v>
      </c>
      <c r="E292" s="10" t="s">
        <v>34</v>
      </c>
      <c r="F292" s="45"/>
      <c r="G292" s="45"/>
      <c r="H292" s="45" t="s">
        <v>781</v>
      </c>
      <c r="I292" s="61" t="s">
        <v>36</v>
      </c>
      <c r="J292" s="12" t="s">
        <v>37</v>
      </c>
      <c r="K292" s="45" t="s">
        <v>390</v>
      </c>
      <c r="L292" s="45" t="s">
        <v>285</v>
      </c>
      <c r="M292" s="62" t="s">
        <v>1108</v>
      </c>
      <c r="N292" s="62" t="s">
        <v>1109</v>
      </c>
      <c r="O292" s="63">
        <v>2019</v>
      </c>
      <c r="P292" s="63"/>
      <c r="Q292" s="63"/>
      <c r="R292" s="64"/>
      <c r="S292" s="65" t="s">
        <v>1202</v>
      </c>
      <c r="T292" s="75">
        <v>43924</v>
      </c>
      <c r="U292" s="75">
        <v>44012</v>
      </c>
      <c r="V292" s="63"/>
      <c r="W292" s="45" t="s">
        <v>1203</v>
      </c>
      <c r="X292" s="66">
        <v>1</v>
      </c>
      <c r="Y292" s="69" t="s">
        <v>45</v>
      </c>
      <c r="Z292" s="63"/>
      <c r="AA292" s="63" t="s">
        <v>393</v>
      </c>
      <c r="AB292" s="63">
        <v>2020</v>
      </c>
      <c r="AC292" s="68" t="s">
        <v>1023</v>
      </c>
      <c r="AD292" s="21">
        <f ca="1">TODAY()-TABLA45[[#This Row],[Fecha radicación informe]]</f>
        <v>1671</v>
      </c>
      <c r="AE292" s="22" t="s">
        <v>46</v>
      </c>
      <c r="AF292" s="14"/>
    </row>
    <row r="293" spans="1:32" ht="409.5" x14ac:dyDescent="0.25">
      <c r="A293" s="44">
        <v>3811</v>
      </c>
      <c r="B293" s="45">
        <v>132</v>
      </c>
      <c r="C293" s="45">
        <v>2019</v>
      </c>
      <c r="D293" s="60" t="s">
        <v>1204</v>
      </c>
      <c r="E293" s="10" t="s">
        <v>34</v>
      </c>
      <c r="F293" s="45"/>
      <c r="G293" s="45"/>
      <c r="H293" s="45" t="s">
        <v>85</v>
      </c>
      <c r="I293" s="61" t="s">
        <v>36</v>
      </c>
      <c r="J293" s="12" t="s">
        <v>37</v>
      </c>
      <c r="K293" s="45" t="s">
        <v>390</v>
      </c>
      <c r="L293" s="45" t="s">
        <v>285</v>
      </c>
      <c r="M293" s="62" t="s">
        <v>1108</v>
      </c>
      <c r="N293" s="62" t="s">
        <v>1109</v>
      </c>
      <c r="O293" s="63">
        <v>2019</v>
      </c>
      <c r="P293" s="63"/>
      <c r="Q293" s="63"/>
      <c r="R293" s="64"/>
      <c r="S293" s="65" t="s">
        <v>1205</v>
      </c>
      <c r="T293" s="75">
        <v>43924</v>
      </c>
      <c r="U293" s="75">
        <v>44012</v>
      </c>
      <c r="V293" s="63"/>
      <c r="W293" s="45" t="s">
        <v>1206</v>
      </c>
      <c r="X293" s="66">
        <v>1</v>
      </c>
      <c r="Y293" s="69" t="s">
        <v>45</v>
      </c>
      <c r="Z293" s="63"/>
      <c r="AA293" s="63">
        <v>6</v>
      </c>
      <c r="AB293" s="63">
        <v>2020</v>
      </c>
      <c r="AC293" s="68" t="s">
        <v>1023</v>
      </c>
      <c r="AD293" s="21">
        <f ca="1">TODAY()-TABLA45[[#This Row],[Fecha radicación informe]]</f>
        <v>1671</v>
      </c>
      <c r="AE293" s="22" t="s">
        <v>46</v>
      </c>
      <c r="AF293" s="14"/>
    </row>
    <row r="294" spans="1:32" ht="173.25" x14ac:dyDescent="0.25">
      <c r="A294" s="44">
        <v>3812</v>
      </c>
      <c r="B294" s="45">
        <v>1</v>
      </c>
      <c r="C294" s="45">
        <v>2020</v>
      </c>
      <c r="D294" s="60" t="s">
        <v>1207</v>
      </c>
      <c r="E294" s="10" t="s">
        <v>34</v>
      </c>
      <c r="F294" s="45"/>
      <c r="G294" s="45"/>
      <c r="H294" s="45" t="s">
        <v>85</v>
      </c>
      <c r="I294" s="61" t="s">
        <v>49</v>
      </c>
      <c r="J294" s="70" t="s">
        <v>50</v>
      </c>
      <c r="K294" s="45" t="s">
        <v>1091</v>
      </c>
      <c r="L294" s="45" t="s">
        <v>765</v>
      </c>
      <c r="M294" s="62" t="s">
        <v>1208</v>
      </c>
      <c r="N294" s="62" t="s">
        <v>216</v>
      </c>
      <c r="O294" s="63">
        <v>2020</v>
      </c>
      <c r="P294" s="63"/>
      <c r="Q294" s="63"/>
      <c r="R294" s="64"/>
      <c r="S294" s="65" t="s">
        <v>1032</v>
      </c>
      <c r="T294" s="75">
        <v>43920</v>
      </c>
      <c r="U294" s="75">
        <v>43966</v>
      </c>
      <c r="V294" s="63"/>
      <c r="W294" s="45" t="s">
        <v>1209</v>
      </c>
      <c r="X294" s="66">
        <v>1</v>
      </c>
      <c r="Y294" s="69" t="s">
        <v>45</v>
      </c>
      <c r="Z294" s="63"/>
      <c r="AA294" s="63">
        <v>5</v>
      </c>
      <c r="AB294" s="63">
        <v>2020</v>
      </c>
      <c r="AC294" s="68" t="s">
        <v>1210</v>
      </c>
      <c r="AD294" s="21">
        <f ca="1">TODAY()-TABLA45[[#This Row],[Fecha radicación informe]]</f>
        <v>1599</v>
      </c>
      <c r="AE294" s="22" t="s">
        <v>58</v>
      </c>
      <c r="AF294" s="14"/>
    </row>
    <row r="295" spans="1:32" ht="409.5" x14ac:dyDescent="0.25">
      <c r="A295" s="44">
        <v>3813</v>
      </c>
      <c r="B295" s="45">
        <v>2</v>
      </c>
      <c r="C295" s="45">
        <v>2020</v>
      </c>
      <c r="D295" s="60" t="s">
        <v>1211</v>
      </c>
      <c r="E295" s="10" t="s">
        <v>34</v>
      </c>
      <c r="F295" s="45"/>
      <c r="G295" s="45"/>
      <c r="H295" s="45" t="s">
        <v>85</v>
      </c>
      <c r="I295" s="61" t="s">
        <v>49</v>
      </c>
      <c r="J295" s="70" t="s">
        <v>50</v>
      </c>
      <c r="K295" s="10" t="s">
        <v>180</v>
      </c>
      <c r="L295" s="45" t="s">
        <v>765</v>
      </c>
      <c r="M295" s="62" t="s">
        <v>1208</v>
      </c>
      <c r="N295" s="62" t="s">
        <v>216</v>
      </c>
      <c r="O295" s="63">
        <v>2020</v>
      </c>
      <c r="P295" s="63"/>
      <c r="Q295" s="63"/>
      <c r="R295" s="64"/>
      <c r="S295" s="65" t="s">
        <v>1212</v>
      </c>
      <c r="T295" s="75">
        <v>43920</v>
      </c>
      <c r="U295" s="75">
        <v>44439</v>
      </c>
      <c r="V295" s="63"/>
      <c r="W295" s="45" t="s">
        <v>1213</v>
      </c>
      <c r="X295" s="66">
        <v>1</v>
      </c>
      <c r="Y295" s="69" t="s">
        <v>45</v>
      </c>
      <c r="Z295" s="63"/>
      <c r="AA295" s="63">
        <v>9</v>
      </c>
      <c r="AB295" s="63">
        <v>2021</v>
      </c>
      <c r="AC295" s="68" t="s">
        <v>1210</v>
      </c>
      <c r="AD295" s="21">
        <f ca="1">TODAY()-TABLA45[[#This Row],[Fecha radicación informe]]</f>
        <v>1599</v>
      </c>
      <c r="AE295" s="22" t="s">
        <v>58</v>
      </c>
      <c r="AF295" s="14"/>
    </row>
    <row r="296" spans="1:32" ht="299.25" x14ac:dyDescent="0.25">
      <c r="A296" s="44">
        <v>3814</v>
      </c>
      <c r="B296" s="45">
        <v>3</v>
      </c>
      <c r="C296" s="45">
        <v>2020</v>
      </c>
      <c r="D296" s="60" t="s">
        <v>1214</v>
      </c>
      <c r="E296" s="10" t="s">
        <v>34</v>
      </c>
      <c r="F296" s="45"/>
      <c r="G296" s="45"/>
      <c r="H296" s="45" t="s">
        <v>85</v>
      </c>
      <c r="I296" s="61" t="s">
        <v>49</v>
      </c>
      <c r="J296" s="70" t="s">
        <v>50</v>
      </c>
      <c r="K296" s="45" t="s">
        <v>1091</v>
      </c>
      <c r="L296" s="45" t="s">
        <v>765</v>
      </c>
      <c r="M296" s="62" t="s">
        <v>1208</v>
      </c>
      <c r="N296" s="62" t="s">
        <v>216</v>
      </c>
      <c r="O296" s="63">
        <v>2020</v>
      </c>
      <c r="P296" s="63"/>
      <c r="Q296" s="63"/>
      <c r="R296" s="64" t="s">
        <v>358</v>
      </c>
      <c r="S296" s="65" t="s">
        <v>1215</v>
      </c>
      <c r="T296" s="75">
        <v>43957</v>
      </c>
      <c r="U296" s="75">
        <v>44135</v>
      </c>
      <c r="V296" s="63"/>
      <c r="W296" s="45" t="s">
        <v>1216</v>
      </c>
      <c r="X296" s="66">
        <v>1</v>
      </c>
      <c r="Y296" s="69" t="s">
        <v>45</v>
      </c>
      <c r="Z296" s="63"/>
      <c r="AA296" s="63">
        <v>10</v>
      </c>
      <c r="AB296" s="63">
        <v>2020</v>
      </c>
      <c r="AC296" s="68" t="s">
        <v>1210</v>
      </c>
      <c r="AD296" s="21">
        <f ca="1">TODAY()-TABLA45[[#This Row],[Fecha radicación informe]]</f>
        <v>1599</v>
      </c>
      <c r="AE296" s="22" t="s">
        <v>58</v>
      </c>
      <c r="AF296" s="14"/>
    </row>
    <row r="297" spans="1:32" ht="409.5" x14ac:dyDescent="0.25">
      <c r="A297" s="44">
        <v>3815</v>
      </c>
      <c r="B297" s="45">
        <v>4</v>
      </c>
      <c r="C297" s="45">
        <v>2020</v>
      </c>
      <c r="D297" s="60" t="s">
        <v>1217</v>
      </c>
      <c r="E297" s="10" t="s">
        <v>34</v>
      </c>
      <c r="F297" s="45"/>
      <c r="G297" s="45"/>
      <c r="H297" s="45" t="s">
        <v>781</v>
      </c>
      <c r="I297" s="61" t="s">
        <v>76</v>
      </c>
      <c r="J297" s="70" t="s">
        <v>77</v>
      </c>
      <c r="K297" s="45" t="s">
        <v>1218</v>
      </c>
      <c r="L297" s="45" t="s">
        <v>79</v>
      </c>
      <c r="M297" s="62" t="s">
        <v>1219</v>
      </c>
      <c r="N297" s="62" t="s">
        <v>889</v>
      </c>
      <c r="O297" s="63">
        <v>2020</v>
      </c>
      <c r="P297" s="63"/>
      <c r="Q297" s="63"/>
      <c r="R297" s="64" t="s">
        <v>358</v>
      </c>
      <c r="S297" s="65" t="s">
        <v>1220</v>
      </c>
      <c r="T297" s="75">
        <v>44141</v>
      </c>
      <c r="U297" s="75">
        <v>44408</v>
      </c>
      <c r="V297" s="63"/>
      <c r="W297" s="45" t="s">
        <v>1221</v>
      </c>
      <c r="X297" s="66">
        <v>1</v>
      </c>
      <c r="Y297" s="69" t="s">
        <v>45</v>
      </c>
      <c r="Z297" s="63"/>
      <c r="AA297" s="63">
        <v>4</v>
      </c>
      <c r="AB297" s="63">
        <v>2021</v>
      </c>
      <c r="AC297" s="68">
        <v>43955</v>
      </c>
      <c r="AD297" s="21">
        <f ca="1">TODAY()-TABLA45[[#This Row],[Fecha radicación informe]]</f>
        <v>1533</v>
      </c>
      <c r="AE297" s="22" t="s">
        <v>58</v>
      </c>
      <c r="AF297" s="14"/>
    </row>
    <row r="298" spans="1:32" ht="378" x14ac:dyDescent="0.25">
      <c r="A298" s="44">
        <v>3816</v>
      </c>
      <c r="B298" s="45">
        <v>5</v>
      </c>
      <c r="C298" s="45">
        <v>2020</v>
      </c>
      <c r="D298" s="60" t="s">
        <v>1222</v>
      </c>
      <c r="E298" s="10" t="s">
        <v>34</v>
      </c>
      <c r="F298" s="45"/>
      <c r="G298" s="45"/>
      <c r="H298" s="45" t="s">
        <v>781</v>
      </c>
      <c r="I298" s="61" t="s">
        <v>187</v>
      </c>
      <c r="J298" s="12" t="s">
        <v>188</v>
      </c>
      <c r="K298" s="45" t="s">
        <v>884</v>
      </c>
      <c r="L298" s="45" t="s">
        <v>79</v>
      </c>
      <c r="M298" s="62" t="s">
        <v>1219</v>
      </c>
      <c r="N298" s="62" t="s">
        <v>889</v>
      </c>
      <c r="O298" s="63">
        <v>2020</v>
      </c>
      <c r="P298" s="63"/>
      <c r="Q298" s="63"/>
      <c r="R298" s="64" t="s">
        <v>358</v>
      </c>
      <c r="S298" s="65" t="s">
        <v>1223</v>
      </c>
      <c r="T298" s="75" t="s">
        <v>1224</v>
      </c>
      <c r="U298" s="75">
        <v>44196</v>
      </c>
      <c r="V298" s="63"/>
      <c r="W298" s="45" t="s">
        <v>1225</v>
      </c>
      <c r="X298" s="66">
        <v>1</v>
      </c>
      <c r="Y298" s="69" t="s">
        <v>45</v>
      </c>
      <c r="Z298" s="63"/>
      <c r="AA298" s="63">
        <v>7</v>
      </c>
      <c r="AB298" s="63">
        <v>2020</v>
      </c>
      <c r="AC298" s="68">
        <v>43955</v>
      </c>
      <c r="AD298" s="21">
        <f ca="1">TODAY()-TABLA45[[#This Row],[Fecha radicación informe]]</f>
        <v>1533</v>
      </c>
      <c r="AE298" s="22" t="s">
        <v>58</v>
      </c>
      <c r="AF298" s="14"/>
    </row>
    <row r="299" spans="1:32" ht="409.5" x14ac:dyDescent="0.25">
      <c r="A299" s="44">
        <v>3817</v>
      </c>
      <c r="B299" s="45">
        <v>6</v>
      </c>
      <c r="C299" s="45">
        <v>2020</v>
      </c>
      <c r="D299" s="60" t="s">
        <v>1226</v>
      </c>
      <c r="E299" s="10" t="s">
        <v>333</v>
      </c>
      <c r="F299" s="45"/>
      <c r="G299" s="45"/>
      <c r="H299" s="45" t="s">
        <v>781</v>
      </c>
      <c r="I299" s="61" t="s">
        <v>187</v>
      </c>
      <c r="J299" s="12" t="s">
        <v>188</v>
      </c>
      <c r="K299" s="45" t="s">
        <v>884</v>
      </c>
      <c r="L299" s="45" t="s">
        <v>79</v>
      </c>
      <c r="M299" s="62" t="s">
        <v>1219</v>
      </c>
      <c r="N299" s="62" t="s">
        <v>889</v>
      </c>
      <c r="O299" s="63">
        <v>2020</v>
      </c>
      <c r="P299" s="63"/>
      <c r="Q299" s="63"/>
      <c r="R299" s="64" t="s">
        <v>358</v>
      </c>
      <c r="S299" s="65" t="s">
        <v>1227</v>
      </c>
      <c r="T299" s="75">
        <v>43993</v>
      </c>
      <c r="U299" s="75">
        <v>44926</v>
      </c>
      <c r="V299" s="63"/>
      <c r="W299" s="45" t="s">
        <v>1228</v>
      </c>
      <c r="X299" s="66">
        <v>1</v>
      </c>
      <c r="Y299" s="69" t="s">
        <v>318</v>
      </c>
      <c r="Z299" s="63"/>
      <c r="AA299" s="63">
        <v>12</v>
      </c>
      <c r="AB299" s="63">
        <v>2022</v>
      </c>
      <c r="AC299" s="68">
        <v>43955</v>
      </c>
      <c r="AD299" s="21">
        <f ca="1">TODAY()-TABLA45[[#This Row],[Fecha radicación informe]]</f>
        <v>1533</v>
      </c>
      <c r="AE299" s="22" t="s">
        <v>58</v>
      </c>
      <c r="AF299" s="34" t="s">
        <v>1229</v>
      </c>
    </row>
    <row r="300" spans="1:32" ht="346.5" x14ac:dyDescent="0.25">
      <c r="A300" s="44">
        <v>3818</v>
      </c>
      <c r="B300" s="45">
        <v>7</v>
      </c>
      <c r="C300" s="45">
        <v>2020</v>
      </c>
      <c r="D300" s="60" t="s">
        <v>1230</v>
      </c>
      <c r="E300" s="10" t="s">
        <v>34</v>
      </c>
      <c r="F300" s="45"/>
      <c r="G300" s="45"/>
      <c r="H300" s="45" t="s">
        <v>301</v>
      </c>
      <c r="I300" s="61" t="s">
        <v>308</v>
      </c>
      <c r="J300" s="12" t="s">
        <v>133</v>
      </c>
      <c r="K300" s="45" t="s">
        <v>927</v>
      </c>
      <c r="L300" s="45" t="s">
        <v>279</v>
      </c>
      <c r="M300" s="62" t="s">
        <v>1219</v>
      </c>
      <c r="N300" s="62" t="s">
        <v>889</v>
      </c>
      <c r="O300" s="63">
        <v>2020</v>
      </c>
      <c r="P300" s="63"/>
      <c r="Q300" s="63"/>
      <c r="R300" s="64" t="s">
        <v>358</v>
      </c>
      <c r="S300" s="65" t="s">
        <v>1231</v>
      </c>
      <c r="T300" s="75" t="s">
        <v>1232</v>
      </c>
      <c r="U300" s="75">
        <v>44184</v>
      </c>
      <c r="V300" s="63"/>
      <c r="W300" s="45" t="s">
        <v>1233</v>
      </c>
      <c r="X300" s="66">
        <v>1</v>
      </c>
      <c r="Y300" s="69" t="s">
        <v>45</v>
      </c>
      <c r="Z300" s="63"/>
      <c r="AA300" s="63">
        <v>4</v>
      </c>
      <c r="AB300" s="63">
        <v>2021</v>
      </c>
      <c r="AC300" s="68">
        <v>43956</v>
      </c>
      <c r="AD300" s="21">
        <f ca="1">TODAY()-TABLA45[[#This Row],[Fecha radicación informe]]</f>
        <v>1532</v>
      </c>
      <c r="AE300" s="22" t="s">
        <v>758</v>
      </c>
      <c r="AF300" s="14"/>
    </row>
    <row r="301" spans="1:32" ht="409.5" x14ac:dyDescent="0.25">
      <c r="A301" s="44">
        <v>3819</v>
      </c>
      <c r="B301" s="45">
        <v>8</v>
      </c>
      <c r="C301" s="45">
        <v>2020</v>
      </c>
      <c r="D301" s="60" t="s">
        <v>1234</v>
      </c>
      <c r="E301" s="10" t="s">
        <v>34</v>
      </c>
      <c r="F301" s="45"/>
      <c r="G301" s="45"/>
      <c r="H301" s="45" t="s">
        <v>301</v>
      </c>
      <c r="I301" s="61" t="s">
        <v>308</v>
      </c>
      <c r="J301" s="12" t="s">
        <v>133</v>
      </c>
      <c r="K301" s="45" t="s">
        <v>927</v>
      </c>
      <c r="L301" s="45" t="s">
        <v>279</v>
      </c>
      <c r="M301" s="62" t="s">
        <v>1219</v>
      </c>
      <c r="N301" s="62" t="s">
        <v>889</v>
      </c>
      <c r="O301" s="63">
        <v>2020</v>
      </c>
      <c r="P301" s="63"/>
      <c r="Q301" s="63"/>
      <c r="R301" s="64" t="s">
        <v>42</v>
      </c>
      <c r="S301" s="65" t="s">
        <v>1235</v>
      </c>
      <c r="T301" s="75">
        <v>44116</v>
      </c>
      <c r="U301" s="75">
        <v>44147</v>
      </c>
      <c r="V301" s="63"/>
      <c r="W301" s="45" t="s">
        <v>1236</v>
      </c>
      <c r="X301" s="66">
        <v>1</v>
      </c>
      <c r="Y301" s="69" t="s">
        <v>45</v>
      </c>
      <c r="Z301" s="63"/>
      <c r="AA301" s="63">
        <v>12</v>
      </c>
      <c r="AB301" s="63">
        <v>2020</v>
      </c>
      <c r="AC301" s="68">
        <v>43956</v>
      </c>
      <c r="AD301" s="21">
        <f ca="1">TODAY()-TABLA45[[#This Row],[Fecha radicación informe]]</f>
        <v>1532</v>
      </c>
      <c r="AE301" s="22" t="s">
        <v>758</v>
      </c>
      <c r="AF301" s="14"/>
    </row>
    <row r="302" spans="1:32" ht="126" x14ac:dyDescent="0.25">
      <c r="A302" s="44">
        <v>3820</v>
      </c>
      <c r="B302" s="45">
        <v>9</v>
      </c>
      <c r="C302" s="45">
        <v>2020</v>
      </c>
      <c r="D302" s="60" t="s">
        <v>1237</v>
      </c>
      <c r="E302" s="10" t="s">
        <v>34</v>
      </c>
      <c r="F302" s="45"/>
      <c r="G302" s="45"/>
      <c r="H302" s="45" t="s">
        <v>48</v>
      </c>
      <c r="I302" s="61" t="s">
        <v>140</v>
      </c>
      <c r="J302" s="12" t="s">
        <v>133</v>
      </c>
      <c r="K302" s="45" t="s">
        <v>927</v>
      </c>
      <c r="L302" s="45" t="s">
        <v>210</v>
      </c>
      <c r="M302" s="62" t="s">
        <v>1219</v>
      </c>
      <c r="N302" s="62" t="s">
        <v>889</v>
      </c>
      <c r="O302" s="63">
        <v>2020</v>
      </c>
      <c r="P302" s="63"/>
      <c r="Q302" s="63"/>
      <c r="R302" s="64" t="s">
        <v>358</v>
      </c>
      <c r="S302" s="65" t="s">
        <v>1238</v>
      </c>
      <c r="T302" s="75">
        <v>44111</v>
      </c>
      <c r="U302" s="75">
        <v>44074</v>
      </c>
      <c r="V302" s="63"/>
      <c r="W302" s="45" t="s">
        <v>1239</v>
      </c>
      <c r="X302" s="66">
        <v>1</v>
      </c>
      <c r="Y302" s="69" t="s">
        <v>45</v>
      </c>
      <c r="Z302" s="63"/>
      <c r="AA302" s="63">
        <v>9</v>
      </c>
      <c r="AB302" s="63">
        <v>2020</v>
      </c>
      <c r="AC302" s="68">
        <v>43956</v>
      </c>
      <c r="AD302" s="21">
        <f ca="1">TODAY()-TABLA45[[#This Row],[Fecha radicación informe]]</f>
        <v>1532</v>
      </c>
      <c r="AE302" s="22" t="s">
        <v>58</v>
      </c>
      <c r="AF302" s="14"/>
    </row>
    <row r="303" spans="1:32" ht="126" x14ac:dyDescent="0.25">
      <c r="A303" s="44">
        <v>3821</v>
      </c>
      <c r="B303" s="45">
        <v>10</v>
      </c>
      <c r="C303" s="45">
        <v>2020</v>
      </c>
      <c r="D303" s="60" t="s">
        <v>1240</v>
      </c>
      <c r="E303" s="10" t="s">
        <v>34</v>
      </c>
      <c r="F303" s="45"/>
      <c r="G303" s="45"/>
      <c r="H303" s="45" t="s">
        <v>48</v>
      </c>
      <c r="I303" s="61" t="s">
        <v>140</v>
      </c>
      <c r="J303" s="12" t="s">
        <v>133</v>
      </c>
      <c r="K303" s="45" t="s">
        <v>927</v>
      </c>
      <c r="L303" s="45" t="s">
        <v>210</v>
      </c>
      <c r="M303" s="62" t="s">
        <v>1219</v>
      </c>
      <c r="N303" s="62" t="s">
        <v>889</v>
      </c>
      <c r="O303" s="63">
        <v>2020</v>
      </c>
      <c r="P303" s="63"/>
      <c r="Q303" s="63"/>
      <c r="R303" s="64" t="s">
        <v>358</v>
      </c>
      <c r="S303" s="65" t="s">
        <v>1241</v>
      </c>
      <c r="T303" s="75">
        <v>44111</v>
      </c>
      <c r="U303" s="75">
        <v>44043</v>
      </c>
      <c r="V303" s="63"/>
      <c r="W303" s="45" t="s">
        <v>1242</v>
      </c>
      <c r="X303" s="66">
        <v>1</v>
      </c>
      <c r="Y303" s="69" t="s">
        <v>45</v>
      </c>
      <c r="Z303" s="63"/>
      <c r="AA303" s="63">
        <v>9</v>
      </c>
      <c r="AB303" s="63">
        <v>2020</v>
      </c>
      <c r="AC303" s="68">
        <v>43956</v>
      </c>
      <c r="AD303" s="21">
        <f ca="1">TODAY()-TABLA45[[#This Row],[Fecha radicación informe]]</f>
        <v>1532</v>
      </c>
      <c r="AE303" s="22" t="s">
        <v>58</v>
      </c>
      <c r="AF303" s="14"/>
    </row>
    <row r="304" spans="1:32" ht="409.5" x14ac:dyDescent="0.25">
      <c r="A304" s="44">
        <v>3822</v>
      </c>
      <c r="B304" s="45">
        <v>11</v>
      </c>
      <c r="C304" s="45">
        <v>2020</v>
      </c>
      <c r="D304" s="60" t="s">
        <v>1243</v>
      </c>
      <c r="E304" s="10" t="s">
        <v>34</v>
      </c>
      <c r="F304" s="45"/>
      <c r="G304" s="45"/>
      <c r="H304" s="45" t="s">
        <v>35</v>
      </c>
      <c r="I304" s="61" t="s">
        <v>36</v>
      </c>
      <c r="J304" s="12" t="s">
        <v>188</v>
      </c>
      <c r="K304" s="10" t="s">
        <v>273</v>
      </c>
      <c r="L304" s="45" t="s">
        <v>100</v>
      </c>
      <c r="M304" s="62" t="s">
        <v>1244</v>
      </c>
      <c r="N304" s="62" t="s">
        <v>802</v>
      </c>
      <c r="O304" s="63">
        <v>2020</v>
      </c>
      <c r="P304" s="63"/>
      <c r="Q304" s="63"/>
      <c r="R304" s="64" t="s">
        <v>358</v>
      </c>
      <c r="S304" s="65" t="s">
        <v>1245</v>
      </c>
      <c r="T304" s="75">
        <v>43983</v>
      </c>
      <c r="U304" s="75">
        <v>44196</v>
      </c>
      <c r="V304" s="63"/>
      <c r="W304" s="45" t="s">
        <v>1246</v>
      </c>
      <c r="X304" s="66">
        <v>1</v>
      </c>
      <c r="Y304" s="69" t="s">
        <v>45</v>
      </c>
      <c r="Z304" s="63"/>
      <c r="AA304" s="63">
        <v>6</v>
      </c>
      <c r="AB304" s="63">
        <v>2020</v>
      </c>
      <c r="AC304" s="68" t="s">
        <v>1247</v>
      </c>
      <c r="AD304" s="21">
        <f ca="1">TODAY()-TABLA45[[#This Row],[Fecha radicación informe]]</f>
        <v>1508</v>
      </c>
      <c r="AE304" s="22" t="s">
        <v>46</v>
      </c>
      <c r="AF304" s="14"/>
    </row>
    <row r="305" spans="1:32" ht="409.5" x14ac:dyDescent="0.25">
      <c r="A305" s="44">
        <v>3823</v>
      </c>
      <c r="B305" s="45">
        <v>12</v>
      </c>
      <c r="C305" s="45">
        <v>2020</v>
      </c>
      <c r="D305" s="60" t="s">
        <v>1248</v>
      </c>
      <c r="E305" s="10" t="s">
        <v>34</v>
      </c>
      <c r="F305" s="45"/>
      <c r="G305" s="45"/>
      <c r="H305" s="45" t="s">
        <v>35</v>
      </c>
      <c r="I305" s="61" t="s">
        <v>36</v>
      </c>
      <c r="J305" s="12" t="s">
        <v>188</v>
      </c>
      <c r="K305" s="10" t="s">
        <v>273</v>
      </c>
      <c r="L305" s="45" t="s">
        <v>100</v>
      </c>
      <c r="M305" s="62" t="s">
        <v>1244</v>
      </c>
      <c r="N305" s="62" t="s">
        <v>802</v>
      </c>
      <c r="O305" s="63">
        <v>2020</v>
      </c>
      <c r="P305" s="63"/>
      <c r="Q305" s="63"/>
      <c r="R305" s="64" t="s">
        <v>358</v>
      </c>
      <c r="S305" s="65" t="s">
        <v>1249</v>
      </c>
      <c r="T305" s="75">
        <v>43983</v>
      </c>
      <c r="U305" s="75">
        <v>44196</v>
      </c>
      <c r="V305" s="63"/>
      <c r="W305" s="45" t="s">
        <v>1250</v>
      </c>
      <c r="X305" s="66">
        <v>1</v>
      </c>
      <c r="Y305" s="69" t="s">
        <v>45</v>
      </c>
      <c r="Z305" s="63"/>
      <c r="AA305" s="63">
        <v>11</v>
      </c>
      <c r="AB305" s="63">
        <v>2020</v>
      </c>
      <c r="AC305" s="68" t="s">
        <v>1247</v>
      </c>
      <c r="AD305" s="21">
        <f ca="1">TODAY()-TABLA45[[#This Row],[Fecha radicación informe]]</f>
        <v>1508</v>
      </c>
      <c r="AE305" s="22" t="s">
        <v>46</v>
      </c>
      <c r="AF305" s="14"/>
    </row>
    <row r="306" spans="1:32" ht="220.5" x14ac:dyDescent="0.25">
      <c r="A306" s="44">
        <v>3824</v>
      </c>
      <c r="B306" s="45">
        <v>13</v>
      </c>
      <c r="C306" s="45">
        <v>2020</v>
      </c>
      <c r="D306" s="60" t="s">
        <v>1251</v>
      </c>
      <c r="E306" s="10" t="s">
        <v>34</v>
      </c>
      <c r="F306" s="45"/>
      <c r="G306" s="45"/>
      <c r="H306" s="45" t="s">
        <v>35</v>
      </c>
      <c r="I306" s="61" t="s">
        <v>36</v>
      </c>
      <c r="J306" s="12" t="s">
        <v>37</v>
      </c>
      <c r="K306" s="45" t="s">
        <v>1252</v>
      </c>
      <c r="L306" s="45" t="s">
        <v>100</v>
      </c>
      <c r="M306" s="62" t="s">
        <v>1244</v>
      </c>
      <c r="N306" s="62" t="s">
        <v>802</v>
      </c>
      <c r="O306" s="63">
        <v>2020</v>
      </c>
      <c r="P306" s="63"/>
      <c r="Q306" s="63"/>
      <c r="R306" s="64" t="s">
        <v>42</v>
      </c>
      <c r="S306" s="65" t="s">
        <v>1253</v>
      </c>
      <c r="T306" s="75">
        <v>43983</v>
      </c>
      <c r="U306" s="75">
        <v>44012</v>
      </c>
      <c r="V306" s="63"/>
      <c r="W306" s="45" t="s">
        <v>1254</v>
      </c>
      <c r="X306" s="66">
        <v>1</v>
      </c>
      <c r="Y306" s="69" t="s">
        <v>45</v>
      </c>
      <c r="Z306" s="63"/>
      <c r="AA306" s="63">
        <v>6</v>
      </c>
      <c r="AB306" s="63">
        <v>2020</v>
      </c>
      <c r="AC306" s="68" t="s">
        <v>1247</v>
      </c>
      <c r="AD306" s="21">
        <f ca="1">TODAY()-TABLA45[[#This Row],[Fecha radicación informe]]</f>
        <v>1508</v>
      </c>
      <c r="AE306" s="22" t="s">
        <v>46</v>
      </c>
      <c r="AF306" s="14"/>
    </row>
    <row r="307" spans="1:32" ht="409.5" x14ac:dyDescent="0.25">
      <c r="A307" s="44">
        <v>3825</v>
      </c>
      <c r="B307" s="45">
        <v>14</v>
      </c>
      <c r="C307" s="45">
        <v>2020</v>
      </c>
      <c r="D307" s="60" t="s">
        <v>1255</v>
      </c>
      <c r="E307" s="10" t="s">
        <v>333</v>
      </c>
      <c r="F307" s="45"/>
      <c r="G307" s="45"/>
      <c r="H307" s="45" t="s">
        <v>35</v>
      </c>
      <c r="I307" s="61" t="s">
        <v>121</v>
      </c>
      <c r="J307" s="70" t="s">
        <v>77</v>
      </c>
      <c r="K307" s="45" t="s">
        <v>959</v>
      </c>
      <c r="L307" s="10" t="s">
        <v>39</v>
      </c>
      <c r="M307" s="62" t="s">
        <v>1256</v>
      </c>
      <c r="N307" s="62" t="s">
        <v>1257</v>
      </c>
      <c r="O307" s="63">
        <v>2020</v>
      </c>
      <c r="P307" s="63"/>
      <c r="Q307" s="63"/>
      <c r="R307" s="64"/>
      <c r="S307" s="65" t="s">
        <v>1258</v>
      </c>
      <c r="T307" s="75">
        <v>44020</v>
      </c>
      <c r="U307" s="75" t="s">
        <v>1001</v>
      </c>
      <c r="V307" s="63"/>
      <c r="W307" s="45" t="s">
        <v>1259</v>
      </c>
      <c r="X307" s="66">
        <v>0.5</v>
      </c>
      <c r="Y307" s="69" t="s">
        <v>305</v>
      </c>
      <c r="Z307" s="63"/>
      <c r="AA307" s="63"/>
      <c r="AB307" s="63"/>
      <c r="AC307" s="68">
        <v>43987</v>
      </c>
      <c r="AD307" s="21">
        <f ca="1">TODAY()-TABLA45[[#This Row],[Fecha radicación informe]]</f>
        <v>1501</v>
      </c>
      <c r="AE307" s="22" t="s">
        <v>46</v>
      </c>
      <c r="AF307" s="34" t="s">
        <v>1260</v>
      </c>
    </row>
    <row r="308" spans="1:32" ht="409.5" x14ac:dyDescent="0.25">
      <c r="A308" s="44">
        <v>3826</v>
      </c>
      <c r="B308" s="45">
        <v>15</v>
      </c>
      <c r="C308" s="45">
        <v>2020</v>
      </c>
      <c r="D308" s="60" t="s">
        <v>1261</v>
      </c>
      <c r="E308" s="10" t="s">
        <v>97</v>
      </c>
      <c r="F308" s="45"/>
      <c r="G308" s="45"/>
      <c r="H308" s="45" t="s">
        <v>35</v>
      </c>
      <c r="I308" s="61" t="s">
        <v>36</v>
      </c>
      <c r="J308" s="12" t="s">
        <v>98</v>
      </c>
      <c r="K308" s="45" t="s">
        <v>1252</v>
      </c>
      <c r="L308" s="10" t="s">
        <v>39</v>
      </c>
      <c r="M308" s="62" t="s">
        <v>1244</v>
      </c>
      <c r="N308" s="62" t="s">
        <v>802</v>
      </c>
      <c r="O308" s="63">
        <v>2020</v>
      </c>
      <c r="P308" s="63"/>
      <c r="Q308" s="63"/>
      <c r="R308" s="64" t="s">
        <v>42</v>
      </c>
      <c r="S308" s="65" t="s">
        <v>1262</v>
      </c>
      <c r="T308" s="75">
        <v>44019</v>
      </c>
      <c r="U308" s="75" t="s">
        <v>1263</v>
      </c>
      <c r="V308" s="63"/>
      <c r="W308" s="45" t="s">
        <v>1264</v>
      </c>
      <c r="X308" s="66">
        <v>1</v>
      </c>
      <c r="Y308" s="69" t="s">
        <v>318</v>
      </c>
      <c r="Z308" s="63"/>
      <c r="AA308" s="63">
        <v>5</v>
      </c>
      <c r="AB308" s="63">
        <v>2024</v>
      </c>
      <c r="AC308" s="68">
        <v>43987</v>
      </c>
      <c r="AD308" s="21">
        <f ca="1">TODAY()-TABLA45[[#This Row],[Fecha radicación informe]]</f>
        <v>1501</v>
      </c>
      <c r="AE308" s="22" t="s">
        <v>46</v>
      </c>
      <c r="AF308" s="34" t="s">
        <v>1265</v>
      </c>
    </row>
    <row r="309" spans="1:32" ht="409.5" x14ac:dyDescent="0.25">
      <c r="A309" s="44">
        <v>3827</v>
      </c>
      <c r="B309" s="45">
        <v>16</v>
      </c>
      <c r="C309" s="45">
        <v>2020</v>
      </c>
      <c r="D309" s="60" t="s">
        <v>1266</v>
      </c>
      <c r="E309" s="10" t="s">
        <v>34</v>
      </c>
      <c r="F309" s="45"/>
      <c r="G309" s="45"/>
      <c r="H309" s="45" t="s">
        <v>48</v>
      </c>
      <c r="I309" s="61" t="s">
        <v>36</v>
      </c>
      <c r="J309" s="12" t="s">
        <v>37</v>
      </c>
      <c r="K309" s="45" t="s">
        <v>541</v>
      </c>
      <c r="L309" s="45" t="s">
        <v>100</v>
      </c>
      <c r="M309" s="62" t="s">
        <v>1267</v>
      </c>
      <c r="N309" s="62" t="s">
        <v>852</v>
      </c>
      <c r="O309" s="63">
        <v>2020</v>
      </c>
      <c r="P309" s="63"/>
      <c r="Q309" s="63"/>
      <c r="R309" s="64" t="s">
        <v>42</v>
      </c>
      <c r="S309" s="65" t="s">
        <v>1268</v>
      </c>
      <c r="T309" s="75">
        <v>43898</v>
      </c>
      <c r="U309" s="75">
        <v>44135</v>
      </c>
      <c r="V309" s="63"/>
      <c r="W309" s="45" t="s">
        <v>1269</v>
      </c>
      <c r="X309" s="66">
        <v>1</v>
      </c>
      <c r="Y309" s="69" t="s">
        <v>45</v>
      </c>
      <c r="Z309" s="63"/>
      <c r="AA309" s="63">
        <v>10</v>
      </c>
      <c r="AB309" s="63">
        <v>2020</v>
      </c>
      <c r="AC309" s="68">
        <v>44015</v>
      </c>
      <c r="AD309" s="21">
        <f ca="1">TODAY()-TABLA45[[#This Row],[Fecha radicación informe]]</f>
        <v>1473</v>
      </c>
      <c r="AE309" s="22" t="s">
        <v>46</v>
      </c>
      <c r="AF309" s="14"/>
    </row>
    <row r="310" spans="1:32" ht="409.5" x14ac:dyDescent="0.25">
      <c r="A310" s="44">
        <v>3828</v>
      </c>
      <c r="B310" s="45">
        <v>17</v>
      </c>
      <c r="C310" s="45">
        <v>2020</v>
      </c>
      <c r="D310" s="60" t="s">
        <v>1270</v>
      </c>
      <c r="E310" s="10" t="s">
        <v>1271</v>
      </c>
      <c r="F310" s="45"/>
      <c r="G310" s="45"/>
      <c r="H310" s="45" t="s">
        <v>85</v>
      </c>
      <c r="I310" s="61" t="s">
        <v>36</v>
      </c>
      <c r="J310" s="12" t="s">
        <v>98</v>
      </c>
      <c r="K310" s="45" t="s">
        <v>385</v>
      </c>
      <c r="L310" s="45" t="s">
        <v>100</v>
      </c>
      <c r="M310" s="62" t="s">
        <v>1267</v>
      </c>
      <c r="N310" s="62" t="s">
        <v>852</v>
      </c>
      <c r="O310" s="63">
        <v>2020</v>
      </c>
      <c r="P310" s="63"/>
      <c r="Q310" s="63"/>
      <c r="R310" s="64" t="s">
        <v>42</v>
      </c>
      <c r="S310" s="65" t="s">
        <v>1272</v>
      </c>
      <c r="T310" s="75">
        <v>44047</v>
      </c>
      <c r="U310" s="75" t="s">
        <v>1001</v>
      </c>
      <c r="V310" s="63"/>
      <c r="W310" s="45" t="s">
        <v>1273</v>
      </c>
      <c r="X310" s="66">
        <v>0.5</v>
      </c>
      <c r="Y310" s="69" t="s">
        <v>305</v>
      </c>
      <c r="Z310" s="63"/>
      <c r="AA310" s="63"/>
      <c r="AB310" s="63"/>
      <c r="AC310" s="68">
        <v>44015</v>
      </c>
      <c r="AD310" s="21">
        <f ca="1">TODAY()-TABLA45[[#This Row],[Fecha radicación informe]]</f>
        <v>1473</v>
      </c>
      <c r="AE310" s="22" t="s">
        <v>46</v>
      </c>
      <c r="AF310" s="34" t="s">
        <v>1274</v>
      </c>
    </row>
    <row r="311" spans="1:32" ht="409.5" x14ac:dyDescent="0.25">
      <c r="A311" s="44">
        <v>3829</v>
      </c>
      <c r="B311" s="45">
        <v>18</v>
      </c>
      <c r="C311" s="45">
        <v>2020</v>
      </c>
      <c r="D311" s="60" t="s">
        <v>1275</v>
      </c>
      <c r="E311" s="10" t="s">
        <v>34</v>
      </c>
      <c r="F311" s="45"/>
      <c r="G311" s="45"/>
      <c r="H311" s="45" t="s">
        <v>301</v>
      </c>
      <c r="I311" s="61" t="s">
        <v>308</v>
      </c>
      <c r="J311" s="12" t="s">
        <v>133</v>
      </c>
      <c r="K311" s="45" t="s">
        <v>927</v>
      </c>
      <c r="L311" s="45" t="s">
        <v>279</v>
      </c>
      <c r="M311" s="62" t="s">
        <v>1267</v>
      </c>
      <c r="N311" s="62" t="s">
        <v>852</v>
      </c>
      <c r="O311" s="63">
        <v>2020</v>
      </c>
      <c r="P311" s="63"/>
      <c r="Q311" s="63"/>
      <c r="R311" s="64" t="s">
        <v>358</v>
      </c>
      <c r="S311" s="65" t="s">
        <v>1276</v>
      </c>
      <c r="T311" s="75" t="s">
        <v>1277</v>
      </c>
      <c r="U311" s="75">
        <v>44196</v>
      </c>
      <c r="V311" s="63"/>
      <c r="W311" s="45" t="s">
        <v>1278</v>
      </c>
      <c r="X311" s="66">
        <v>1</v>
      </c>
      <c r="Y311" s="69" t="s">
        <v>45</v>
      </c>
      <c r="Z311" s="63"/>
      <c r="AA311" s="63">
        <v>7</v>
      </c>
      <c r="AB311" s="63">
        <v>2021</v>
      </c>
      <c r="AC311" s="68">
        <v>44013</v>
      </c>
      <c r="AD311" s="21">
        <f ca="1">TODAY()-TABLA45[[#This Row],[Fecha radicación informe]]</f>
        <v>1475</v>
      </c>
      <c r="AE311" s="22" t="s">
        <v>58</v>
      </c>
      <c r="AF311" s="14"/>
    </row>
    <row r="312" spans="1:32" ht="409.5" x14ac:dyDescent="0.25">
      <c r="A312" s="44">
        <v>3830</v>
      </c>
      <c r="B312" s="45">
        <v>19</v>
      </c>
      <c r="C312" s="45">
        <v>2020</v>
      </c>
      <c r="D312" s="60" t="s">
        <v>1279</v>
      </c>
      <c r="E312" s="10" t="s">
        <v>34</v>
      </c>
      <c r="F312" s="45"/>
      <c r="G312" s="45"/>
      <c r="H312" s="45" t="s">
        <v>301</v>
      </c>
      <c r="I312" s="61" t="s">
        <v>308</v>
      </c>
      <c r="J312" s="12" t="s">
        <v>133</v>
      </c>
      <c r="K312" s="45" t="s">
        <v>927</v>
      </c>
      <c r="L312" s="45" t="s">
        <v>279</v>
      </c>
      <c r="M312" s="62" t="s">
        <v>1267</v>
      </c>
      <c r="N312" s="62" t="s">
        <v>852</v>
      </c>
      <c r="O312" s="63">
        <v>2020</v>
      </c>
      <c r="P312" s="63"/>
      <c r="Q312" s="63"/>
      <c r="R312" s="64" t="s">
        <v>358</v>
      </c>
      <c r="S312" s="65" t="s">
        <v>1280</v>
      </c>
      <c r="T312" s="75" t="s">
        <v>1277</v>
      </c>
      <c r="U312" s="75">
        <v>44196</v>
      </c>
      <c r="V312" s="63"/>
      <c r="W312" s="45" t="s">
        <v>1281</v>
      </c>
      <c r="X312" s="66">
        <v>1</v>
      </c>
      <c r="Y312" s="69" t="s">
        <v>45</v>
      </c>
      <c r="Z312" s="63"/>
      <c r="AA312" s="63">
        <v>7</v>
      </c>
      <c r="AB312" s="63">
        <v>2021</v>
      </c>
      <c r="AC312" s="68">
        <v>44013</v>
      </c>
      <c r="AD312" s="21">
        <f ca="1">TODAY()-TABLA45[[#This Row],[Fecha radicación informe]]</f>
        <v>1475</v>
      </c>
      <c r="AE312" s="22" t="s">
        <v>58</v>
      </c>
      <c r="AF312" s="14"/>
    </row>
    <row r="313" spans="1:32" ht="315" x14ac:dyDescent="0.25">
      <c r="A313" s="44">
        <v>3831</v>
      </c>
      <c r="B313" s="45">
        <v>20</v>
      </c>
      <c r="C313" s="45">
        <v>2020</v>
      </c>
      <c r="D313" s="60" t="s">
        <v>1282</v>
      </c>
      <c r="E313" s="10" t="s">
        <v>34</v>
      </c>
      <c r="F313" s="45"/>
      <c r="G313" s="45"/>
      <c r="H313" s="45" t="s">
        <v>186</v>
      </c>
      <c r="I313" s="61" t="s">
        <v>187</v>
      </c>
      <c r="J313" s="12" t="s">
        <v>188</v>
      </c>
      <c r="K313" s="45" t="s">
        <v>884</v>
      </c>
      <c r="L313" s="45" t="s">
        <v>123</v>
      </c>
      <c r="M313" s="62" t="s">
        <v>1267</v>
      </c>
      <c r="N313" s="62" t="s">
        <v>852</v>
      </c>
      <c r="O313" s="63">
        <v>2020</v>
      </c>
      <c r="P313" s="63"/>
      <c r="Q313" s="63"/>
      <c r="R313" s="64" t="s">
        <v>358</v>
      </c>
      <c r="S313" s="65" t="s">
        <v>1283</v>
      </c>
      <c r="T313" s="75">
        <v>44111</v>
      </c>
      <c r="U313" s="75">
        <v>44135</v>
      </c>
      <c r="V313" s="63"/>
      <c r="W313" s="45" t="s">
        <v>1284</v>
      </c>
      <c r="X313" s="66">
        <v>1</v>
      </c>
      <c r="Y313" s="69" t="s">
        <v>45</v>
      </c>
      <c r="Z313" s="63"/>
      <c r="AA313" s="63">
        <v>10</v>
      </c>
      <c r="AB313" s="63">
        <v>2020</v>
      </c>
      <c r="AC313" s="68" t="s">
        <v>1285</v>
      </c>
      <c r="AD313" s="21">
        <f ca="1">TODAY()-TABLA45[[#This Row],[Fecha radicación informe]]</f>
        <v>1480</v>
      </c>
      <c r="AE313" s="22" t="s">
        <v>58</v>
      </c>
      <c r="AF313" s="14"/>
    </row>
    <row r="314" spans="1:32" ht="409.5" x14ac:dyDescent="0.25">
      <c r="A314" s="44">
        <v>3832</v>
      </c>
      <c r="B314" s="45">
        <v>21</v>
      </c>
      <c r="C314" s="45">
        <v>2020</v>
      </c>
      <c r="D314" s="60" t="s">
        <v>1286</v>
      </c>
      <c r="E314" s="10" t="s">
        <v>34</v>
      </c>
      <c r="F314" s="45"/>
      <c r="G314" s="45"/>
      <c r="H314" s="45" t="s">
        <v>85</v>
      </c>
      <c r="I314" s="61" t="s">
        <v>49</v>
      </c>
      <c r="J314" s="70" t="s">
        <v>50</v>
      </c>
      <c r="K314" s="45" t="s">
        <v>1029</v>
      </c>
      <c r="L314" s="45" t="s">
        <v>765</v>
      </c>
      <c r="M314" s="62" t="s">
        <v>1267</v>
      </c>
      <c r="N314" s="62" t="s">
        <v>852</v>
      </c>
      <c r="O314" s="63">
        <v>2020</v>
      </c>
      <c r="P314" s="63"/>
      <c r="Q314" s="63"/>
      <c r="R314" s="64"/>
      <c r="S314" s="65" t="s">
        <v>1287</v>
      </c>
      <c r="T314" s="75">
        <v>44074</v>
      </c>
      <c r="U314" s="75">
        <v>44286</v>
      </c>
      <c r="V314" s="63"/>
      <c r="W314" s="45" t="s">
        <v>1288</v>
      </c>
      <c r="X314" s="66">
        <v>1</v>
      </c>
      <c r="Y314" s="69" t="s">
        <v>45</v>
      </c>
      <c r="Z314" s="63"/>
      <c r="AA314" s="63">
        <v>12</v>
      </c>
      <c r="AB314" s="63">
        <v>2020</v>
      </c>
      <c r="AC314" s="68" t="s">
        <v>1285</v>
      </c>
      <c r="AD314" s="21">
        <f ca="1">TODAY()-TABLA45[[#This Row],[Fecha radicación informe]]</f>
        <v>1480</v>
      </c>
      <c r="AE314" s="22" t="s">
        <v>58</v>
      </c>
      <c r="AF314" s="14"/>
    </row>
    <row r="315" spans="1:32" ht="409.5" x14ac:dyDescent="0.25">
      <c r="A315" s="44">
        <v>3833</v>
      </c>
      <c r="B315" s="45">
        <v>22</v>
      </c>
      <c r="C315" s="45">
        <v>2020</v>
      </c>
      <c r="D315" s="60" t="s">
        <v>1289</v>
      </c>
      <c r="E315" s="10" t="s">
        <v>34</v>
      </c>
      <c r="F315" s="45"/>
      <c r="G315" s="45"/>
      <c r="H315" s="45" t="s">
        <v>301</v>
      </c>
      <c r="I315" s="61" t="s">
        <v>308</v>
      </c>
      <c r="J315" s="12" t="s">
        <v>133</v>
      </c>
      <c r="K315" s="45" t="s">
        <v>927</v>
      </c>
      <c r="L315" s="45" t="s">
        <v>279</v>
      </c>
      <c r="M315" s="62" t="s">
        <v>1290</v>
      </c>
      <c r="N315" s="62" t="s">
        <v>914</v>
      </c>
      <c r="O315" s="63">
        <v>2020</v>
      </c>
      <c r="P315" s="63"/>
      <c r="Q315" s="63"/>
      <c r="R315" s="64" t="s">
        <v>436</v>
      </c>
      <c r="S315" s="65" t="s">
        <v>1291</v>
      </c>
      <c r="T315" s="75" t="s">
        <v>1277</v>
      </c>
      <c r="U315" s="75">
        <v>44196</v>
      </c>
      <c r="V315" s="63"/>
      <c r="W315" s="45" t="s">
        <v>1292</v>
      </c>
      <c r="X315" s="66">
        <v>1</v>
      </c>
      <c r="Y315" s="69" t="s">
        <v>45</v>
      </c>
      <c r="Z315" s="63"/>
      <c r="AA315" s="63">
        <v>7</v>
      </c>
      <c r="AB315" s="63">
        <v>2021</v>
      </c>
      <c r="AC315" s="68">
        <v>43990</v>
      </c>
      <c r="AD315" s="21">
        <f ca="1">TODAY()-TABLA45[[#This Row],[Fecha radicación informe]]</f>
        <v>1498</v>
      </c>
      <c r="AE315" s="22" t="s">
        <v>758</v>
      </c>
      <c r="AF315" s="14"/>
    </row>
    <row r="316" spans="1:32" ht="409.5" x14ac:dyDescent="0.25">
      <c r="A316" s="44">
        <v>3834</v>
      </c>
      <c r="B316" s="45">
        <v>23</v>
      </c>
      <c r="C316" s="45">
        <v>2020</v>
      </c>
      <c r="D316" s="60" t="s">
        <v>1293</v>
      </c>
      <c r="E316" s="10" t="s">
        <v>34</v>
      </c>
      <c r="F316" s="45"/>
      <c r="G316" s="45"/>
      <c r="H316" s="45" t="s">
        <v>48</v>
      </c>
      <c r="I316" s="61" t="s">
        <v>308</v>
      </c>
      <c r="J316" s="12" t="s">
        <v>133</v>
      </c>
      <c r="K316" s="45" t="s">
        <v>927</v>
      </c>
      <c r="L316" s="45" t="s">
        <v>279</v>
      </c>
      <c r="M316" s="62" t="s">
        <v>1290</v>
      </c>
      <c r="N316" s="62" t="s">
        <v>914</v>
      </c>
      <c r="O316" s="63">
        <v>2020</v>
      </c>
      <c r="P316" s="63"/>
      <c r="Q316" s="63"/>
      <c r="R316" s="64" t="s">
        <v>436</v>
      </c>
      <c r="S316" s="65" t="s">
        <v>1294</v>
      </c>
      <c r="T316" s="75" t="s">
        <v>1277</v>
      </c>
      <c r="U316" s="75">
        <v>44196</v>
      </c>
      <c r="V316" s="63"/>
      <c r="W316" s="45" t="s">
        <v>1295</v>
      </c>
      <c r="X316" s="66">
        <v>1</v>
      </c>
      <c r="Y316" s="69" t="s">
        <v>45</v>
      </c>
      <c r="Z316" s="63"/>
      <c r="AA316" s="63">
        <v>7</v>
      </c>
      <c r="AB316" s="63">
        <v>2021</v>
      </c>
      <c r="AC316" s="68" t="s">
        <v>1296</v>
      </c>
      <c r="AD316" s="21">
        <f ca="1">TODAY()-TABLA45[[#This Row],[Fecha radicación informe]]</f>
        <v>1445</v>
      </c>
      <c r="AE316" s="22" t="s">
        <v>758</v>
      </c>
      <c r="AF316" s="14"/>
    </row>
    <row r="317" spans="1:32" ht="409.5" x14ac:dyDescent="0.25">
      <c r="A317" s="44">
        <v>3835</v>
      </c>
      <c r="B317" s="45">
        <v>24</v>
      </c>
      <c r="C317" s="45">
        <v>2020</v>
      </c>
      <c r="D317" s="60" t="s">
        <v>1297</v>
      </c>
      <c r="E317" s="10" t="s">
        <v>719</v>
      </c>
      <c r="F317" s="45"/>
      <c r="G317" s="45"/>
      <c r="H317" s="45" t="s">
        <v>301</v>
      </c>
      <c r="I317" s="61" t="s">
        <v>308</v>
      </c>
      <c r="J317" s="12" t="s">
        <v>133</v>
      </c>
      <c r="K317" s="45" t="s">
        <v>927</v>
      </c>
      <c r="L317" s="45" t="s">
        <v>279</v>
      </c>
      <c r="M317" s="62" t="s">
        <v>1290</v>
      </c>
      <c r="N317" s="62" t="s">
        <v>914</v>
      </c>
      <c r="O317" s="63">
        <v>2020</v>
      </c>
      <c r="P317" s="63"/>
      <c r="Q317" s="63"/>
      <c r="R317" s="64" t="s">
        <v>358</v>
      </c>
      <c r="S317" s="65" t="s">
        <v>1298</v>
      </c>
      <c r="T317" s="75" t="s">
        <v>1277</v>
      </c>
      <c r="U317" s="75">
        <v>44561</v>
      </c>
      <c r="V317" s="63"/>
      <c r="W317" s="45" t="s">
        <v>1299</v>
      </c>
      <c r="X317" s="66">
        <v>1</v>
      </c>
      <c r="Y317" s="19" t="s">
        <v>318</v>
      </c>
      <c r="Z317" s="63"/>
      <c r="AA317" s="63">
        <v>2</v>
      </c>
      <c r="AB317" s="63">
        <v>2022</v>
      </c>
      <c r="AC317" s="68" t="s">
        <v>1296</v>
      </c>
      <c r="AD317" s="21">
        <f ca="1">TODAY()-TABLA45[[#This Row],[Fecha radicación informe]]</f>
        <v>1445</v>
      </c>
      <c r="AE317" s="22" t="s">
        <v>758</v>
      </c>
      <c r="AF317" s="29" t="s">
        <v>1300</v>
      </c>
    </row>
    <row r="318" spans="1:32" ht="267.75" x14ac:dyDescent="0.25">
      <c r="A318" s="44">
        <v>3836</v>
      </c>
      <c r="B318" s="45">
        <v>25</v>
      </c>
      <c r="C318" s="45">
        <v>2020</v>
      </c>
      <c r="D318" s="60" t="s">
        <v>1301</v>
      </c>
      <c r="E318" s="10" t="s">
        <v>34</v>
      </c>
      <c r="F318" s="45"/>
      <c r="G318" s="45"/>
      <c r="H318" s="45" t="s">
        <v>301</v>
      </c>
      <c r="I318" s="61" t="s">
        <v>308</v>
      </c>
      <c r="J318" s="12" t="s">
        <v>133</v>
      </c>
      <c r="K318" s="45" t="s">
        <v>927</v>
      </c>
      <c r="L318" s="45" t="s">
        <v>279</v>
      </c>
      <c r="M318" s="62" t="s">
        <v>1290</v>
      </c>
      <c r="N318" s="62" t="s">
        <v>914</v>
      </c>
      <c r="O318" s="63">
        <v>2020</v>
      </c>
      <c r="P318" s="63"/>
      <c r="Q318" s="63"/>
      <c r="R318" s="64" t="s">
        <v>436</v>
      </c>
      <c r="S318" s="65" t="s">
        <v>1302</v>
      </c>
      <c r="T318" s="75" t="s">
        <v>1277</v>
      </c>
      <c r="U318" s="75">
        <v>44316</v>
      </c>
      <c r="V318" s="63"/>
      <c r="W318" s="45" t="s">
        <v>1303</v>
      </c>
      <c r="X318" s="66">
        <v>1</v>
      </c>
      <c r="Y318" s="69" t="s">
        <v>45</v>
      </c>
      <c r="Z318" s="63"/>
      <c r="AA318" s="63" t="s">
        <v>451</v>
      </c>
      <c r="AB318" s="63">
        <v>2021</v>
      </c>
      <c r="AC318" s="68" t="s">
        <v>1296</v>
      </c>
      <c r="AD318" s="21">
        <f ca="1">TODAY()-TABLA45[[#This Row],[Fecha radicación informe]]</f>
        <v>1445</v>
      </c>
      <c r="AE318" s="22" t="s">
        <v>758</v>
      </c>
      <c r="AF318" s="14"/>
    </row>
    <row r="319" spans="1:32" ht="409.5" x14ac:dyDescent="0.25">
      <c r="A319" s="44">
        <v>3837</v>
      </c>
      <c r="B319" s="45">
        <v>26</v>
      </c>
      <c r="C319" s="45">
        <v>2020</v>
      </c>
      <c r="D319" s="60" t="s">
        <v>1304</v>
      </c>
      <c r="E319" s="10" t="s">
        <v>34</v>
      </c>
      <c r="F319" s="45"/>
      <c r="G319" s="45"/>
      <c r="H319" s="45" t="s">
        <v>48</v>
      </c>
      <c r="I319" s="61" t="s">
        <v>36</v>
      </c>
      <c r="J319" s="12" t="s">
        <v>37</v>
      </c>
      <c r="K319" s="10" t="s">
        <v>352</v>
      </c>
      <c r="L319" s="45" t="s">
        <v>100</v>
      </c>
      <c r="M319" s="62" t="s">
        <v>1305</v>
      </c>
      <c r="N319" s="62" t="s">
        <v>971</v>
      </c>
      <c r="O319" s="63">
        <v>2020</v>
      </c>
      <c r="P319" s="63"/>
      <c r="Q319" s="63"/>
      <c r="R319" s="64" t="s">
        <v>42</v>
      </c>
      <c r="S319" s="65" t="s">
        <v>1306</v>
      </c>
      <c r="T319" s="75" t="s">
        <v>1307</v>
      </c>
      <c r="U319" s="75">
        <v>44180</v>
      </c>
      <c r="V319" s="63"/>
      <c r="W319" s="45" t="s">
        <v>1308</v>
      </c>
      <c r="X319" s="66">
        <v>1</v>
      </c>
      <c r="Y319" s="69" t="s">
        <v>45</v>
      </c>
      <c r="Z319" s="63"/>
      <c r="AA319" s="63">
        <v>12</v>
      </c>
      <c r="AB319" s="63">
        <v>2020</v>
      </c>
      <c r="AC319" s="68" t="s">
        <v>1309</v>
      </c>
      <c r="AD319" s="21">
        <f ca="1">TODAY()-TABLA45[[#This Row],[Fecha radicación informe]]</f>
        <v>1417</v>
      </c>
      <c r="AE319" s="22" t="s">
        <v>46</v>
      </c>
      <c r="AF319" s="14"/>
    </row>
    <row r="320" spans="1:32" ht="315" x14ac:dyDescent="0.25">
      <c r="A320" s="44">
        <v>3838</v>
      </c>
      <c r="B320" s="45">
        <v>27</v>
      </c>
      <c r="C320" s="45">
        <v>2020</v>
      </c>
      <c r="D320" s="60" t="s">
        <v>1310</v>
      </c>
      <c r="E320" s="10" t="s">
        <v>34</v>
      </c>
      <c r="F320" s="45"/>
      <c r="G320" s="45"/>
      <c r="H320" s="45" t="s">
        <v>35</v>
      </c>
      <c r="I320" s="61" t="s">
        <v>36</v>
      </c>
      <c r="J320" s="12" t="s">
        <v>37</v>
      </c>
      <c r="K320" s="10" t="s">
        <v>352</v>
      </c>
      <c r="L320" s="45" t="s">
        <v>100</v>
      </c>
      <c r="M320" s="62" t="s">
        <v>1305</v>
      </c>
      <c r="N320" s="62" t="s">
        <v>971</v>
      </c>
      <c r="O320" s="63">
        <v>2020</v>
      </c>
      <c r="P320" s="63"/>
      <c r="Q320" s="63"/>
      <c r="R320" s="64" t="s">
        <v>42</v>
      </c>
      <c r="S320" s="65" t="s">
        <v>1311</v>
      </c>
      <c r="T320" s="75" t="s">
        <v>1307</v>
      </c>
      <c r="U320" s="75">
        <v>44286</v>
      </c>
      <c r="V320" s="63"/>
      <c r="W320" s="45" t="s">
        <v>1312</v>
      </c>
      <c r="X320" s="66">
        <v>1</v>
      </c>
      <c r="Y320" s="69" t="s">
        <v>45</v>
      </c>
      <c r="Z320" s="63"/>
      <c r="AA320" s="63">
        <v>12</v>
      </c>
      <c r="AB320" s="63">
        <v>2020</v>
      </c>
      <c r="AC320" s="68" t="s">
        <v>1309</v>
      </c>
      <c r="AD320" s="21">
        <f ca="1">TODAY()-TABLA45[[#This Row],[Fecha radicación informe]]</f>
        <v>1417</v>
      </c>
      <c r="AE320" s="22" t="s">
        <v>46</v>
      </c>
      <c r="AF320" s="14"/>
    </row>
    <row r="321" spans="1:32" ht="409.5" x14ac:dyDescent="0.25">
      <c r="A321" s="44">
        <v>3839</v>
      </c>
      <c r="B321" s="45">
        <v>28</v>
      </c>
      <c r="C321" s="45">
        <v>2020</v>
      </c>
      <c r="D321" s="60" t="s">
        <v>1313</v>
      </c>
      <c r="E321" s="10" t="s">
        <v>333</v>
      </c>
      <c r="F321" s="45"/>
      <c r="G321" s="45"/>
      <c r="H321" s="45" t="s">
        <v>35</v>
      </c>
      <c r="I321" s="61" t="s">
        <v>36</v>
      </c>
      <c r="J321" s="70" t="s">
        <v>98</v>
      </c>
      <c r="K321" s="45" t="s">
        <v>1314</v>
      </c>
      <c r="L321" s="45" t="s">
        <v>39</v>
      </c>
      <c r="M321" s="62" t="s">
        <v>1305</v>
      </c>
      <c r="N321" s="62" t="s">
        <v>971</v>
      </c>
      <c r="O321" s="63">
        <v>2020</v>
      </c>
      <c r="P321" s="63"/>
      <c r="Q321" s="63"/>
      <c r="R321" s="64" t="s">
        <v>358</v>
      </c>
      <c r="S321" s="65" t="s">
        <v>1315</v>
      </c>
      <c r="T321" s="75" t="s">
        <v>1316</v>
      </c>
      <c r="U321" s="75" t="s">
        <v>1001</v>
      </c>
      <c r="V321" s="63"/>
      <c r="W321" s="45" t="s">
        <v>1317</v>
      </c>
      <c r="X321" s="66">
        <v>0.5</v>
      </c>
      <c r="Y321" s="69" t="s">
        <v>305</v>
      </c>
      <c r="Z321" s="63"/>
      <c r="AA321" s="63"/>
      <c r="AB321" s="63"/>
      <c r="AC321" s="68">
        <v>44077</v>
      </c>
      <c r="AD321" s="21">
        <f ca="1">TODAY()-TABLA45[[#This Row],[Fecha radicación informe]]</f>
        <v>1411</v>
      </c>
      <c r="AE321" s="22" t="s">
        <v>46</v>
      </c>
      <c r="AF321" s="34" t="s">
        <v>1318</v>
      </c>
    </row>
    <row r="322" spans="1:32" ht="409.5" x14ac:dyDescent="0.25">
      <c r="A322" s="44">
        <v>3840</v>
      </c>
      <c r="B322" s="45">
        <v>29</v>
      </c>
      <c r="C322" s="45">
        <v>2020</v>
      </c>
      <c r="D322" s="60" t="s">
        <v>1319</v>
      </c>
      <c r="E322" s="10" t="s">
        <v>1320</v>
      </c>
      <c r="F322" s="45"/>
      <c r="G322" s="45"/>
      <c r="H322" s="45" t="s">
        <v>35</v>
      </c>
      <c r="I322" s="61" t="s">
        <v>36</v>
      </c>
      <c r="J322" s="70" t="s">
        <v>98</v>
      </c>
      <c r="K322" s="45" t="s">
        <v>1314</v>
      </c>
      <c r="L322" s="45" t="s">
        <v>39</v>
      </c>
      <c r="M322" s="62" t="s">
        <v>1305</v>
      </c>
      <c r="N322" s="62" t="s">
        <v>971</v>
      </c>
      <c r="O322" s="63">
        <v>2020</v>
      </c>
      <c r="P322" s="63"/>
      <c r="Q322" s="63"/>
      <c r="R322" s="64" t="s">
        <v>42</v>
      </c>
      <c r="S322" s="65" t="s">
        <v>1321</v>
      </c>
      <c r="T322" s="75">
        <v>44112</v>
      </c>
      <c r="U322" s="75" t="s">
        <v>1322</v>
      </c>
      <c r="V322" s="63"/>
      <c r="W322" s="45" t="s">
        <v>1323</v>
      </c>
      <c r="X322" s="66">
        <v>1</v>
      </c>
      <c r="Y322" s="69" t="s">
        <v>318</v>
      </c>
      <c r="Z322" s="63"/>
      <c r="AA322" s="63">
        <v>12</v>
      </c>
      <c r="AB322" s="63">
        <v>2023</v>
      </c>
      <c r="AC322" s="68">
        <v>44077</v>
      </c>
      <c r="AD322" s="21">
        <f ca="1">TODAY()-TABLA45[[#This Row],[Fecha radicación informe]]</f>
        <v>1411</v>
      </c>
      <c r="AE322" s="22" t="s">
        <v>46</v>
      </c>
      <c r="AF322" s="34" t="s">
        <v>1324</v>
      </c>
    </row>
    <row r="323" spans="1:32" ht="409.5" x14ac:dyDescent="0.25">
      <c r="A323" s="44">
        <v>3841</v>
      </c>
      <c r="B323" s="45">
        <v>30</v>
      </c>
      <c r="C323" s="45">
        <v>2020</v>
      </c>
      <c r="D323" s="60" t="s">
        <v>1325</v>
      </c>
      <c r="E323" s="10" t="s">
        <v>34</v>
      </c>
      <c r="F323" s="45"/>
      <c r="G323" s="45"/>
      <c r="H323" s="45" t="s">
        <v>35</v>
      </c>
      <c r="I323" s="61" t="s">
        <v>36</v>
      </c>
      <c r="J323" s="70" t="s">
        <v>98</v>
      </c>
      <c r="K323" s="45" t="s">
        <v>1314</v>
      </c>
      <c r="L323" s="45" t="s">
        <v>39</v>
      </c>
      <c r="M323" s="62" t="s">
        <v>1305</v>
      </c>
      <c r="N323" s="62" t="s">
        <v>971</v>
      </c>
      <c r="O323" s="63">
        <v>2020</v>
      </c>
      <c r="P323" s="63"/>
      <c r="Q323" s="63"/>
      <c r="R323" s="64" t="s">
        <v>42</v>
      </c>
      <c r="S323" s="65" t="s">
        <v>1326</v>
      </c>
      <c r="T323" s="75">
        <v>44053</v>
      </c>
      <c r="U323" s="75" t="s">
        <v>1327</v>
      </c>
      <c r="V323" s="63"/>
      <c r="W323" s="45" t="s">
        <v>1328</v>
      </c>
      <c r="X323" s="66">
        <v>1</v>
      </c>
      <c r="Y323" s="69" t="s">
        <v>45</v>
      </c>
      <c r="Z323" s="63"/>
      <c r="AA323" s="63">
        <v>12</v>
      </c>
      <c r="AB323" s="63">
        <v>2021</v>
      </c>
      <c r="AC323" s="68">
        <v>44077</v>
      </c>
      <c r="AD323" s="21">
        <f ca="1">TODAY()-TABLA45[[#This Row],[Fecha radicación informe]]</f>
        <v>1411</v>
      </c>
      <c r="AE323" s="22" t="s">
        <v>46</v>
      </c>
      <c r="AF323" s="14"/>
    </row>
    <row r="324" spans="1:32" ht="409.5" x14ac:dyDescent="0.25">
      <c r="A324" s="44">
        <v>3842</v>
      </c>
      <c r="B324" s="45">
        <v>31</v>
      </c>
      <c r="C324" s="45">
        <v>2020</v>
      </c>
      <c r="D324" s="60" t="s">
        <v>1329</v>
      </c>
      <c r="E324" s="10" t="s">
        <v>34</v>
      </c>
      <c r="F324" s="45"/>
      <c r="G324" s="45"/>
      <c r="H324" s="45" t="s">
        <v>120</v>
      </c>
      <c r="I324" s="61" t="s">
        <v>903</v>
      </c>
      <c r="J324" s="12" t="s">
        <v>188</v>
      </c>
      <c r="K324" s="45" t="s">
        <v>884</v>
      </c>
      <c r="L324" s="45" t="s">
        <v>123</v>
      </c>
      <c r="M324" s="62" t="s">
        <v>1330</v>
      </c>
      <c r="N324" s="62" t="s">
        <v>1031</v>
      </c>
      <c r="O324" s="63">
        <v>2020</v>
      </c>
      <c r="P324" s="63"/>
      <c r="Q324" s="63"/>
      <c r="R324" s="64" t="s">
        <v>436</v>
      </c>
      <c r="S324" s="65" t="s">
        <v>1331</v>
      </c>
      <c r="T324" s="75" t="s">
        <v>1332</v>
      </c>
      <c r="U324" s="75">
        <v>44165</v>
      </c>
      <c r="V324" s="63"/>
      <c r="W324" s="45" t="s">
        <v>1333</v>
      </c>
      <c r="X324" s="66">
        <v>1</v>
      </c>
      <c r="Y324" s="69" t="s">
        <v>45</v>
      </c>
      <c r="Z324" s="63"/>
      <c r="AA324" s="63">
        <v>11</v>
      </c>
      <c r="AB324" s="63">
        <v>2020</v>
      </c>
      <c r="AC324" s="68" t="s">
        <v>1334</v>
      </c>
      <c r="AD324" s="21">
        <f ca="1">TODAY()-TABLA45[[#This Row],[Fecha radicación informe]]</f>
        <v>1384</v>
      </c>
      <c r="AE324" s="22" t="s">
        <v>58</v>
      </c>
      <c r="AF324" s="14"/>
    </row>
    <row r="325" spans="1:32" ht="409.5" x14ac:dyDescent="0.25">
      <c r="A325" s="44">
        <v>3843</v>
      </c>
      <c r="B325" s="45">
        <v>32</v>
      </c>
      <c r="C325" s="45">
        <v>2020</v>
      </c>
      <c r="D325" s="60" t="s">
        <v>1335</v>
      </c>
      <c r="E325" s="10" t="s">
        <v>34</v>
      </c>
      <c r="F325" s="45"/>
      <c r="G325" s="45"/>
      <c r="H325" s="45" t="s">
        <v>301</v>
      </c>
      <c r="I325" s="61" t="s">
        <v>308</v>
      </c>
      <c r="J325" s="12" t="s">
        <v>133</v>
      </c>
      <c r="K325" s="45" t="s">
        <v>927</v>
      </c>
      <c r="L325" s="45" t="s">
        <v>279</v>
      </c>
      <c r="M325" s="62" t="s">
        <v>1330</v>
      </c>
      <c r="N325" s="62" t="s">
        <v>1031</v>
      </c>
      <c r="O325" s="63">
        <v>2020</v>
      </c>
      <c r="P325" s="63"/>
      <c r="Q325" s="63"/>
      <c r="R325" s="64" t="s">
        <v>358</v>
      </c>
      <c r="S325" s="65" t="s">
        <v>1336</v>
      </c>
      <c r="T325" s="75">
        <v>44116</v>
      </c>
      <c r="U325" s="75">
        <v>44286</v>
      </c>
      <c r="V325" s="63"/>
      <c r="W325" s="45" t="s">
        <v>1337</v>
      </c>
      <c r="X325" s="66">
        <v>1</v>
      </c>
      <c r="Y325" s="69" t="s">
        <v>45</v>
      </c>
      <c r="Z325" s="63"/>
      <c r="AA325" s="63">
        <v>9</v>
      </c>
      <c r="AB325" s="63">
        <v>2021</v>
      </c>
      <c r="AC325" s="68">
        <v>44109</v>
      </c>
      <c r="AD325" s="21">
        <f ca="1">TODAY()-TABLA45[[#This Row],[Fecha radicación informe]]</f>
        <v>1379</v>
      </c>
      <c r="AE325" s="22" t="s">
        <v>58</v>
      </c>
      <c r="AF325" s="14"/>
    </row>
    <row r="326" spans="1:32" ht="409.5" x14ac:dyDescent="0.25">
      <c r="A326" s="44">
        <v>3844</v>
      </c>
      <c r="B326" s="45">
        <v>33</v>
      </c>
      <c r="C326" s="45">
        <v>2020</v>
      </c>
      <c r="D326" s="60" t="s">
        <v>1338</v>
      </c>
      <c r="E326" s="10" t="s">
        <v>34</v>
      </c>
      <c r="F326" s="45"/>
      <c r="G326" s="45"/>
      <c r="H326" s="45" t="s">
        <v>85</v>
      </c>
      <c r="I326" s="61" t="s">
        <v>903</v>
      </c>
      <c r="J326" s="70" t="s">
        <v>50</v>
      </c>
      <c r="K326" s="10" t="s">
        <v>180</v>
      </c>
      <c r="L326" s="45" t="s">
        <v>765</v>
      </c>
      <c r="M326" s="62" t="s">
        <v>1330</v>
      </c>
      <c r="N326" s="62" t="s">
        <v>1031</v>
      </c>
      <c r="O326" s="63">
        <v>2020</v>
      </c>
      <c r="P326" s="63"/>
      <c r="Q326" s="63"/>
      <c r="R326" s="64" t="s">
        <v>358</v>
      </c>
      <c r="S326" s="65" t="s">
        <v>1339</v>
      </c>
      <c r="T326" s="75" t="s">
        <v>1340</v>
      </c>
      <c r="U326" s="75">
        <v>44439</v>
      </c>
      <c r="V326" s="63"/>
      <c r="W326" s="45" t="s">
        <v>1341</v>
      </c>
      <c r="X326" s="66">
        <v>1</v>
      </c>
      <c r="Y326" s="69" t="s">
        <v>45</v>
      </c>
      <c r="Z326" s="63"/>
      <c r="AA326" s="63">
        <v>9</v>
      </c>
      <c r="AB326" s="63">
        <v>2021</v>
      </c>
      <c r="AC326" s="68" t="s">
        <v>1334</v>
      </c>
      <c r="AD326" s="79">
        <f ca="1">TODAY()-TABLA45[[#This Row],[Fecha radicación informe]]</f>
        <v>1384</v>
      </c>
      <c r="AE326" s="22" t="s">
        <v>58</v>
      </c>
      <c r="AF326" s="14"/>
    </row>
    <row r="327" spans="1:32" ht="409.5" x14ac:dyDescent="0.25">
      <c r="A327" s="44">
        <v>3845</v>
      </c>
      <c r="B327" s="45">
        <v>34</v>
      </c>
      <c r="C327" s="45">
        <v>2020</v>
      </c>
      <c r="D327" s="60" t="s">
        <v>1342</v>
      </c>
      <c r="E327" s="10" t="s">
        <v>34</v>
      </c>
      <c r="F327" s="45"/>
      <c r="G327" s="45"/>
      <c r="H327" s="45" t="s">
        <v>85</v>
      </c>
      <c r="I327" s="61" t="s">
        <v>49</v>
      </c>
      <c r="J327" s="70" t="s">
        <v>50</v>
      </c>
      <c r="K327" s="10" t="s">
        <v>180</v>
      </c>
      <c r="L327" s="45" t="s">
        <v>765</v>
      </c>
      <c r="M327" s="62" t="s">
        <v>1330</v>
      </c>
      <c r="N327" s="62" t="s">
        <v>1031</v>
      </c>
      <c r="O327" s="63">
        <v>2020</v>
      </c>
      <c r="P327" s="63"/>
      <c r="Q327" s="63"/>
      <c r="R327" s="64" t="s">
        <v>358</v>
      </c>
      <c r="S327" s="65" t="s">
        <v>1343</v>
      </c>
      <c r="T327" s="75" t="s">
        <v>1340</v>
      </c>
      <c r="U327" s="75">
        <v>44439</v>
      </c>
      <c r="V327" s="63"/>
      <c r="W327" s="45" t="s">
        <v>1344</v>
      </c>
      <c r="X327" s="66">
        <v>1</v>
      </c>
      <c r="Y327" s="69" t="s">
        <v>45</v>
      </c>
      <c r="Z327" s="63"/>
      <c r="AA327" s="63">
        <v>9</v>
      </c>
      <c r="AB327" s="63">
        <v>2021</v>
      </c>
      <c r="AC327" s="68" t="s">
        <v>1334</v>
      </c>
      <c r="AD327" s="79">
        <f ca="1">TODAY()-TABLA45[[#This Row],[Fecha radicación informe]]</f>
        <v>1384</v>
      </c>
      <c r="AE327" s="22" t="s">
        <v>58</v>
      </c>
      <c r="AF327" s="14"/>
    </row>
    <row r="328" spans="1:32" ht="409.5" x14ac:dyDescent="0.25">
      <c r="A328" s="44">
        <v>3846</v>
      </c>
      <c r="B328" s="45">
        <v>35</v>
      </c>
      <c r="C328" s="45">
        <v>2020</v>
      </c>
      <c r="D328" s="60" t="s">
        <v>1345</v>
      </c>
      <c r="E328" s="10" t="s">
        <v>34</v>
      </c>
      <c r="F328" s="45"/>
      <c r="G328" s="45"/>
      <c r="H328" s="45" t="s">
        <v>85</v>
      </c>
      <c r="I328" s="61" t="s">
        <v>49</v>
      </c>
      <c r="J328" s="70" t="s">
        <v>50</v>
      </c>
      <c r="K328" s="10" t="s">
        <v>180</v>
      </c>
      <c r="L328" s="45" t="s">
        <v>765</v>
      </c>
      <c r="M328" s="62" t="s">
        <v>1330</v>
      </c>
      <c r="N328" s="62" t="s">
        <v>1031</v>
      </c>
      <c r="O328" s="63">
        <v>2020</v>
      </c>
      <c r="P328" s="63"/>
      <c r="Q328" s="63"/>
      <c r="R328" s="64" t="s">
        <v>358</v>
      </c>
      <c r="S328" s="65" t="s">
        <v>1346</v>
      </c>
      <c r="T328" s="75" t="s">
        <v>1340</v>
      </c>
      <c r="U328" s="75">
        <v>44439</v>
      </c>
      <c r="V328" s="63"/>
      <c r="W328" s="45" t="s">
        <v>1347</v>
      </c>
      <c r="X328" s="66">
        <v>1</v>
      </c>
      <c r="Y328" s="69" t="s">
        <v>45</v>
      </c>
      <c r="Z328" s="63"/>
      <c r="AA328" s="63">
        <v>9</v>
      </c>
      <c r="AB328" s="63">
        <v>2021</v>
      </c>
      <c r="AC328" s="68" t="s">
        <v>1334</v>
      </c>
      <c r="AD328" s="79">
        <f ca="1">TODAY()-TABLA45[[#This Row],[Fecha radicación informe]]</f>
        <v>1384</v>
      </c>
      <c r="AE328" s="22" t="s">
        <v>58</v>
      </c>
      <c r="AF328" s="14"/>
    </row>
    <row r="329" spans="1:32" ht="362.25" x14ac:dyDescent="0.25">
      <c r="A329" s="44">
        <v>3847</v>
      </c>
      <c r="B329" s="45">
        <v>36</v>
      </c>
      <c r="C329" s="45">
        <v>2020</v>
      </c>
      <c r="D329" s="60" t="s">
        <v>1348</v>
      </c>
      <c r="E329" s="10" t="s">
        <v>34</v>
      </c>
      <c r="F329" s="45"/>
      <c r="G329" s="45"/>
      <c r="H329" s="45" t="s">
        <v>85</v>
      </c>
      <c r="I329" s="61" t="s">
        <v>170</v>
      </c>
      <c r="J329" s="70" t="s">
        <v>77</v>
      </c>
      <c r="K329" s="45" t="s">
        <v>782</v>
      </c>
      <c r="L329" s="45" t="s">
        <v>63</v>
      </c>
      <c r="M329" s="62" t="s">
        <v>1330</v>
      </c>
      <c r="N329" s="62" t="s">
        <v>1031</v>
      </c>
      <c r="O329" s="63">
        <v>2020</v>
      </c>
      <c r="P329" s="63"/>
      <c r="Q329" s="63"/>
      <c r="R329" s="64"/>
      <c r="S329" s="65" t="s">
        <v>1349</v>
      </c>
      <c r="T329" s="75">
        <v>44410</v>
      </c>
      <c r="U329" s="75">
        <v>44545</v>
      </c>
      <c r="V329" s="63"/>
      <c r="W329" s="45" t="s">
        <v>1350</v>
      </c>
      <c r="X329" s="66">
        <v>1</v>
      </c>
      <c r="Y329" s="69" t="s">
        <v>45</v>
      </c>
      <c r="Z329" s="63"/>
      <c r="AA329" s="63">
        <v>11</v>
      </c>
      <c r="AB329" s="63">
        <v>2021</v>
      </c>
      <c r="AC329" s="68" t="s">
        <v>1334</v>
      </c>
      <c r="AD329" s="79">
        <f ca="1">TODAY()-TABLA45[[#This Row],[Fecha radicación informe]]</f>
        <v>1384</v>
      </c>
      <c r="AE329" s="22" t="s">
        <v>58</v>
      </c>
      <c r="AF329" s="14"/>
    </row>
    <row r="330" spans="1:32" ht="126" x14ac:dyDescent="0.25">
      <c r="A330" s="44">
        <v>3848</v>
      </c>
      <c r="B330" s="45">
        <v>37</v>
      </c>
      <c r="C330" s="45">
        <v>2020</v>
      </c>
      <c r="D330" s="60" t="s">
        <v>1351</v>
      </c>
      <c r="E330" s="10" t="s">
        <v>34</v>
      </c>
      <c r="F330" s="45"/>
      <c r="G330" s="45"/>
      <c r="H330" s="45" t="s">
        <v>85</v>
      </c>
      <c r="I330" s="61" t="s">
        <v>170</v>
      </c>
      <c r="J330" s="70" t="s">
        <v>77</v>
      </c>
      <c r="K330" s="45" t="s">
        <v>782</v>
      </c>
      <c r="L330" s="45" t="s">
        <v>63</v>
      </c>
      <c r="M330" s="62" t="s">
        <v>1330</v>
      </c>
      <c r="N330" s="62" t="s">
        <v>1031</v>
      </c>
      <c r="O330" s="63">
        <v>2020</v>
      </c>
      <c r="P330" s="63"/>
      <c r="Q330" s="63"/>
      <c r="R330" s="64"/>
      <c r="S330" s="65" t="s">
        <v>1352</v>
      </c>
      <c r="T330" s="75">
        <v>44410</v>
      </c>
      <c r="U330" s="75">
        <v>44545</v>
      </c>
      <c r="V330" s="63"/>
      <c r="W330" s="45" t="s">
        <v>1353</v>
      </c>
      <c r="X330" s="66">
        <v>1</v>
      </c>
      <c r="Y330" s="69" t="s">
        <v>45</v>
      </c>
      <c r="Z330" s="63"/>
      <c r="AA330" s="63">
        <v>11</v>
      </c>
      <c r="AB330" s="63">
        <v>2021</v>
      </c>
      <c r="AC330" s="68" t="s">
        <v>1334</v>
      </c>
      <c r="AD330" s="79">
        <f ca="1">TODAY()-TABLA45[[#This Row],[Fecha radicación informe]]</f>
        <v>1384</v>
      </c>
      <c r="AE330" s="22" t="s">
        <v>58</v>
      </c>
      <c r="AF330" s="14"/>
    </row>
    <row r="331" spans="1:32" ht="362.25" x14ac:dyDescent="0.25">
      <c r="A331" s="44">
        <v>3849</v>
      </c>
      <c r="B331" s="45">
        <v>38</v>
      </c>
      <c r="C331" s="45">
        <v>2020</v>
      </c>
      <c r="D331" s="60" t="s">
        <v>1354</v>
      </c>
      <c r="E331" s="10" t="s">
        <v>34</v>
      </c>
      <c r="F331" s="45"/>
      <c r="G331" s="45"/>
      <c r="H331" s="45" t="s">
        <v>85</v>
      </c>
      <c r="I331" s="61" t="s">
        <v>36</v>
      </c>
      <c r="J331" s="70" t="s">
        <v>98</v>
      </c>
      <c r="K331" s="45" t="s">
        <v>1355</v>
      </c>
      <c r="L331" s="45" t="s">
        <v>100</v>
      </c>
      <c r="M331" s="62" t="s">
        <v>1356</v>
      </c>
      <c r="N331" s="62" t="s">
        <v>1046</v>
      </c>
      <c r="O331" s="63">
        <v>2020</v>
      </c>
      <c r="P331" s="63"/>
      <c r="Q331" s="63"/>
      <c r="R331" s="64" t="s">
        <v>42</v>
      </c>
      <c r="S331" s="65" t="s">
        <v>1357</v>
      </c>
      <c r="T331" s="75" t="s">
        <v>1358</v>
      </c>
      <c r="U331" s="75">
        <v>44286</v>
      </c>
      <c r="V331" s="63"/>
      <c r="W331" s="45" t="s">
        <v>1359</v>
      </c>
      <c r="X331" s="66">
        <v>1</v>
      </c>
      <c r="Y331" s="69" t="s">
        <v>45</v>
      </c>
      <c r="Z331" s="63"/>
      <c r="AA331" s="63">
        <v>4</v>
      </c>
      <c r="AB331" s="63">
        <v>2021</v>
      </c>
      <c r="AC331" s="68" t="s">
        <v>1360</v>
      </c>
      <c r="AD331" s="79">
        <f ca="1">TODAY()-TABLA45[[#This Row],[Fecha radicación informe]]</f>
        <v>1361</v>
      </c>
      <c r="AE331" s="22" t="s">
        <v>46</v>
      </c>
      <c r="AF331" s="14"/>
    </row>
    <row r="332" spans="1:32" ht="409.5" x14ac:dyDescent="0.25">
      <c r="A332" s="44">
        <v>3850</v>
      </c>
      <c r="B332" s="45">
        <v>39</v>
      </c>
      <c r="C332" s="45">
        <v>2020</v>
      </c>
      <c r="D332" s="60" t="s">
        <v>1361</v>
      </c>
      <c r="E332" s="10" t="s">
        <v>333</v>
      </c>
      <c r="F332" s="45"/>
      <c r="G332" s="45"/>
      <c r="H332" s="45" t="s">
        <v>35</v>
      </c>
      <c r="I332" s="61" t="s">
        <v>36</v>
      </c>
      <c r="J332" s="70" t="s">
        <v>98</v>
      </c>
      <c r="K332" s="45" t="s">
        <v>1355</v>
      </c>
      <c r="L332" s="45" t="s">
        <v>100</v>
      </c>
      <c r="M332" s="62" t="s">
        <v>1356</v>
      </c>
      <c r="N332" s="62" t="s">
        <v>1046</v>
      </c>
      <c r="O332" s="63">
        <v>2020</v>
      </c>
      <c r="P332" s="63"/>
      <c r="Q332" s="63"/>
      <c r="R332" s="64" t="s">
        <v>42</v>
      </c>
      <c r="S332" s="65" t="s">
        <v>1362</v>
      </c>
      <c r="T332" s="75" t="s">
        <v>1358</v>
      </c>
      <c r="U332" s="75" t="s">
        <v>1001</v>
      </c>
      <c r="V332" s="63"/>
      <c r="W332" s="45" t="s">
        <v>1363</v>
      </c>
      <c r="X332" s="66">
        <v>0.5</v>
      </c>
      <c r="Y332" s="69" t="s">
        <v>305</v>
      </c>
      <c r="Z332" s="63"/>
      <c r="AA332" s="63"/>
      <c r="AB332" s="63"/>
      <c r="AC332" s="68" t="s">
        <v>1360</v>
      </c>
      <c r="AD332" s="79">
        <f ca="1">TODAY()-TABLA45[[#This Row],[Fecha radicación informe]]</f>
        <v>1361</v>
      </c>
      <c r="AE332" s="22" t="s">
        <v>46</v>
      </c>
      <c r="AF332" s="34" t="s">
        <v>1364</v>
      </c>
    </row>
    <row r="333" spans="1:32" ht="409.5" x14ac:dyDescent="0.25">
      <c r="A333" s="44">
        <v>3851</v>
      </c>
      <c r="B333" s="45">
        <v>40</v>
      </c>
      <c r="C333" s="45">
        <v>2020</v>
      </c>
      <c r="D333" s="60" t="s">
        <v>1365</v>
      </c>
      <c r="E333" s="10" t="s">
        <v>333</v>
      </c>
      <c r="F333" s="45"/>
      <c r="G333" s="45"/>
      <c r="H333" s="45" t="s">
        <v>35</v>
      </c>
      <c r="I333" s="61" t="s">
        <v>36</v>
      </c>
      <c r="J333" s="12" t="s">
        <v>98</v>
      </c>
      <c r="K333" s="45" t="s">
        <v>573</v>
      </c>
      <c r="L333" s="45" t="s">
        <v>39</v>
      </c>
      <c r="M333" s="62" t="s">
        <v>1356</v>
      </c>
      <c r="N333" s="62" t="s">
        <v>1046</v>
      </c>
      <c r="O333" s="63">
        <v>2020</v>
      </c>
      <c r="P333" s="63"/>
      <c r="Q333" s="63"/>
      <c r="R333" s="64" t="s">
        <v>436</v>
      </c>
      <c r="S333" s="65" t="s">
        <v>1366</v>
      </c>
      <c r="T333" s="75">
        <v>44175</v>
      </c>
      <c r="U333" s="75" t="s">
        <v>1001</v>
      </c>
      <c r="V333" s="63"/>
      <c r="W333" s="45" t="s">
        <v>1367</v>
      </c>
      <c r="X333" s="66">
        <v>0</v>
      </c>
      <c r="Y333" s="69" t="s">
        <v>305</v>
      </c>
      <c r="Z333" s="63"/>
      <c r="AA333" s="63"/>
      <c r="AB333" s="63"/>
      <c r="AC333" s="68">
        <v>44140</v>
      </c>
      <c r="AD333" s="79">
        <f ca="1">TODAY()-TABLA45[[#This Row],[Fecha radicación informe]]</f>
        <v>1348</v>
      </c>
      <c r="AE333" s="22" t="s">
        <v>46</v>
      </c>
      <c r="AF333" s="34" t="s">
        <v>1368</v>
      </c>
    </row>
    <row r="334" spans="1:32" ht="409.5" x14ac:dyDescent="0.25">
      <c r="A334" s="44">
        <v>3852</v>
      </c>
      <c r="B334" s="45">
        <v>41</v>
      </c>
      <c r="C334" s="45">
        <v>2020</v>
      </c>
      <c r="D334" s="60" t="s">
        <v>1369</v>
      </c>
      <c r="E334" s="10" t="s">
        <v>1320</v>
      </c>
      <c r="F334" s="45"/>
      <c r="G334" s="45"/>
      <c r="H334" s="45" t="s">
        <v>35</v>
      </c>
      <c r="I334" s="61" t="s">
        <v>36</v>
      </c>
      <c r="J334" s="12" t="s">
        <v>98</v>
      </c>
      <c r="K334" s="45" t="s">
        <v>573</v>
      </c>
      <c r="L334" s="45" t="s">
        <v>39</v>
      </c>
      <c r="M334" s="62" t="s">
        <v>1356</v>
      </c>
      <c r="N334" s="62" t="s">
        <v>1046</v>
      </c>
      <c r="O334" s="63">
        <v>2020</v>
      </c>
      <c r="P334" s="63"/>
      <c r="Q334" s="63"/>
      <c r="R334" s="64" t="s">
        <v>42</v>
      </c>
      <c r="S334" s="65" t="s">
        <v>1370</v>
      </c>
      <c r="T334" s="75">
        <v>44175</v>
      </c>
      <c r="U334" s="75">
        <v>45169</v>
      </c>
      <c r="V334" s="63"/>
      <c r="W334" s="45" t="s">
        <v>1371</v>
      </c>
      <c r="X334" s="66">
        <v>1</v>
      </c>
      <c r="Y334" s="69" t="s">
        <v>318</v>
      </c>
      <c r="Z334" s="63"/>
      <c r="AA334" s="63">
        <v>9</v>
      </c>
      <c r="AB334" s="63">
        <v>2023</v>
      </c>
      <c r="AC334" s="68">
        <v>44140</v>
      </c>
      <c r="AD334" s="79">
        <f ca="1">TODAY()-TABLA45[[#This Row],[Fecha radicación informe]]</f>
        <v>1348</v>
      </c>
      <c r="AE334" s="22" t="s">
        <v>46</v>
      </c>
      <c r="AF334" s="34" t="s">
        <v>1372</v>
      </c>
    </row>
    <row r="335" spans="1:32" ht="157.5" x14ac:dyDescent="0.25">
      <c r="A335" s="44">
        <v>3853</v>
      </c>
      <c r="B335" s="45">
        <v>42</v>
      </c>
      <c r="C335" s="45">
        <v>2020</v>
      </c>
      <c r="D335" s="60" t="s">
        <v>1373</v>
      </c>
      <c r="E335" s="10" t="s">
        <v>34</v>
      </c>
      <c r="F335" s="45"/>
      <c r="G335" s="45"/>
      <c r="H335" s="45" t="s">
        <v>48</v>
      </c>
      <c r="I335" s="61" t="s">
        <v>76</v>
      </c>
      <c r="J335" s="70" t="s">
        <v>77</v>
      </c>
      <c r="K335" s="45" t="s">
        <v>251</v>
      </c>
      <c r="L335" s="45" t="s">
        <v>210</v>
      </c>
      <c r="M335" s="62" t="s">
        <v>1356</v>
      </c>
      <c r="N335" s="62" t="s">
        <v>1046</v>
      </c>
      <c r="O335" s="63">
        <v>2020</v>
      </c>
      <c r="P335" s="63"/>
      <c r="Q335" s="63"/>
      <c r="R335" s="64" t="s">
        <v>436</v>
      </c>
      <c r="S335" s="65" t="s">
        <v>1374</v>
      </c>
      <c r="T335" s="75">
        <v>44146</v>
      </c>
      <c r="U335" s="75">
        <v>44408</v>
      </c>
      <c r="V335" s="63"/>
      <c r="W335" s="45" t="s">
        <v>1375</v>
      </c>
      <c r="X335" s="66">
        <v>1</v>
      </c>
      <c r="Y335" s="69" t="s">
        <v>45</v>
      </c>
      <c r="Z335" s="63"/>
      <c r="AA335" s="63">
        <v>6</v>
      </c>
      <c r="AB335" s="63">
        <v>2021</v>
      </c>
      <c r="AC335" s="68" t="s">
        <v>1376</v>
      </c>
      <c r="AD335" s="79">
        <f ca="1">TODAY()-TABLA45[[#This Row],[Fecha radicación informe]]</f>
        <v>1358</v>
      </c>
      <c r="AE335" s="22" t="s">
        <v>758</v>
      </c>
      <c r="AF335" s="14"/>
    </row>
    <row r="336" spans="1:32" ht="409.5" x14ac:dyDescent="0.25">
      <c r="A336" s="44">
        <v>3854</v>
      </c>
      <c r="B336" s="45">
        <v>43</v>
      </c>
      <c r="C336" s="45">
        <v>2020</v>
      </c>
      <c r="D336" s="60" t="s">
        <v>1377</v>
      </c>
      <c r="E336" s="10" t="s">
        <v>719</v>
      </c>
      <c r="F336" s="45"/>
      <c r="G336" s="45"/>
      <c r="H336" s="45" t="s">
        <v>48</v>
      </c>
      <c r="I336" s="61" t="s">
        <v>76</v>
      </c>
      <c r="J336" s="70" t="s">
        <v>77</v>
      </c>
      <c r="K336" s="45" t="s">
        <v>251</v>
      </c>
      <c r="L336" s="45" t="s">
        <v>210</v>
      </c>
      <c r="M336" s="62" t="s">
        <v>1356</v>
      </c>
      <c r="N336" s="62" t="s">
        <v>1046</v>
      </c>
      <c r="O336" s="63">
        <v>2020</v>
      </c>
      <c r="P336" s="63"/>
      <c r="Q336" s="63"/>
      <c r="R336" s="64" t="s">
        <v>358</v>
      </c>
      <c r="S336" s="65" t="s">
        <v>1374</v>
      </c>
      <c r="T336" s="75">
        <v>44146</v>
      </c>
      <c r="U336" s="75">
        <v>44408</v>
      </c>
      <c r="V336" s="63"/>
      <c r="W336" s="45" t="s">
        <v>1378</v>
      </c>
      <c r="X336" s="66">
        <v>1</v>
      </c>
      <c r="Y336" s="19" t="s">
        <v>318</v>
      </c>
      <c r="Z336" s="63"/>
      <c r="AA336" s="63">
        <v>2</v>
      </c>
      <c r="AB336" s="63">
        <v>2022</v>
      </c>
      <c r="AC336" s="68" t="s">
        <v>1376</v>
      </c>
      <c r="AD336" s="79">
        <f ca="1">TODAY()-TABLA45[[#This Row],[Fecha radicación informe]]</f>
        <v>1358</v>
      </c>
      <c r="AE336" s="22" t="s">
        <v>758</v>
      </c>
      <c r="AF336" s="29" t="s">
        <v>1379</v>
      </c>
    </row>
    <row r="337" spans="1:32" ht="141.75" x14ac:dyDescent="0.25">
      <c r="A337" s="44">
        <v>3855</v>
      </c>
      <c r="B337" s="45">
        <v>44</v>
      </c>
      <c r="C337" s="45">
        <v>2020</v>
      </c>
      <c r="D337" s="60" t="s">
        <v>1380</v>
      </c>
      <c r="E337" s="10" t="s">
        <v>34</v>
      </c>
      <c r="F337" s="45"/>
      <c r="G337" s="45"/>
      <c r="H337" s="45" t="s">
        <v>48</v>
      </c>
      <c r="I337" s="61" t="s">
        <v>903</v>
      </c>
      <c r="J337" s="70" t="s">
        <v>98</v>
      </c>
      <c r="K337" s="45" t="s">
        <v>251</v>
      </c>
      <c r="L337" s="45" t="s">
        <v>210</v>
      </c>
      <c r="M337" s="62" t="s">
        <v>1356</v>
      </c>
      <c r="N337" s="62" t="s">
        <v>1046</v>
      </c>
      <c r="O337" s="63">
        <v>2020</v>
      </c>
      <c r="P337" s="63"/>
      <c r="Q337" s="63"/>
      <c r="R337" s="64"/>
      <c r="S337" s="65"/>
      <c r="T337" s="75"/>
      <c r="U337" s="75"/>
      <c r="V337" s="63"/>
      <c r="W337" s="45"/>
      <c r="X337" s="66">
        <v>1</v>
      </c>
      <c r="Y337" s="69" t="s">
        <v>45</v>
      </c>
      <c r="Z337" s="63"/>
      <c r="AA337" s="63">
        <v>6</v>
      </c>
      <c r="AB337" s="63">
        <v>2021</v>
      </c>
      <c r="AC337" s="68" t="s">
        <v>1376</v>
      </c>
      <c r="AD337" s="79">
        <f ca="1">TODAY()-TABLA45[[#This Row],[Fecha radicación informe]]</f>
        <v>1358</v>
      </c>
      <c r="AE337" s="22" t="s">
        <v>758</v>
      </c>
      <c r="AF337" s="14"/>
    </row>
    <row r="338" spans="1:32" ht="409.5" x14ac:dyDescent="0.25">
      <c r="A338" s="44">
        <v>3856</v>
      </c>
      <c r="B338" s="45">
        <v>45</v>
      </c>
      <c r="C338" s="45">
        <v>2020</v>
      </c>
      <c r="D338" s="60" t="s">
        <v>1381</v>
      </c>
      <c r="E338" s="10" t="s">
        <v>315</v>
      </c>
      <c r="F338" s="45"/>
      <c r="G338" s="45"/>
      <c r="H338" s="45" t="s">
        <v>120</v>
      </c>
      <c r="I338" s="61" t="s">
        <v>903</v>
      </c>
      <c r="J338" s="12" t="s">
        <v>188</v>
      </c>
      <c r="K338" s="10" t="s">
        <v>205</v>
      </c>
      <c r="L338" s="45" t="s">
        <v>210</v>
      </c>
      <c r="M338" s="62" t="s">
        <v>1356</v>
      </c>
      <c r="N338" s="62" t="s">
        <v>1046</v>
      </c>
      <c r="O338" s="63">
        <v>2020</v>
      </c>
      <c r="P338" s="63"/>
      <c r="Q338" s="63"/>
      <c r="R338" s="64" t="s">
        <v>358</v>
      </c>
      <c r="S338" s="65" t="s">
        <v>1382</v>
      </c>
      <c r="T338" s="75">
        <v>44512</v>
      </c>
      <c r="U338" s="75" t="s">
        <v>1383</v>
      </c>
      <c r="V338" s="63"/>
      <c r="W338" s="45" t="s">
        <v>1384</v>
      </c>
      <c r="X338" s="66">
        <v>1</v>
      </c>
      <c r="Y338" s="19" t="s">
        <v>318</v>
      </c>
      <c r="Z338" s="63"/>
      <c r="AA338" s="63">
        <v>2</v>
      </c>
      <c r="AB338" s="63">
        <v>2022</v>
      </c>
      <c r="AC338" s="68" t="s">
        <v>1376</v>
      </c>
      <c r="AD338" s="79">
        <f ca="1">TODAY()-TABLA45[[#This Row],[Fecha radicación informe]]</f>
        <v>1358</v>
      </c>
      <c r="AE338" s="22" t="s">
        <v>758</v>
      </c>
      <c r="AF338" s="29" t="s">
        <v>1385</v>
      </c>
    </row>
    <row r="339" spans="1:32" ht="409.5" x14ac:dyDescent="0.25">
      <c r="A339" s="44">
        <v>3857</v>
      </c>
      <c r="B339" s="45">
        <v>46</v>
      </c>
      <c r="C339" s="45">
        <v>2020</v>
      </c>
      <c r="D339" s="60" t="s">
        <v>1386</v>
      </c>
      <c r="E339" s="10" t="s">
        <v>333</v>
      </c>
      <c r="F339" s="45"/>
      <c r="G339" s="45"/>
      <c r="H339" s="45" t="s">
        <v>48</v>
      </c>
      <c r="I339" s="61" t="s">
        <v>76</v>
      </c>
      <c r="J339" s="70" t="s">
        <v>77</v>
      </c>
      <c r="K339" s="45" t="s">
        <v>251</v>
      </c>
      <c r="L339" s="45" t="s">
        <v>210</v>
      </c>
      <c r="M339" s="62" t="s">
        <v>1356</v>
      </c>
      <c r="N339" s="62" t="s">
        <v>1046</v>
      </c>
      <c r="O339" s="63">
        <v>2020</v>
      </c>
      <c r="P339" s="63"/>
      <c r="Q339" s="63"/>
      <c r="R339" s="64" t="s">
        <v>436</v>
      </c>
      <c r="S339" s="65" t="s">
        <v>1374</v>
      </c>
      <c r="T339" s="75">
        <v>44146</v>
      </c>
      <c r="U339" s="75">
        <v>44408</v>
      </c>
      <c r="V339" s="63"/>
      <c r="W339" s="45" t="s">
        <v>1387</v>
      </c>
      <c r="X339" s="66">
        <v>1</v>
      </c>
      <c r="Y339" s="19" t="s">
        <v>318</v>
      </c>
      <c r="Z339" s="63"/>
      <c r="AA339" s="63">
        <v>2</v>
      </c>
      <c r="AB339" s="63">
        <v>2022</v>
      </c>
      <c r="AC339" s="68" t="s">
        <v>1376</v>
      </c>
      <c r="AD339" s="79">
        <f ca="1">TODAY()-TABLA45[[#This Row],[Fecha radicación informe]]</f>
        <v>1358</v>
      </c>
      <c r="AE339" s="22" t="s">
        <v>758</v>
      </c>
      <c r="AF339" s="29" t="s">
        <v>1388</v>
      </c>
    </row>
    <row r="340" spans="1:32" ht="409.5" x14ac:dyDescent="0.25">
      <c r="A340" s="44">
        <v>3858</v>
      </c>
      <c r="B340" s="45">
        <v>47</v>
      </c>
      <c r="C340" s="45">
        <v>2020</v>
      </c>
      <c r="D340" s="60" t="s">
        <v>1389</v>
      </c>
      <c r="E340" s="10" t="s">
        <v>315</v>
      </c>
      <c r="F340" s="45"/>
      <c r="G340" s="45"/>
      <c r="H340" s="45" t="s">
        <v>120</v>
      </c>
      <c r="I340" s="61" t="s">
        <v>76</v>
      </c>
      <c r="J340" s="70" t="s">
        <v>77</v>
      </c>
      <c r="K340" s="45" t="s">
        <v>251</v>
      </c>
      <c r="L340" s="45" t="s">
        <v>210</v>
      </c>
      <c r="M340" s="62" t="s">
        <v>1356</v>
      </c>
      <c r="N340" s="62" t="s">
        <v>1046</v>
      </c>
      <c r="O340" s="63">
        <v>2020</v>
      </c>
      <c r="P340" s="63"/>
      <c r="Q340" s="63"/>
      <c r="R340" s="64" t="s">
        <v>358</v>
      </c>
      <c r="S340" s="65" t="s">
        <v>1374</v>
      </c>
      <c r="T340" s="75">
        <v>44146</v>
      </c>
      <c r="U340" s="75">
        <v>44408</v>
      </c>
      <c r="V340" s="63"/>
      <c r="W340" s="45" t="s">
        <v>1390</v>
      </c>
      <c r="X340" s="66">
        <v>1</v>
      </c>
      <c r="Y340" s="19" t="s">
        <v>318</v>
      </c>
      <c r="Z340" s="63"/>
      <c r="AA340" s="63">
        <v>2</v>
      </c>
      <c r="AB340" s="63">
        <v>2022</v>
      </c>
      <c r="AC340" s="68" t="s">
        <v>1376</v>
      </c>
      <c r="AD340" s="79">
        <f ca="1">TODAY()-TABLA45[[#This Row],[Fecha radicación informe]]</f>
        <v>1358</v>
      </c>
      <c r="AE340" s="22" t="s">
        <v>758</v>
      </c>
      <c r="AF340" s="29" t="s">
        <v>1391</v>
      </c>
    </row>
    <row r="341" spans="1:32" ht="409.5" x14ac:dyDescent="0.25">
      <c r="A341" s="44">
        <v>3859</v>
      </c>
      <c r="B341" s="45">
        <v>48</v>
      </c>
      <c r="C341" s="45">
        <v>2020</v>
      </c>
      <c r="D341" s="60" t="s">
        <v>1392</v>
      </c>
      <c r="E341" s="10" t="s">
        <v>34</v>
      </c>
      <c r="F341" s="45"/>
      <c r="G341" s="45"/>
      <c r="H341" s="45" t="s">
        <v>85</v>
      </c>
      <c r="I341" s="61" t="s">
        <v>49</v>
      </c>
      <c r="J341" s="70" t="s">
        <v>50</v>
      </c>
      <c r="K341" s="45" t="s">
        <v>1029</v>
      </c>
      <c r="L341" s="45" t="s">
        <v>765</v>
      </c>
      <c r="M341" s="62" t="s">
        <v>1356</v>
      </c>
      <c r="N341" s="62" t="s">
        <v>1046</v>
      </c>
      <c r="O341" s="63">
        <v>2020</v>
      </c>
      <c r="P341" s="63"/>
      <c r="Q341" s="63"/>
      <c r="R341" s="64" t="s">
        <v>42</v>
      </c>
      <c r="S341" s="65" t="s">
        <v>1393</v>
      </c>
      <c r="T341" s="75">
        <v>44147</v>
      </c>
      <c r="U341" s="75">
        <v>44408</v>
      </c>
      <c r="V341" s="63"/>
      <c r="W341" s="45" t="s">
        <v>1394</v>
      </c>
      <c r="X341" s="66">
        <v>1</v>
      </c>
      <c r="Y341" s="69" t="s">
        <v>45</v>
      </c>
      <c r="Z341" s="63"/>
      <c r="AA341" s="63">
        <v>6</v>
      </c>
      <c r="AB341" s="63">
        <v>2021</v>
      </c>
      <c r="AC341" s="68" t="s">
        <v>1395</v>
      </c>
      <c r="AD341" s="79">
        <f ca="1">TODAY()-TABLA45[[#This Row],[Fecha radicación informe]]</f>
        <v>1354</v>
      </c>
      <c r="AE341" s="22" t="s">
        <v>58</v>
      </c>
      <c r="AF341" s="14"/>
    </row>
    <row r="342" spans="1:32" ht="362.25" x14ac:dyDescent="0.25">
      <c r="A342" s="44">
        <v>3860</v>
      </c>
      <c r="B342" s="45">
        <v>49</v>
      </c>
      <c r="C342" s="45">
        <v>2020</v>
      </c>
      <c r="D342" s="60" t="s">
        <v>1396</v>
      </c>
      <c r="E342" s="10" t="s">
        <v>34</v>
      </c>
      <c r="F342" s="45"/>
      <c r="G342" s="45"/>
      <c r="H342" s="45" t="s">
        <v>48</v>
      </c>
      <c r="I342" s="61" t="s">
        <v>308</v>
      </c>
      <c r="J342" s="12" t="s">
        <v>133</v>
      </c>
      <c r="K342" s="45" t="s">
        <v>927</v>
      </c>
      <c r="L342" s="45" t="s">
        <v>765</v>
      </c>
      <c r="M342" s="62" t="s">
        <v>1356</v>
      </c>
      <c r="N342" s="62" t="s">
        <v>1046</v>
      </c>
      <c r="O342" s="63">
        <v>2020</v>
      </c>
      <c r="P342" s="63"/>
      <c r="Q342" s="63"/>
      <c r="R342" s="64" t="s">
        <v>42</v>
      </c>
      <c r="S342" s="65" t="s">
        <v>1397</v>
      </c>
      <c r="T342" s="75">
        <v>44147</v>
      </c>
      <c r="U342" s="75">
        <v>44196</v>
      </c>
      <c r="V342" s="63"/>
      <c r="W342" s="45" t="s">
        <v>1398</v>
      </c>
      <c r="X342" s="66">
        <v>1</v>
      </c>
      <c r="Y342" s="69" t="s">
        <v>45</v>
      </c>
      <c r="Z342" s="63"/>
      <c r="AA342" s="63">
        <v>12</v>
      </c>
      <c r="AB342" s="63">
        <v>2020</v>
      </c>
      <c r="AC342" s="68" t="s">
        <v>1395</v>
      </c>
      <c r="AD342" s="79">
        <f ca="1">TODAY()-TABLA45[[#This Row],[Fecha radicación informe]]</f>
        <v>1354</v>
      </c>
      <c r="AE342" s="22" t="s">
        <v>58</v>
      </c>
      <c r="AF342" s="14"/>
    </row>
    <row r="343" spans="1:32" ht="409.5" x14ac:dyDescent="0.25">
      <c r="A343" s="44">
        <v>3861</v>
      </c>
      <c r="B343" s="45">
        <v>50</v>
      </c>
      <c r="C343" s="45">
        <v>2020</v>
      </c>
      <c r="D343" s="60" t="s">
        <v>1399</v>
      </c>
      <c r="E343" s="10" t="s">
        <v>34</v>
      </c>
      <c r="F343" s="45"/>
      <c r="G343" s="45"/>
      <c r="H343" s="45" t="s">
        <v>35</v>
      </c>
      <c r="I343" s="61" t="s">
        <v>36</v>
      </c>
      <c r="J343" s="70" t="s">
        <v>98</v>
      </c>
      <c r="K343" s="45" t="s">
        <v>374</v>
      </c>
      <c r="L343" s="45" t="s">
        <v>285</v>
      </c>
      <c r="M343" s="62" t="s">
        <v>1356</v>
      </c>
      <c r="N343" s="62" t="s">
        <v>1046</v>
      </c>
      <c r="O343" s="63">
        <v>2020</v>
      </c>
      <c r="P343" s="63"/>
      <c r="Q343" s="63"/>
      <c r="R343" s="64" t="s">
        <v>358</v>
      </c>
      <c r="S343" s="65" t="s">
        <v>1400</v>
      </c>
      <c r="T343" s="75" t="s">
        <v>1401</v>
      </c>
      <c r="U343" s="75">
        <v>44227</v>
      </c>
      <c r="V343" s="63"/>
      <c r="W343" s="45" t="s">
        <v>1402</v>
      </c>
      <c r="X343" s="66">
        <v>1</v>
      </c>
      <c r="Y343" s="69" t="s">
        <v>45</v>
      </c>
      <c r="Z343" s="63"/>
      <c r="AA343" s="63">
        <v>2</v>
      </c>
      <c r="AB343" s="63">
        <v>2021</v>
      </c>
      <c r="AC343" s="68" t="s">
        <v>1395</v>
      </c>
      <c r="AD343" s="79">
        <f ca="1">TODAY()-TABLA45[[#This Row],[Fecha radicación informe]]</f>
        <v>1354</v>
      </c>
      <c r="AE343" s="22" t="s">
        <v>46</v>
      </c>
      <c r="AF343" s="14"/>
    </row>
    <row r="344" spans="1:32" ht="409.5" x14ac:dyDescent="0.25">
      <c r="A344" s="44">
        <v>3862</v>
      </c>
      <c r="B344" s="45">
        <v>51</v>
      </c>
      <c r="C344" s="45">
        <v>2020</v>
      </c>
      <c r="D344" s="60" t="s">
        <v>1403</v>
      </c>
      <c r="E344" s="10" t="s">
        <v>34</v>
      </c>
      <c r="F344" s="45"/>
      <c r="G344" s="45"/>
      <c r="H344" s="45" t="s">
        <v>85</v>
      </c>
      <c r="I344" s="61" t="s">
        <v>121</v>
      </c>
      <c r="J344" s="70" t="s">
        <v>77</v>
      </c>
      <c r="K344" s="10" t="s">
        <v>180</v>
      </c>
      <c r="L344" s="45" t="s">
        <v>279</v>
      </c>
      <c r="M344" s="62" t="s">
        <v>1404</v>
      </c>
      <c r="N344" s="62" t="s">
        <v>1109</v>
      </c>
      <c r="O344" s="63">
        <v>2020</v>
      </c>
      <c r="P344" s="63"/>
      <c r="Q344" s="63"/>
      <c r="R344" s="64" t="s">
        <v>436</v>
      </c>
      <c r="S344" s="65" t="s">
        <v>1405</v>
      </c>
      <c r="T344" s="75">
        <v>44505</v>
      </c>
      <c r="U344" s="75">
        <v>44530</v>
      </c>
      <c r="V344" s="63"/>
      <c r="W344" s="45" t="s">
        <v>1406</v>
      </c>
      <c r="X344" s="66">
        <v>1</v>
      </c>
      <c r="Y344" s="69" t="s">
        <v>45</v>
      </c>
      <c r="Z344" s="63"/>
      <c r="AA344" s="63">
        <v>12</v>
      </c>
      <c r="AB344" s="63">
        <v>2021</v>
      </c>
      <c r="AC344" s="68">
        <v>44167</v>
      </c>
      <c r="AD344" s="79">
        <f ca="1">TODAY()-TABLA45[[#This Row],[Fecha radicación informe]]</f>
        <v>1321</v>
      </c>
      <c r="AE344" s="22" t="s">
        <v>58</v>
      </c>
      <c r="AF344" s="14"/>
    </row>
    <row r="345" spans="1:32" ht="409.5" x14ac:dyDescent="0.25">
      <c r="A345" s="44">
        <v>3863</v>
      </c>
      <c r="B345" s="45">
        <v>52</v>
      </c>
      <c r="C345" s="45">
        <v>2020</v>
      </c>
      <c r="D345" s="60" t="s">
        <v>1407</v>
      </c>
      <c r="E345" s="10" t="s">
        <v>34</v>
      </c>
      <c r="F345" s="45"/>
      <c r="G345" s="45"/>
      <c r="H345" s="45" t="s">
        <v>85</v>
      </c>
      <c r="I345" s="61" t="s">
        <v>49</v>
      </c>
      <c r="J345" s="70" t="s">
        <v>50</v>
      </c>
      <c r="K345" s="10" t="s">
        <v>180</v>
      </c>
      <c r="L345" s="45" t="s">
        <v>279</v>
      </c>
      <c r="M345" s="62" t="s">
        <v>1404</v>
      </c>
      <c r="N345" s="62" t="s">
        <v>1109</v>
      </c>
      <c r="O345" s="63">
        <v>2020</v>
      </c>
      <c r="P345" s="63"/>
      <c r="Q345" s="63"/>
      <c r="R345" s="64" t="s">
        <v>436</v>
      </c>
      <c r="S345" s="65" t="s">
        <v>1408</v>
      </c>
      <c r="T345" s="75">
        <v>44505</v>
      </c>
      <c r="U345" s="75">
        <v>44530</v>
      </c>
      <c r="V345" s="63"/>
      <c r="W345" s="45" t="s">
        <v>1409</v>
      </c>
      <c r="X345" s="66">
        <v>1</v>
      </c>
      <c r="Y345" s="69" t="s">
        <v>45</v>
      </c>
      <c r="Z345" s="63"/>
      <c r="AA345" s="63">
        <v>12</v>
      </c>
      <c r="AB345" s="63">
        <v>2021</v>
      </c>
      <c r="AC345" s="68">
        <v>44167</v>
      </c>
      <c r="AD345" s="79">
        <f ca="1">TODAY()-TABLA45[[#This Row],[Fecha radicación informe]]</f>
        <v>1321</v>
      </c>
      <c r="AE345" s="22" t="s">
        <v>58</v>
      </c>
      <c r="AF345" s="14"/>
    </row>
    <row r="346" spans="1:32" ht="204.75" x14ac:dyDescent="0.25">
      <c r="A346" s="44">
        <v>3864</v>
      </c>
      <c r="B346" s="45">
        <v>53</v>
      </c>
      <c r="C346" s="45">
        <v>2020</v>
      </c>
      <c r="D346" s="60" t="s">
        <v>1410</v>
      </c>
      <c r="E346" s="10" t="s">
        <v>34</v>
      </c>
      <c r="F346" s="45"/>
      <c r="G346" s="45"/>
      <c r="H346" s="45" t="s">
        <v>85</v>
      </c>
      <c r="I346" s="61" t="s">
        <v>170</v>
      </c>
      <c r="J346" s="70" t="s">
        <v>50</v>
      </c>
      <c r="K346" s="45" t="s">
        <v>1411</v>
      </c>
      <c r="L346" s="45" t="s">
        <v>210</v>
      </c>
      <c r="M346" s="62" t="s">
        <v>1404</v>
      </c>
      <c r="N346" s="62" t="s">
        <v>1109</v>
      </c>
      <c r="O346" s="63">
        <v>2020</v>
      </c>
      <c r="P346" s="63"/>
      <c r="Q346" s="63"/>
      <c r="R346" s="64" t="s">
        <v>358</v>
      </c>
      <c r="S346" s="65" t="s">
        <v>1412</v>
      </c>
      <c r="T346" s="75">
        <v>44533</v>
      </c>
      <c r="U346" s="75">
        <v>44316</v>
      </c>
      <c r="V346" s="63"/>
      <c r="W346" s="45" t="s">
        <v>1413</v>
      </c>
      <c r="X346" s="66">
        <v>1</v>
      </c>
      <c r="Y346" s="69" t="s">
        <v>45</v>
      </c>
      <c r="Z346" s="63"/>
      <c r="AA346" s="63">
        <v>7</v>
      </c>
      <c r="AB346" s="63">
        <v>2021</v>
      </c>
      <c r="AC346" s="68">
        <v>44172</v>
      </c>
      <c r="AD346" s="79">
        <f ca="1">TODAY()-TABLA45[[#This Row],[Fecha radicación informe]]</f>
        <v>1316</v>
      </c>
      <c r="AE346" s="22" t="s">
        <v>758</v>
      </c>
      <c r="AF346" s="14"/>
    </row>
    <row r="347" spans="1:32" ht="409.5" x14ac:dyDescent="0.25">
      <c r="A347" s="44">
        <v>3865</v>
      </c>
      <c r="B347" s="45">
        <v>54</v>
      </c>
      <c r="C347" s="45">
        <v>2020</v>
      </c>
      <c r="D347" s="60" t="s">
        <v>1414</v>
      </c>
      <c r="E347" s="10" t="s">
        <v>333</v>
      </c>
      <c r="F347" s="45"/>
      <c r="G347" s="45"/>
      <c r="H347" s="45" t="s">
        <v>35</v>
      </c>
      <c r="I347" s="61" t="s">
        <v>36</v>
      </c>
      <c r="J347" s="70" t="s">
        <v>98</v>
      </c>
      <c r="K347" s="45" t="s">
        <v>1415</v>
      </c>
      <c r="L347" s="45" t="s">
        <v>1107</v>
      </c>
      <c r="M347" s="62" t="s">
        <v>1416</v>
      </c>
      <c r="N347" s="62" t="s">
        <v>1151</v>
      </c>
      <c r="O347" s="63">
        <v>2020</v>
      </c>
      <c r="P347" s="63"/>
      <c r="Q347" s="63"/>
      <c r="R347" s="64" t="s">
        <v>358</v>
      </c>
      <c r="S347" s="65" t="s">
        <v>1417</v>
      </c>
      <c r="T347" s="75">
        <v>44230</v>
      </c>
      <c r="U347" s="75" t="s">
        <v>1418</v>
      </c>
      <c r="V347" s="63"/>
      <c r="W347" s="45" t="s">
        <v>1419</v>
      </c>
      <c r="X347" s="66">
        <v>0</v>
      </c>
      <c r="Y347" s="69" t="s">
        <v>305</v>
      </c>
      <c r="Z347" s="63"/>
      <c r="AA347" s="63"/>
      <c r="AB347" s="63"/>
      <c r="AC347" s="68" t="s">
        <v>1420</v>
      </c>
      <c r="AD347" s="79">
        <f ca="1">TODAY()-TABLA45[[#This Row],[Fecha radicación informe]]</f>
        <v>1306</v>
      </c>
      <c r="AE347" s="22" t="s">
        <v>46</v>
      </c>
      <c r="AF347" s="34" t="s">
        <v>1421</v>
      </c>
    </row>
    <row r="348" spans="1:32" ht="409.5" x14ac:dyDescent="0.25">
      <c r="A348" s="44">
        <v>3866</v>
      </c>
      <c r="B348" s="45">
        <v>55</v>
      </c>
      <c r="C348" s="45">
        <v>2020</v>
      </c>
      <c r="D348" s="60" t="s">
        <v>1422</v>
      </c>
      <c r="E348" s="10" t="s">
        <v>34</v>
      </c>
      <c r="F348" s="45"/>
      <c r="G348" s="45"/>
      <c r="H348" s="45" t="s">
        <v>35</v>
      </c>
      <c r="I348" s="61" t="s">
        <v>36</v>
      </c>
      <c r="J348" s="70" t="s">
        <v>98</v>
      </c>
      <c r="K348" s="45" t="s">
        <v>1415</v>
      </c>
      <c r="L348" s="45" t="s">
        <v>285</v>
      </c>
      <c r="M348" s="62" t="s">
        <v>1416</v>
      </c>
      <c r="N348" s="62" t="s">
        <v>1151</v>
      </c>
      <c r="O348" s="63">
        <v>2020</v>
      </c>
      <c r="P348" s="63"/>
      <c r="Q348" s="63"/>
      <c r="R348" s="64"/>
      <c r="S348" s="65" t="s">
        <v>1423</v>
      </c>
      <c r="T348" s="75">
        <v>44257</v>
      </c>
      <c r="U348" s="75">
        <v>44377</v>
      </c>
      <c r="V348" s="63"/>
      <c r="W348" s="45" t="s">
        <v>1424</v>
      </c>
      <c r="X348" s="66">
        <v>1</v>
      </c>
      <c r="Y348" s="69" t="s">
        <v>45</v>
      </c>
      <c r="Z348" s="63"/>
      <c r="AA348" s="63">
        <v>8</v>
      </c>
      <c r="AB348" s="63">
        <v>2021</v>
      </c>
      <c r="AC348" s="68" t="s">
        <v>1420</v>
      </c>
      <c r="AD348" s="79">
        <f ca="1">TODAY()-TABLA45[[#This Row],[Fecha radicación informe]]</f>
        <v>1306</v>
      </c>
      <c r="AE348" s="22" t="s">
        <v>46</v>
      </c>
      <c r="AF348" s="14"/>
    </row>
    <row r="349" spans="1:32" ht="409.5" x14ac:dyDescent="0.25">
      <c r="A349" s="44">
        <v>3867</v>
      </c>
      <c r="B349" s="45">
        <v>56</v>
      </c>
      <c r="C349" s="45">
        <v>2020</v>
      </c>
      <c r="D349" s="60" t="s">
        <v>1425</v>
      </c>
      <c r="E349" s="10" t="s">
        <v>333</v>
      </c>
      <c r="F349" s="45"/>
      <c r="G349" s="45"/>
      <c r="H349" s="45" t="s">
        <v>35</v>
      </c>
      <c r="I349" s="61" t="s">
        <v>36</v>
      </c>
      <c r="J349" s="12" t="s">
        <v>98</v>
      </c>
      <c r="K349" s="45" t="s">
        <v>1017</v>
      </c>
      <c r="L349" s="45" t="s">
        <v>39</v>
      </c>
      <c r="M349" s="62" t="s">
        <v>1416</v>
      </c>
      <c r="N349" s="62" t="s">
        <v>1151</v>
      </c>
      <c r="O349" s="63">
        <v>2020</v>
      </c>
      <c r="P349" s="63"/>
      <c r="Q349" s="63"/>
      <c r="R349" s="64" t="s">
        <v>436</v>
      </c>
      <c r="S349" s="65" t="s">
        <v>1426</v>
      </c>
      <c r="T349" s="75" t="s">
        <v>1427</v>
      </c>
      <c r="U349" s="75">
        <v>45575</v>
      </c>
      <c r="V349" s="63"/>
      <c r="W349" s="45" t="s">
        <v>1428</v>
      </c>
      <c r="X349" s="66">
        <v>0</v>
      </c>
      <c r="Y349" s="69" t="s">
        <v>305</v>
      </c>
      <c r="Z349" s="63"/>
      <c r="AA349" s="63"/>
      <c r="AB349" s="63"/>
      <c r="AC349" s="68" t="s">
        <v>1420</v>
      </c>
      <c r="AD349" s="79">
        <f ca="1">TODAY()-TABLA45[[#This Row],[Fecha radicación informe]]</f>
        <v>1306</v>
      </c>
      <c r="AE349" s="22" t="s">
        <v>46</v>
      </c>
      <c r="AF349" s="34" t="s">
        <v>1429</v>
      </c>
    </row>
    <row r="350" spans="1:32" ht="189" x14ac:dyDescent="0.25">
      <c r="A350" s="44">
        <v>3868</v>
      </c>
      <c r="B350" s="45">
        <v>57</v>
      </c>
      <c r="C350" s="45">
        <v>2020</v>
      </c>
      <c r="D350" s="60" t="s">
        <v>1430</v>
      </c>
      <c r="E350" s="10" t="s">
        <v>34</v>
      </c>
      <c r="F350" s="45"/>
      <c r="G350" s="45"/>
      <c r="H350" s="45" t="s">
        <v>301</v>
      </c>
      <c r="I350" s="61" t="s">
        <v>36</v>
      </c>
      <c r="J350" s="12" t="s">
        <v>37</v>
      </c>
      <c r="K350" s="45" t="s">
        <v>1017</v>
      </c>
      <c r="L350" s="45" t="s">
        <v>39</v>
      </c>
      <c r="M350" s="62" t="s">
        <v>1416</v>
      </c>
      <c r="N350" s="62" t="s">
        <v>1151</v>
      </c>
      <c r="O350" s="63">
        <v>2020</v>
      </c>
      <c r="P350" s="63"/>
      <c r="Q350" s="63"/>
      <c r="R350" s="64" t="s">
        <v>42</v>
      </c>
      <c r="S350" s="65" t="s">
        <v>1431</v>
      </c>
      <c r="T350" s="75" t="s">
        <v>1427</v>
      </c>
      <c r="U350" s="75">
        <v>44227</v>
      </c>
      <c r="V350" s="63"/>
      <c r="W350" s="45" t="s">
        <v>1432</v>
      </c>
      <c r="X350" s="66">
        <v>1</v>
      </c>
      <c r="Y350" s="69" t="s">
        <v>45</v>
      </c>
      <c r="Z350" s="63"/>
      <c r="AA350" s="63">
        <v>1</v>
      </c>
      <c r="AB350" s="63">
        <v>2021</v>
      </c>
      <c r="AC350" s="68" t="s">
        <v>1420</v>
      </c>
      <c r="AD350" s="79">
        <f ca="1">TODAY()-TABLA45[[#This Row],[Fecha radicación informe]]</f>
        <v>1306</v>
      </c>
      <c r="AE350" s="22" t="s">
        <v>46</v>
      </c>
      <c r="AF350" s="14"/>
    </row>
    <row r="351" spans="1:32" ht="409.5" x14ac:dyDescent="0.25">
      <c r="A351" s="44">
        <v>3869</v>
      </c>
      <c r="B351" s="45">
        <v>58</v>
      </c>
      <c r="C351" s="45">
        <v>2020</v>
      </c>
      <c r="D351" s="60" t="s">
        <v>1433</v>
      </c>
      <c r="E351" s="10" t="s">
        <v>34</v>
      </c>
      <c r="F351" s="45"/>
      <c r="G351" s="45"/>
      <c r="H351" s="45" t="s">
        <v>85</v>
      </c>
      <c r="I351" s="61" t="s">
        <v>36</v>
      </c>
      <c r="J351" s="12" t="s">
        <v>37</v>
      </c>
      <c r="K351" s="45" t="s">
        <v>1017</v>
      </c>
      <c r="L351" s="45" t="s">
        <v>39</v>
      </c>
      <c r="M351" s="62" t="s">
        <v>1416</v>
      </c>
      <c r="N351" s="62" t="s">
        <v>1151</v>
      </c>
      <c r="O351" s="63">
        <v>2020</v>
      </c>
      <c r="P351" s="63"/>
      <c r="Q351" s="63"/>
      <c r="R351" s="64" t="s">
        <v>42</v>
      </c>
      <c r="S351" s="65" t="s">
        <v>1434</v>
      </c>
      <c r="T351" s="75">
        <v>44532</v>
      </c>
      <c r="U351" s="75" t="s">
        <v>1435</v>
      </c>
      <c r="V351" s="63"/>
      <c r="W351" s="45" t="s">
        <v>1436</v>
      </c>
      <c r="X351" s="66">
        <v>1</v>
      </c>
      <c r="Y351" s="69" t="s">
        <v>45</v>
      </c>
      <c r="Z351" s="63"/>
      <c r="AA351" s="63">
        <v>5</v>
      </c>
      <c r="AB351" s="63">
        <v>2021</v>
      </c>
      <c r="AC351" s="68" t="s">
        <v>1420</v>
      </c>
      <c r="AD351" s="79">
        <f ca="1">TODAY()-TABLA45[[#This Row],[Fecha radicación informe]]</f>
        <v>1306</v>
      </c>
      <c r="AE351" s="22" t="s">
        <v>46</v>
      </c>
      <c r="AF351" s="14"/>
    </row>
    <row r="352" spans="1:32" ht="409.5" x14ac:dyDescent="0.25">
      <c r="A352" s="44">
        <v>3870</v>
      </c>
      <c r="B352" s="45">
        <v>59</v>
      </c>
      <c r="C352" s="45">
        <v>2020</v>
      </c>
      <c r="D352" s="60" t="s">
        <v>1437</v>
      </c>
      <c r="E352" s="10" t="s">
        <v>1320</v>
      </c>
      <c r="F352" s="45"/>
      <c r="G352" s="45"/>
      <c r="H352" s="45" t="s">
        <v>35</v>
      </c>
      <c r="I352" s="61" t="s">
        <v>36</v>
      </c>
      <c r="J352" s="12" t="s">
        <v>98</v>
      </c>
      <c r="K352" s="45" t="s">
        <v>1017</v>
      </c>
      <c r="L352" s="45" t="s">
        <v>39</v>
      </c>
      <c r="M352" s="62" t="s">
        <v>1416</v>
      </c>
      <c r="N352" s="62" t="s">
        <v>1151</v>
      </c>
      <c r="O352" s="63">
        <v>2020</v>
      </c>
      <c r="P352" s="63"/>
      <c r="Q352" s="63"/>
      <c r="R352" s="64" t="s">
        <v>42</v>
      </c>
      <c r="S352" s="65" t="s">
        <v>1438</v>
      </c>
      <c r="T352" s="75">
        <v>44230</v>
      </c>
      <c r="U352" s="75" t="s">
        <v>1439</v>
      </c>
      <c r="V352" s="63"/>
      <c r="W352" s="45" t="s">
        <v>1440</v>
      </c>
      <c r="X352" s="66">
        <v>1</v>
      </c>
      <c r="Y352" s="69" t="s">
        <v>318</v>
      </c>
      <c r="Z352" s="63"/>
      <c r="AA352" s="63">
        <v>4</v>
      </c>
      <c r="AB352" s="63">
        <v>2023</v>
      </c>
      <c r="AC352" s="68" t="s">
        <v>1420</v>
      </c>
      <c r="AD352" s="79">
        <f ca="1">TODAY()-TABLA45[[#This Row],[Fecha radicación informe]]</f>
        <v>1306</v>
      </c>
      <c r="AE352" s="22" t="s">
        <v>46</v>
      </c>
      <c r="AF352" s="34" t="s">
        <v>1441</v>
      </c>
    </row>
    <row r="353" spans="1:32" ht="409.5" x14ac:dyDescent="0.25">
      <c r="A353" s="44">
        <v>3871</v>
      </c>
      <c r="B353" s="45">
        <v>60</v>
      </c>
      <c r="C353" s="45">
        <v>2020</v>
      </c>
      <c r="D353" s="60" t="s">
        <v>1442</v>
      </c>
      <c r="E353" s="10" t="s">
        <v>34</v>
      </c>
      <c r="F353" s="45"/>
      <c r="G353" s="45"/>
      <c r="H353" s="45" t="s">
        <v>85</v>
      </c>
      <c r="I353" s="61" t="s">
        <v>49</v>
      </c>
      <c r="J353" s="70" t="s">
        <v>50</v>
      </c>
      <c r="K353" s="45" t="s">
        <v>1091</v>
      </c>
      <c r="L353" s="45" t="s">
        <v>765</v>
      </c>
      <c r="M353" s="62" t="s">
        <v>1416</v>
      </c>
      <c r="N353" s="62" t="s">
        <v>1151</v>
      </c>
      <c r="O353" s="63">
        <v>2020</v>
      </c>
      <c r="P353" s="63"/>
      <c r="Q353" s="63"/>
      <c r="R353" s="64" t="s">
        <v>42</v>
      </c>
      <c r="S353" s="65" t="s">
        <v>1443</v>
      </c>
      <c r="T353" s="75">
        <v>44288</v>
      </c>
      <c r="U353" s="75">
        <v>44408</v>
      </c>
      <c r="V353" s="63"/>
      <c r="W353" s="45" t="s">
        <v>1444</v>
      </c>
      <c r="X353" s="66">
        <v>1</v>
      </c>
      <c r="Y353" s="69" t="s">
        <v>45</v>
      </c>
      <c r="Z353" s="63"/>
      <c r="AA353" s="63">
        <v>6</v>
      </c>
      <c r="AB353" s="63">
        <v>2021</v>
      </c>
      <c r="AC353" s="68" t="s">
        <v>1445</v>
      </c>
      <c r="AD353" s="79">
        <f ca="1">TODAY()-TABLA45[[#This Row],[Fecha radicación informe]]</f>
        <v>1300</v>
      </c>
      <c r="AE353" s="22" t="s">
        <v>758</v>
      </c>
      <c r="AF353" s="14"/>
    </row>
    <row r="354" spans="1:32" ht="409.5" x14ac:dyDescent="0.25">
      <c r="A354" s="44">
        <v>3872</v>
      </c>
      <c r="B354" s="45">
        <v>61</v>
      </c>
      <c r="C354" s="45">
        <v>2020</v>
      </c>
      <c r="D354" s="60" t="s">
        <v>1446</v>
      </c>
      <c r="E354" s="10" t="s">
        <v>1447</v>
      </c>
      <c r="F354" s="45"/>
      <c r="G354" s="45"/>
      <c r="H354" s="45" t="s">
        <v>85</v>
      </c>
      <c r="I354" s="61" t="s">
        <v>49</v>
      </c>
      <c r="J354" s="70" t="s">
        <v>50</v>
      </c>
      <c r="K354" s="10" t="s">
        <v>180</v>
      </c>
      <c r="L354" s="45" t="s">
        <v>765</v>
      </c>
      <c r="M354" s="62" t="s">
        <v>1416</v>
      </c>
      <c r="N354" s="62" t="s">
        <v>1151</v>
      </c>
      <c r="O354" s="63">
        <v>2020</v>
      </c>
      <c r="P354" s="63"/>
      <c r="Q354" s="63"/>
      <c r="R354" s="64" t="s">
        <v>42</v>
      </c>
      <c r="S354" s="65" t="s">
        <v>1448</v>
      </c>
      <c r="T354" s="75">
        <v>44288</v>
      </c>
      <c r="U354" s="75" t="s">
        <v>1449</v>
      </c>
      <c r="V354" s="63"/>
      <c r="W354" s="45" t="s">
        <v>1450</v>
      </c>
      <c r="X354" s="66">
        <v>1</v>
      </c>
      <c r="Y354" s="19" t="s">
        <v>45</v>
      </c>
      <c r="Z354" s="63"/>
      <c r="AA354" s="63">
        <v>4</v>
      </c>
      <c r="AB354" s="63">
        <v>2022</v>
      </c>
      <c r="AC354" s="68" t="s">
        <v>1445</v>
      </c>
      <c r="AD354" s="79">
        <f ca="1">TODAY()-TABLA45[[#This Row],[Fecha radicación informe]]</f>
        <v>1300</v>
      </c>
      <c r="AE354" s="22" t="s">
        <v>758</v>
      </c>
      <c r="AF354" s="34" t="s">
        <v>1451</v>
      </c>
    </row>
    <row r="355" spans="1:32" ht="283.5" x14ac:dyDescent="0.25">
      <c r="A355" s="44">
        <v>3873</v>
      </c>
      <c r="B355" s="45">
        <v>1</v>
      </c>
      <c r="C355" s="45">
        <v>2021</v>
      </c>
      <c r="D355" s="60" t="s">
        <v>1452</v>
      </c>
      <c r="E355" s="10" t="s">
        <v>34</v>
      </c>
      <c r="F355" s="45"/>
      <c r="G355" s="45"/>
      <c r="H355" s="45" t="s">
        <v>48</v>
      </c>
      <c r="I355" s="61" t="s">
        <v>308</v>
      </c>
      <c r="J355" s="12" t="s">
        <v>133</v>
      </c>
      <c r="K355" s="45" t="s">
        <v>927</v>
      </c>
      <c r="L355" s="45" t="s">
        <v>279</v>
      </c>
      <c r="M355" s="62" t="s">
        <v>1453</v>
      </c>
      <c r="N355" s="62" t="s">
        <v>1454</v>
      </c>
      <c r="O355" s="63">
        <v>2021</v>
      </c>
      <c r="P355" s="63"/>
      <c r="Q355" s="63"/>
      <c r="R355" s="64" t="s">
        <v>42</v>
      </c>
      <c r="S355" s="65" t="s">
        <v>1455</v>
      </c>
      <c r="T355" s="75" t="s">
        <v>1456</v>
      </c>
      <c r="U355" s="75" t="s">
        <v>1457</v>
      </c>
      <c r="V355" s="63"/>
      <c r="W355" s="45" t="s">
        <v>1458</v>
      </c>
      <c r="X355" s="66">
        <v>1</v>
      </c>
      <c r="Y355" s="69" t="s">
        <v>45</v>
      </c>
      <c r="Z355" s="63"/>
      <c r="AA355" s="63">
        <v>7</v>
      </c>
      <c r="AB355" s="63">
        <v>2021</v>
      </c>
      <c r="AC355" s="68" t="s">
        <v>1459</v>
      </c>
      <c r="AD355" s="79">
        <f ca="1">TODAY()-TABLA45[[#This Row],[Fecha radicación informe]]</f>
        <v>1207</v>
      </c>
      <c r="AE355" s="22" t="s">
        <v>758</v>
      </c>
      <c r="AF355" s="14"/>
    </row>
    <row r="356" spans="1:32" ht="409.5" x14ac:dyDescent="0.25">
      <c r="A356" s="44">
        <v>3874</v>
      </c>
      <c r="B356" s="45">
        <v>2</v>
      </c>
      <c r="C356" s="45">
        <v>2021</v>
      </c>
      <c r="D356" s="60" t="s">
        <v>1460</v>
      </c>
      <c r="E356" s="10" t="s">
        <v>34</v>
      </c>
      <c r="F356" s="45"/>
      <c r="G356" s="45"/>
      <c r="H356" s="45" t="s">
        <v>48</v>
      </c>
      <c r="I356" s="61" t="s">
        <v>308</v>
      </c>
      <c r="J356" s="12" t="s">
        <v>133</v>
      </c>
      <c r="K356" s="45" t="s">
        <v>927</v>
      </c>
      <c r="L356" s="45" t="s">
        <v>279</v>
      </c>
      <c r="M356" s="62" t="s">
        <v>1453</v>
      </c>
      <c r="N356" s="62" t="s">
        <v>1454</v>
      </c>
      <c r="O356" s="63">
        <v>2021</v>
      </c>
      <c r="P356" s="63"/>
      <c r="Q356" s="63"/>
      <c r="R356" s="64" t="s">
        <v>436</v>
      </c>
      <c r="S356" s="65" t="s">
        <v>1461</v>
      </c>
      <c r="T356" s="75" t="s">
        <v>1462</v>
      </c>
      <c r="U356" s="75">
        <v>44352</v>
      </c>
      <c r="V356" s="63"/>
      <c r="W356" s="45" t="s">
        <v>1463</v>
      </c>
      <c r="X356" s="66">
        <v>1</v>
      </c>
      <c r="Y356" s="69" t="s">
        <v>45</v>
      </c>
      <c r="Z356" s="63"/>
      <c r="AA356" s="63">
        <v>5</v>
      </c>
      <c r="AB356" s="63">
        <v>2021</v>
      </c>
      <c r="AC356" s="68" t="s">
        <v>1459</v>
      </c>
      <c r="AD356" s="79">
        <f ca="1">TODAY()-TABLA45[[#This Row],[Fecha radicación informe]]</f>
        <v>1207</v>
      </c>
      <c r="AE356" s="22" t="s">
        <v>758</v>
      </c>
      <c r="AF356" s="14"/>
    </row>
    <row r="357" spans="1:32" ht="409.5" x14ac:dyDescent="0.25">
      <c r="A357" s="44">
        <v>3875</v>
      </c>
      <c r="B357" s="45">
        <v>3</v>
      </c>
      <c r="C357" s="45">
        <v>2021</v>
      </c>
      <c r="D357" s="60" t="s">
        <v>1464</v>
      </c>
      <c r="E357" s="10" t="s">
        <v>315</v>
      </c>
      <c r="F357" s="45"/>
      <c r="G357" s="45"/>
      <c r="H357" s="45" t="s">
        <v>85</v>
      </c>
      <c r="I357" s="61" t="s">
        <v>49</v>
      </c>
      <c r="J357" s="70" t="s">
        <v>50</v>
      </c>
      <c r="K357" s="10" t="s">
        <v>180</v>
      </c>
      <c r="L357" s="45" t="s">
        <v>492</v>
      </c>
      <c r="M357" s="62" t="s">
        <v>1453</v>
      </c>
      <c r="N357" s="62" t="s">
        <v>1454</v>
      </c>
      <c r="O357" s="63">
        <v>2021</v>
      </c>
      <c r="P357" s="63"/>
      <c r="Q357" s="63"/>
      <c r="R357" s="64" t="s">
        <v>42</v>
      </c>
      <c r="S357" s="65" t="s">
        <v>1465</v>
      </c>
      <c r="T357" s="75" t="s">
        <v>1466</v>
      </c>
      <c r="U357" s="75">
        <v>45657</v>
      </c>
      <c r="V357" s="63"/>
      <c r="W357" s="45" t="s">
        <v>1467</v>
      </c>
      <c r="X357" s="66">
        <v>0.6</v>
      </c>
      <c r="Y357" s="69" t="s">
        <v>305</v>
      </c>
      <c r="Z357" s="63"/>
      <c r="AA357" s="63"/>
      <c r="AB357" s="63"/>
      <c r="AC357" s="68" t="s">
        <v>1459</v>
      </c>
      <c r="AD357" s="79">
        <f ca="1">TODAY()-TABLA45[[#This Row],[Fecha radicación informe]]</f>
        <v>1207</v>
      </c>
      <c r="AE357" s="22" t="s">
        <v>758</v>
      </c>
      <c r="AF357" s="34" t="s">
        <v>1468</v>
      </c>
    </row>
    <row r="358" spans="1:32" ht="409.5" x14ac:dyDescent="0.25">
      <c r="A358" s="44">
        <v>3876</v>
      </c>
      <c r="B358" s="45">
        <v>4</v>
      </c>
      <c r="C358" s="45">
        <v>2021</v>
      </c>
      <c r="D358" s="60" t="s">
        <v>1469</v>
      </c>
      <c r="E358" s="10" t="s">
        <v>34</v>
      </c>
      <c r="F358" s="45"/>
      <c r="G358" s="45"/>
      <c r="H358" s="45" t="s">
        <v>85</v>
      </c>
      <c r="I358" s="61" t="s">
        <v>49</v>
      </c>
      <c r="J358" s="70" t="s">
        <v>50</v>
      </c>
      <c r="K358" s="10" t="s">
        <v>180</v>
      </c>
      <c r="L358" s="45" t="s">
        <v>765</v>
      </c>
      <c r="M358" s="62" t="s">
        <v>1453</v>
      </c>
      <c r="N358" s="62" t="s">
        <v>1454</v>
      </c>
      <c r="O358" s="63">
        <v>2021</v>
      </c>
      <c r="P358" s="63"/>
      <c r="Q358" s="63"/>
      <c r="R358" s="64" t="s">
        <v>42</v>
      </c>
      <c r="S358" s="65" t="s">
        <v>1470</v>
      </c>
      <c r="T358" s="75">
        <v>44352</v>
      </c>
      <c r="U358" s="75">
        <v>44439</v>
      </c>
      <c r="V358" s="63"/>
      <c r="W358" s="45" t="s">
        <v>1471</v>
      </c>
      <c r="X358" s="66">
        <v>1</v>
      </c>
      <c r="Y358" s="69" t="s">
        <v>45</v>
      </c>
      <c r="Z358" s="63"/>
      <c r="AA358" s="63">
        <v>9</v>
      </c>
      <c r="AB358" s="63">
        <v>2021</v>
      </c>
      <c r="AC358" s="68" t="s">
        <v>1459</v>
      </c>
      <c r="AD358" s="79">
        <f ca="1">TODAY()-TABLA45[[#This Row],[Fecha radicación informe]]</f>
        <v>1207</v>
      </c>
      <c r="AE358" s="22" t="s">
        <v>758</v>
      </c>
      <c r="AF358" s="14"/>
    </row>
    <row r="359" spans="1:32" ht="409.5" x14ac:dyDescent="0.25">
      <c r="A359" s="44">
        <v>3877</v>
      </c>
      <c r="B359" s="45">
        <v>5</v>
      </c>
      <c r="C359" s="45">
        <v>2021</v>
      </c>
      <c r="D359" s="60" t="s">
        <v>1472</v>
      </c>
      <c r="E359" s="10" t="s">
        <v>315</v>
      </c>
      <c r="F359" s="45"/>
      <c r="G359" s="45"/>
      <c r="H359" s="45" t="s">
        <v>85</v>
      </c>
      <c r="I359" s="61" t="s">
        <v>49</v>
      </c>
      <c r="J359" s="70" t="s">
        <v>50</v>
      </c>
      <c r="K359" s="10" t="s">
        <v>180</v>
      </c>
      <c r="L359" s="45" t="s">
        <v>492</v>
      </c>
      <c r="M359" s="62" t="s">
        <v>1453</v>
      </c>
      <c r="N359" s="62" t="s">
        <v>1454</v>
      </c>
      <c r="O359" s="63">
        <v>2021</v>
      </c>
      <c r="P359" s="63"/>
      <c r="Q359" s="63"/>
      <c r="R359" s="64" t="s">
        <v>42</v>
      </c>
      <c r="S359" s="65" t="s">
        <v>1473</v>
      </c>
      <c r="T359" s="75">
        <v>44352</v>
      </c>
      <c r="U359" s="75">
        <v>45657</v>
      </c>
      <c r="V359" s="63"/>
      <c r="W359" s="45" t="s">
        <v>1474</v>
      </c>
      <c r="X359" s="66">
        <v>0.8</v>
      </c>
      <c r="Y359" s="69" t="s">
        <v>305</v>
      </c>
      <c r="Z359" s="63"/>
      <c r="AA359" s="63"/>
      <c r="AB359" s="63"/>
      <c r="AC359" s="68" t="s">
        <v>1459</v>
      </c>
      <c r="AD359" s="79">
        <f ca="1">TODAY()-TABLA45[[#This Row],[Fecha radicación informe]]</f>
        <v>1207</v>
      </c>
      <c r="AE359" s="22" t="s">
        <v>758</v>
      </c>
      <c r="AF359" s="34" t="s">
        <v>1475</v>
      </c>
    </row>
    <row r="360" spans="1:32" ht="409.5" x14ac:dyDescent="0.25">
      <c r="A360" s="44">
        <v>3878</v>
      </c>
      <c r="B360" s="45">
        <v>6</v>
      </c>
      <c r="C360" s="45">
        <v>2021</v>
      </c>
      <c r="D360" s="60" t="s">
        <v>1476</v>
      </c>
      <c r="E360" s="10" t="s">
        <v>34</v>
      </c>
      <c r="F360" s="45"/>
      <c r="G360" s="45"/>
      <c r="H360" s="45" t="s">
        <v>85</v>
      </c>
      <c r="I360" s="61" t="s">
        <v>49</v>
      </c>
      <c r="J360" s="70" t="s">
        <v>50</v>
      </c>
      <c r="K360" s="10" t="s">
        <v>180</v>
      </c>
      <c r="L360" s="45" t="s">
        <v>765</v>
      </c>
      <c r="M360" s="62" t="s">
        <v>1453</v>
      </c>
      <c r="N360" s="62" t="s">
        <v>1454</v>
      </c>
      <c r="O360" s="63">
        <v>2021</v>
      </c>
      <c r="P360" s="63"/>
      <c r="Q360" s="63"/>
      <c r="R360" s="64" t="s">
        <v>42</v>
      </c>
      <c r="S360" s="65" t="s">
        <v>1477</v>
      </c>
      <c r="T360" s="75">
        <v>44352</v>
      </c>
      <c r="U360" s="75">
        <v>44439</v>
      </c>
      <c r="V360" s="63"/>
      <c r="W360" s="45" t="s">
        <v>1478</v>
      </c>
      <c r="X360" s="66">
        <v>1</v>
      </c>
      <c r="Y360" s="69" t="s">
        <v>45</v>
      </c>
      <c r="Z360" s="63"/>
      <c r="AA360" s="63">
        <v>9</v>
      </c>
      <c r="AB360" s="63">
        <v>2021</v>
      </c>
      <c r="AC360" s="68" t="s">
        <v>1459</v>
      </c>
      <c r="AD360" s="79">
        <f ca="1">TODAY()-TABLA45[[#This Row],[Fecha radicación informe]]</f>
        <v>1207</v>
      </c>
      <c r="AE360" s="22" t="s">
        <v>758</v>
      </c>
      <c r="AF360" s="14"/>
    </row>
    <row r="361" spans="1:32" ht="409.5" x14ac:dyDescent="0.25">
      <c r="A361" s="44">
        <v>3879</v>
      </c>
      <c r="B361" s="45">
        <v>7</v>
      </c>
      <c r="C361" s="45">
        <v>2021</v>
      </c>
      <c r="D361" s="60" t="s">
        <v>1479</v>
      </c>
      <c r="E361" s="10" t="s">
        <v>315</v>
      </c>
      <c r="F361" s="45"/>
      <c r="G361" s="45"/>
      <c r="H361" s="45" t="s">
        <v>85</v>
      </c>
      <c r="I361" s="61" t="s">
        <v>49</v>
      </c>
      <c r="J361" s="70" t="s">
        <v>50</v>
      </c>
      <c r="K361" s="10" t="s">
        <v>180</v>
      </c>
      <c r="L361" s="45" t="s">
        <v>765</v>
      </c>
      <c r="M361" s="62" t="s">
        <v>1453</v>
      </c>
      <c r="N361" s="62" t="s">
        <v>1454</v>
      </c>
      <c r="O361" s="63">
        <v>2021</v>
      </c>
      <c r="P361" s="63"/>
      <c r="Q361" s="63"/>
      <c r="R361" s="64" t="s">
        <v>42</v>
      </c>
      <c r="S361" s="65" t="s">
        <v>1480</v>
      </c>
      <c r="T361" s="75">
        <v>44352</v>
      </c>
      <c r="U361" s="75">
        <v>45260</v>
      </c>
      <c r="V361" s="63"/>
      <c r="W361" s="45" t="s">
        <v>1481</v>
      </c>
      <c r="X361" s="66">
        <v>1</v>
      </c>
      <c r="Y361" s="69" t="s">
        <v>45</v>
      </c>
      <c r="Z361" s="63"/>
      <c r="AA361" s="63"/>
      <c r="AB361" s="63"/>
      <c r="AC361" s="68" t="s">
        <v>1459</v>
      </c>
      <c r="AD361" s="79">
        <f ca="1">TODAY()-TABLA45[[#This Row],[Fecha radicación informe]]</f>
        <v>1207</v>
      </c>
      <c r="AE361" s="22" t="s">
        <v>758</v>
      </c>
      <c r="AF361" s="34" t="s">
        <v>1482</v>
      </c>
    </row>
    <row r="362" spans="1:32" ht="409.5" x14ac:dyDescent="0.25">
      <c r="A362" s="44">
        <v>3880</v>
      </c>
      <c r="B362" s="45">
        <v>8</v>
      </c>
      <c r="C362" s="45">
        <v>2021</v>
      </c>
      <c r="D362" s="60" t="s">
        <v>1483</v>
      </c>
      <c r="E362" s="10" t="s">
        <v>34</v>
      </c>
      <c r="F362" s="45"/>
      <c r="G362" s="45"/>
      <c r="H362" s="45" t="s">
        <v>35</v>
      </c>
      <c r="I362" s="61" t="s">
        <v>36</v>
      </c>
      <c r="J362" s="12" t="s">
        <v>98</v>
      </c>
      <c r="K362" s="45" t="s">
        <v>374</v>
      </c>
      <c r="L362" s="45" t="s">
        <v>285</v>
      </c>
      <c r="M362" s="62" t="s">
        <v>1453</v>
      </c>
      <c r="N362" s="62" t="s">
        <v>1454</v>
      </c>
      <c r="O362" s="63">
        <v>2021</v>
      </c>
      <c r="P362" s="63"/>
      <c r="Q362" s="63"/>
      <c r="R362" s="64" t="s">
        <v>358</v>
      </c>
      <c r="S362" s="65" t="s">
        <v>1484</v>
      </c>
      <c r="T362" s="75">
        <v>44323</v>
      </c>
      <c r="U362" s="75" t="s">
        <v>1485</v>
      </c>
      <c r="V362" s="63"/>
      <c r="W362" s="45" t="s">
        <v>1486</v>
      </c>
      <c r="X362" s="66">
        <v>1</v>
      </c>
      <c r="Y362" s="69" t="s">
        <v>45</v>
      </c>
      <c r="Z362" s="63"/>
      <c r="AA362" s="63">
        <v>8</v>
      </c>
      <c r="AB362" s="63">
        <v>2021</v>
      </c>
      <c r="AC362" s="68">
        <v>44294</v>
      </c>
      <c r="AD362" s="79">
        <f ca="1">TODAY()-TABLA45[[#This Row],[Fecha radicación informe]]</f>
        <v>1194</v>
      </c>
      <c r="AE362" s="22" t="s">
        <v>46</v>
      </c>
      <c r="AF362" s="14"/>
    </row>
    <row r="363" spans="1:32" ht="409.5" x14ac:dyDescent="0.25">
      <c r="A363" s="44">
        <v>3881</v>
      </c>
      <c r="B363" s="45">
        <v>9</v>
      </c>
      <c r="C363" s="45">
        <v>2021</v>
      </c>
      <c r="D363" s="60" t="s">
        <v>1487</v>
      </c>
      <c r="E363" s="10" t="s">
        <v>1271</v>
      </c>
      <c r="F363" s="45"/>
      <c r="G363" s="45"/>
      <c r="H363" s="45" t="s">
        <v>85</v>
      </c>
      <c r="I363" s="61" t="s">
        <v>36</v>
      </c>
      <c r="J363" s="12" t="s">
        <v>37</v>
      </c>
      <c r="K363" s="45" t="s">
        <v>1488</v>
      </c>
      <c r="L363" s="45" t="s">
        <v>100</v>
      </c>
      <c r="M363" s="62" t="s">
        <v>1489</v>
      </c>
      <c r="N363" s="62" t="s">
        <v>889</v>
      </c>
      <c r="O363" s="63">
        <v>2021</v>
      </c>
      <c r="P363" s="63"/>
      <c r="Q363" s="63"/>
      <c r="R363" s="64" t="s">
        <v>42</v>
      </c>
      <c r="S363" s="65" t="s">
        <v>1490</v>
      </c>
      <c r="T363" s="75" t="s">
        <v>1491</v>
      </c>
      <c r="U363" s="75" t="s">
        <v>1492</v>
      </c>
      <c r="V363" s="63"/>
      <c r="W363" s="45" t="s">
        <v>1493</v>
      </c>
      <c r="X363" s="66">
        <v>0</v>
      </c>
      <c r="Y363" s="69" t="s">
        <v>305</v>
      </c>
      <c r="Z363" s="63"/>
      <c r="AA363" s="63"/>
      <c r="AB363" s="63"/>
      <c r="AC363" s="68" t="s">
        <v>1462</v>
      </c>
      <c r="AD363" s="79">
        <f ca="1">TODAY()-TABLA45[[#This Row],[Fecha radicación informe]]</f>
        <v>1175</v>
      </c>
      <c r="AE363" s="22" t="s">
        <v>46</v>
      </c>
      <c r="AF363" s="34" t="s">
        <v>1494</v>
      </c>
    </row>
    <row r="364" spans="1:32" ht="141.75" x14ac:dyDescent="0.25">
      <c r="A364" s="44">
        <v>3882</v>
      </c>
      <c r="B364" s="45">
        <v>10</v>
      </c>
      <c r="C364" s="45">
        <v>2021</v>
      </c>
      <c r="D364" s="60" t="s">
        <v>1495</v>
      </c>
      <c r="E364" s="10" t="s">
        <v>34</v>
      </c>
      <c r="F364" s="45"/>
      <c r="G364" s="45"/>
      <c r="H364" s="45" t="s">
        <v>186</v>
      </c>
      <c r="I364" s="61" t="s">
        <v>187</v>
      </c>
      <c r="J364" s="12" t="s">
        <v>188</v>
      </c>
      <c r="K364" s="45" t="s">
        <v>884</v>
      </c>
      <c r="L364" s="45" t="s">
        <v>123</v>
      </c>
      <c r="M364" s="62" t="s">
        <v>1489</v>
      </c>
      <c r="N364" s="62" t="s">
        <v>889</v>
      </c>
      <c r="O364" s="63">
        <v>2021</v>
      </c>
      <c r="P364" s="63"/>
      <c r="Q364" s="63"/>
      <c r="R364" s="64" t="s">
        <v>358</v>
      </c>
      <c r="S364" s="65" t="s">
        <v>1496</v>
      </c>
      <c r="T364" s="75">
        <v>44331</v>
      </c>
      <c r="U364" s="75">
        <v>44469</v>
      </c>
      <c r="V364" s="63"/>
      <c r="W364" s="45" t="s">
        <v>1497</v>
      </c>
      <c r="X364" s="66">
        <v>1</v>
      </c>
      <c r="Y364" s="69" t="s">
        <v>45</v>
      </c>
      <c r="Z364" s="63"/>
      <c r="AA364" s="63">
        <v>11</v>
      </c>
      <c r="AB364" s="63">
        <v>2021</v>
      </c>
      <c r="AC364" s="68" t="s">
        <v>1498</v>
      </c>
      <c r="AD364" s="79">
        <f ca="1">TODAY()-TABLA45[[#This Row],[Fecha radicación informe]]</f>
        <v>1172</v>
      </c>
      <c r="AE364" s="22" t="s">
        <v>58</v>
      </c>
      <c r="AF364" s="14"/>
    </row>
    <row r="365" spans="1:32" ht="126" x14ac:dyDescent="0.25">
      <c r="A365" s="44">
        <v>3883</v>
      </c>
      <c r="B365" s="45">
        <v>11</v>
      </c>
      <c r="C365" s="45">
        <v>2021</v>
      </c>
      <c r="D365" s="60" t="s">
        <v>1499</v>
      </c>
      <c r="E365" s="10" t="s">
        <v>34</v>
      </c>
      <c r="F365" s="45"/>
      <c r="G365" s="45"/>
      <c r="H365" s="45" t="s">
        <v>186</v>
      </c>
      <c r="I365" s="61" t="s">
        <v>187</v>
      </c>
      <c r="J365" s="12" t="s">
        <v>188</v>
      </c>
      <c r="K365" s="45" t="s">
        <v>884</v>
      </c>
      <c r="L365" s="45" t="s">
        <v>123</v>
      </c>
      <c r="M365" s="62" t="s">
        <v>1489</v>
      </c>
      <c r="N365" s="62" t="s">
        <v>889</v>
      </c>
      <c r="O365" s="63">
        <v>2021</v>
      </c>
      <c r="P365" s="63"/>
      <c r="Q365" s="63"/>
      <c r="R365" s="64" t="s">
        <v>358</v>
      </c>
      <c r="S365" s="65" t="s">
        <v>1500</v>
      </c>
      <c r="T365" s="75">
        <v>44331</v>
      </c>
      <c r="U365" s="75">
        <v>44469</v>
      </c>
      <c r="V365" s="63"/>
      <c r="W365" s="45" t="s">
        <v>1501</v>
      </c>
      <c r="X365" s="66">
        <v>1</v>
      </c>
      <c r="Y365" s="69" t="s">
        <v>45</v>
      </c>
      <c r="Z365" s="63"/>
      <c r="AA365" s="63">
        <v>11</v>
      </c>
      <c r="AB365" s="63">
        <v>2021</v>
      </c>
      <c r="AC365" s="68" t="s">
        <v>1498</v>
      </c>
      <c r="AD365" s="79">
        <f ca="1">TODAY()-TABLA45[[#This Row],[Fecha radicación informe]]</f>
        <v>1172</v>
      </c>
      <c r="AE365" s="22" t="s">
        <v>58</v>
      </c>
      <c r="AF365" s="14"/>
    </row>
    <row r="366" spans="1:32" ht="236.25" x14ac:dyDescent="0.25">
      <c r="A366" s="44">
        <v>3884</v>
      </c>
      <c r="B366" s="45">
        <v>12</v>
      </c>
      <c r="C366" s="45">
        <v>2021</v>
      </c>
      <c r="D366" s="60" t="s">
        <v>1502</v>
      </c>
      <c r="E366" s="10" t="s">
        <v>34</v>
      </c>
      <c r="F366" s="45"/>
      <c r="G366" s="45"/>
      <c r="H366" s="45" t="s">
        <v>186</v>
      </c>
      <c r="I366" s="61" t="s">
        <v>187</v>
      </c>
      <c r="J366" s="12" t="s">
        <v>188</v>
      </c>
      <c r="K366" s="45" t="s">
        <v>884</v>
      </c>
      <c r="L366" s="45" t="s">
        <v>123</v>
      </c>
      <c r="M366" s="62" t="s">
        <v>1489</v>
      </c>
      <c r="N366" s="62" t="s">
        <v>889</v>
      </c>
      <c r="O366" s="63">
        <v>2021</v>
      </c>
      <c r="P366" s="63">
        <v>20221020000001</v>
      </c>
      <c r="Q366" s="63" t="s">
        <v>1503</v>
      </c>
      <c r="R366" s="64" t="s">
        <v>358</v>
      </c>
      <c r="S366" s="65" t="s">
        <v>1504</v>
      </c>
      <c r="T366" s="75">
        <v>44331</v>
      </c>
      <c r="U366" s="75">
        <v>44438</v>
      </c>
      <c r="V366" s="45"/>
      <c r="W366" s="45" t="s">
        <v>1505</v>
      </c>
      <c r="X366" s="66">
        <v>1</v>
      </c>
      <c r="Y366" s="69" t="s">
        <v>45</v>
      </c>
      <c r="Z366" s="63"/>
      <c r="AA366" s="63">
        <v>8</v>
      </c>
      <c r="AB366" s="63">
        <v>2021</v>
      </c>
      <c r="AC366" s="68" t="s">
        <v>1498</v>
      </c>
      <c r="AD366" s="79">
        <f ca="1">TODAY()-TABLA45[[#This Row],[Fecha radicación informe]]</f>
        <v>1172</v>
      </c>
      <c r="AE366" s="22" t="s">
        <v>58</v>
      </c>
      <c r="AF366" s="29" t="s">
        <v>1506</v>
      </c>
    </row>
    <row r="367" spans="1:32" ht="409.5" x14ac:dyDescent="0.25">
      <c r="A367" s="44">
        <v>3885</v>
      </c>
      <c r="B367" s="45">
        <v>13</v>
      </c>
      <c r="C367" s="45">
        <v>2021</v>
      </c>
      <c r="D367" s="60" t="s">
        <v>1507</v>
      </c>
      <c r="E367" s="10" t="s">
        <v>719</v>
      </c>
      <c r="F367" s="45"/>
      <c r="G367" s="45"/>
      <c r="H367" s="45" t="s">
        <v>85</v>
      </c>
      <c r="I367" s="61" t="s">
        <v>49</v>
      </c>
      <c r="J367" s="70" t="s">
        <v>50</v>
      </c>
      <c r="K367" s="10" t="s">
        <v>180</v>
      </c>
      <c r="L367" s="45" t="s">
        <v>765</v>
      </c>
      <c r="M367" s="62" t="s">
        <v>1489</v>
      </c>
      <c r="N367" s="62" t="s">
        <v>889</v>
      </c>
      <c r="O367" s="63">
        <v>2021</v>
      </c>
      <c r="P367" s="63" t="s">
        <v>1508</v>
      </c>
      <c r="Q367" s="63" t="s">
        <v>1509</v>
      </c>
      <c r="R367" s="64" t="s">
        <v>358</v>
      </c>
      <c r="S367" s="65" t="s">
        <v>1510</v>
      </c>
      <c r="T367" s="75" t="s">
        <v>1511</v>
      </c>
      <c r="U367" s="75" t="s">
        <v>777</v>
      </c>
      <c r="V367" s="45" t="s">
        <v>1512</v>
      </c>
      <c r="W367" s="45" t="s">
        <v>1513</v>
      </c>
      <c r="X367" s="66">
        <v>1</v>
      </c>
      <c r="Y367" s="69" t="s">
        <v>45</v>
      </c>
      <c r="Z367" s="63" t="s">
        <v>108</v>
      </c>
      <c r="AA367" s="63">
        <v>12</v>
      </c>
      <c r="AB367" s="63">
        <v>2022</v>
      </c>
      <c r="AC367" s="68" t="s">
        <v>1498</v>
      </c>
      <c r="AD367" s="79">
        <f ca="1">TODAY()-TABLA45[[#This Row],[Fecha radicación informe]]</f>
        <v>1172</v>
      </c>
      <c r="AE367" s="22" t="s">
        <v>758</v>
      </c>
      <c r="AF367" s="34" t="s">
        <v>1514</v>
      </c>
    </row>
    <row r="368" spans="1:32" ht="173.25" x14ac:dyDescent="0.25">
      <c r="A368" s="44">
        <v>3886</v>
      </c>
      <c r="B368" s="45">
        <v>14</v>
      </c>
      <c r="C368" s="45">
        <v>2021</v>
      </c>
      <c r="D368" s="60" t="s">
        <v>1515</v>
      </c>
      <c r="E368" s="10" t="s">
        <v>34</v>
      </c>
      <c r="F368" s="45"/>
      <c r="G368" s="45"/>
      <c r="H368" s="45" t="s">
        <v>48</v>
      </c>
      <c r="I368" s="61" t="s">
        <v>308</v>
      </c>
      <c r="J368" s="12" t="s">
        <v>133</v>
      </c>
      <c r="K368" s="45" t="s">
        <v>927</v>
      </c>
      <c r="L368" s="45" t="s">
        <v>210</v>
      </c>
      <c r="M368" s="62" t="s">
        <v>1489</v>
      </c>
      <c r="N368" s="62" t="s">
        <v>889</v>
      </c>
      <c r="O368" s="63">
        <v>2021</v>
      </c>
      <c r="P368" s="63"/>
      <c r="Q368" s="63"/>
      <c r="R368" s="64"/>
      <c r="S368" s="65"/>
      <c r="T368" s="75"/>
      <c r="U368" s="75"/>
      <c r="V368" s="63"/>
      <c r="W368" s="45" t="s">
        <v>1516</v>
      </c>
      <c r="X368" s="66">
        <v>1</v>
      </c>
      <c r="Y368" s="69" t="s">
        <v>45</v>
      </c>
      <c r="Z368" s="63"/>
      <c r="AA368" s="63">
        <v>6</v>
      </c>
      <c r="AB368" s="63">
        <v>2021</v>
      </c>
      <c r="AC368" s="68">
        <v>44326</v>
      </c>
      <c r="AD368" s="79">
        <f ca="1">TODAY()-TABLA45[[#This Row],[Fecha radicación informe]]</f>
        <v>1162</v>
      </c>
      <c r="AE368" s="22" t="s">
        <v>758</v>
      </c>
      <c r="AF368" s="14"/>
    </row>
    <row r="369" spans="1:32" ht="409.5" x14ac:dyDescent="0.25">
      <c r="A369" s="44">
        <v>3887</v>
      </c>
      <c r="B369" s="45">
        <v>15</v>
      </c>
      <c r="C369" s="45">
        <v>2021</v>
      </c>
      <c r="D369" s="60" t="s">
        <v>1517</v>
      </c>
      <c r="E369" s="10" t="s">
        <v>719</v>
      </c>
      <c r="F369" s="45"/>
      <c r="G369" s="45"/>
      <c r="H369" s="45" t="s">
        <v>48</v>
      </c>
      <c r="I369" s="61" t="s">
        <v>76</v>
      </c>
      <c r="J369" s="70" t="s">
        <v>77</v>
      </c>
      <c r="K369" s="45" t="s">
        <v>251</v>
      </c>
      <c r="L369" s="45" t="s">
        <v>210</v>
      </c>
      <c r="M369" s="62" t="s">
        <v>1489</v>
      </c>
      <c r="N369" s="62" t="s">
        <v>889</v>
      </c>
      <c r="O369" s="63">
        <v>2021</v>
      </c>
      <c r="P369" s="63"/>
      <c r="Q369" s="63"/>
      <c r="R369" s="64" t="s">
        <v>358</v>
      </c>
      <c r="S369" s="65" t="s">
        <v>1518</v>
      </c>
      <c r="T369" s="75">
        <v>44355</v>
      </c>
      <c r="U369" s="75" t="s">
        <v>1383</v>
      </c>
      <c r="V369" s="63"/>
      <c r="W369" s="45" t="s">
        <v>1519</v>
      </c>
      <c r="X369" s="66">
        <v>1</v>
      </c>
      <c r="Y369" s="19" t="s">
        <v>318</v>
      </c>
      <c r="Z369" s="63"/>
      <c r="AA369" s="63">
        <v>2</v>
      </c>
      <c r="AB369" s="63">
        <v>2022</v>
      </c>
      <c r="AC369" s="68">
        <v>44326</v>
      </c>
      <c r="AD369" s="79">
        <f ca="1">TODAY()-TABLA45[[#This Row],[Fecha radicación informe]]</f>
        <v>1162</v>
      </c>
      <c r="AE369" s="22" t="s">
        <v>758</v>
      </c>
      <c r="AF369" s="29" t="s">
        <v>1520</v>
      </c>
    </row>
    <row r="370" spans="1:32" ht="409.5" x14ac:dyDescent="0.25">
      <c r="A370" s="44">
        <v>3888</v>
      </c>
      <c r="B370" s="45">
        <v>16</v>
      </c>
      <c r="C370" s="45">
        <v>2021</v>
      </c>
      <c r="D370" s="60" t="s">
        <v>1521</v>
      </c>
      <c r="E370" s="10" t="s">
        <v>333</v>
      </c>
      <c r="F370" s="45"/>
      <c r="G370" s="45" t="s">
        <v>1522</v>
      </c>
      <c r="H370" s="45" t="s">
        <v>186</v>
      </c>
      <c r="I370" s="61" t="s">
        <v>187</v>
      </c>
      <c r="J370" s="12" t="s">
        <v>188</v>
      </c>
      <c r="K370" s="45" t="s">
        <v>884</v>
      </c>
      <c r="L370" s="45" t="s">
        <v>770</v>
      </c>
      <c r="M370" s="62" t="s">
        <v>1523</v>
      </c>
      <c r="N370" s="62" t="s">
        <v>802</v>
      </c>
      <c r="O370" s="63">
        <v>2021</v>
      </c>
      <c r="P370" s="63"/>
      <c r="Q370" s="63"/>
      <c r="R370" s="64" t="s">
        <v>358</v>
      </c>
      <c r="S370" s="65" t="s">
        <v>1524</v>
      </c>
      <c r="T370" s="75" t="s">
        <v>1525</v>
      </c>
      <c r="U370" s="75">
        <v>45473</v>
      </c>
      <c r="V370" s="63"/>
      <c r="W370" s="45" t="s">
        <v>1526</v>
      </c>
      <c r="X370" s="66">
        <v>0.4</v>
      </c>
      <c r="Y370" s="69" t="s">
        <v>305</v>
      </c>
      <c r="Z370" s="63"/>
      <c r="AA370" s="63"/>
      <c r="AB370" s="63"/>
      <c r="AC370" s="68" t="s">
        <v>1527</v>
      </c>
      <c r="AD370" s="79">
        <f ca="1">TODAY()-TABLA45[[#This Row],[Fecha radicación informe]]</f>
        <v>1141</v>
      </c>
      <c r="AE370" s="80" t="s">
        <v>58</v>
      </c>
      <c r="AF370" s="81" t="s">
        <v>1528</v>
      </c>
    </row>
    <row r="371" spans="1:32" ht="409.5" x14ac:dyDescent="0.25">
      <c r="A371" s="44">
        <v>3889</v>
      </c>
      <c r="B371" s="45">
        <v>17</v>
      </c>
      <c r="C371" s="45">
        <v>2021</v>
      </c>
      <c r="D371" s="60" t="s">
        <v>1529</v>
      </c>
      <c r="E371" s="10" t="s">
        <v>333</v>
      </c>
      <c r="F371" s="45"/>
      <c r="G371" s="45"/>
      <c r="H371" s="45" t="s">
        <v>48</v>
      </c>
      <c r="I371" s="61" t="s">
        <v>121</v>
      </c>
      <c r="J371" s="70" t="s">
        <v>77</v>
      </c>
      <c r="K371" s="45" t="s">
        <v>884</v>
      </c>
      <c r="L371" s="45" t="s">
        <v>770</v>
      </c>
      <c r="M371" s="62" t="s">
        <v>1523</v>
      </c>
      <c r="N371" s="62" t="s">
        <v>802</v>
      </c>
      <c r="O371" s="63">
        <v>2021</v>
      </c>
      <c r="P371" s="63">
        <v>20231020131693</v>
      </c>
      <c r="Q371" s="73">
        <v>45025</v>
      </c>
      <c r="R371" s="64" t="s">
        <v>436</v>
      </c>
      <c r="S371" s="65" t="s">
        <v>1530</v>
      </c>
      <c r="T371" s="75">
        <v>44447</v>
      </c>
      <c r="U371" s="75" t="s">
        <v>1531</v>
      </c>
      <c r="V371" s="45" t="s">
        <v>1532</v>
      </c>
      <c r="W371" s="45" t="s">
        <v>1533</v>
      </c>
      <c r="X371" s="66">
        <v>1</v>
      </c>
      <c r="Y371" s="19" t="s">
        <v>45</v>
      </c>
      <c r="Z371" s="63" t="s">
        <v>108</v>
      </c>
      <c r="AA371" s="63">
        <v>9</v>
      </c>
      <c r="AB371" s="63">
        <v>2023</v>
      </c>
      <c r="AC371" s="68">
        <v>44351</v>
      </c>
      <c r="AD371" s="79">
        <f ca="1">TODAY()-TABLA45[[#This Row],[Fecha radicación informe]]</f>
        <v>1137</v>
      </c>
      <c r="AE371" s="22" t="s">
        <v>758</v>
      </c>
      <c r="AF371" s="29" t="s">
        <v>1534</v>
      </c>
    </row>
    <row r="372" spans="1:32" ht="409.5" x14ac:dyDescent="0.25">
      <c r="A372" s="44">
        <v>3890</v>
      </c>
      <c r="B372" s="45">
        <v>18</v>
      </c>
      <c r="C372" s="45">
        <v>2021</v>
      </c>
      <c r="D372" s="60" t="s">
        <v>1535</v>
      </c>
      <c r="E372" s="10" t="s">
        <v>719</v>
      </c>
      <c r="F372" s="45"/>
      <c r="G372" s="45"/>
      <c r="H372" s="45" t="s">
        <v>48</v>
      </c>
      <c r="I372" s="61" t="s">
        <v>121</v>
      </c>
      <c r="J372" s="70" t="s">
        <v>77</v>
      </c>
      <c r="K372" s="45" t="s">
        <v>959</v>
      </c>
      <c r="L372" s="45" t="s">
        <v>770</v>
      </c>
      <c r="M372" s="62" t="s">
        <v>1523</v>
      </c>
      <c r="N372" s="62" t="s">
        <v>802</v>
      </c>
      <c r="O372" s="63">
        <v>2021</v>
      </c>
      <c r="P372" s="63">
        <v>20231020131693</v>
      </c>
      <c r="Q372" s="73">
        <v>45025</v>
      </c>
      <c r="R372" s="64" t="s">
        <v>436</v>
      </c>
      <c r="S372" s="65" t="s">
        <v>1536</v>
      </c>
      <c r="T372" s="75">
        <v>44447</v>
      </c>
      <c r="U372" s="75" t="s">
        <v>1531</v>
      </c>
      <c r="V372" s="45" t="s">
        <v>1537</v>
      </c>
      <c r="W372" s="45" t="s">
        <v>1538</v>
      </c>
      <c r="X372" s="66">
        <v>1</v>
      </c>
      <c r="Y372" s="19" t="s">
        <v>45</v>
      </c>
      <c r="Z372" s="63" t="s">
        <v>108</v>
      </c>
      <c r="AA372" s="63">
        <v>9</v>
      </c>
      <c r="AB372" s="63">
        <v>2023</v>
      </c>
      <c r="AC372" s="68">
        <v>44351</v>
      </c>
      <c r="AD372" s="79">
        <f ca="1">TODAY()-TABLA45[[#This Row],[Fecha radicación informe]]</f>
        <v>1137</v>
      </c>
      <c r="AE372" s="22" t="s">
        <v>758</v>
      </c>
      <c r="AF372" s="29" t="s">
        <v>1539</v>
      </c>
    </row>
    <row r="373" spans="1:32" ht="409.5" x14ac:dyDescent="0.25">
      <c r="A373" s="44">
        <v>3891</v>
      </c>
      <c r="B373" s="45">
        <v>19</v>
      </c>
      <c r="C373" s="45">
        <v>2021</v>
      </c>
      <c r="D373" s="60" t="s">
        <v>1540</v>
      </c>
      <c r="E373" s="10" t="s">
        <v>34</v>
      </c>
      <c r="F373" s="45"/>
      <c r="G373" s="45"/>
      <c r="H373" s="45" t="s">
        <v>85</v>
      </c>
      <c r="I373" s="61" t="s">
        <v>36</v>
      </c>
      <c r="J373" s="12" t="s">
        <v>37</v>
      </c>
      <c r="K373" s="45" t="s">
        <v>1541</v>
      </c>
      <c r="L373" s="45" t="s">
        <v>39</v>
      </c>
      <c r="M373" s="62" t="s">
        <v>1542</v>
      </c>
      <c r="N373" s="62" t="s">
        <v>852</v>
      </c>
      <c r="O373" s="63">
        <v>2021</v>
      </c>
      <c r="P373" s="63"/>
      <c r="Q373" s="63"/>
      <c r="R373" s="64" t="s">
        <v>42</v>
      </c>
      <c r="S373" s="65" t="s">
        <v>1543</v>
      </c>
      <c r="T373" s="75" t="s">
        <v>1544</v>
      </c>
      <c r="U373" s="75" t="s">
        <v>1545</v>
      </c>
      <c r="V373" s="63"/>
      <c r="W373" s="45" t="s">
        <v>1546</v>
      </c>
      <c r="X373" s="66">
        <v>1</v>
      </c>
      <c r="Y373" s="69" t="s">
        <v>45</v>
      </c>
      <c r="Z373" s="63"/>
      <c r="AA373" s="63">
        <v>8</v>
      </c>
      <c r="AB373" s="63">
        <v>2021</v>
      </c>
      <c r="AC373" s="68" t="s">
        <v>1547</v>
      </c>
      <c r="AD373" s="79">
        <f ca="1">TODAY()-TABLA45[[#This Row],[Fecha radicación informe]]</f>
        <v>1117</v>
      </c>
      <c r="AE373" s="22" t="s">
        <v>46</v>
      </c>
      <c r="AF373" s="14"/>
    </row>
    <row r="374" spans="1:32" ht="409.5" x14ac:dyDescent="0.25">
      <c r="A374" s="44">
        <v>3892</v>
      </c>
      <c r="B374" s="45">
        <v>20</v>
      </c>
      <c r="C374" s="45">
        <v>2021</v>
      </c>
      <c r="D374" s="60" t="s">
        <v>1548</v>
      </c>
      <c r="E374" s="10" t="s">
        <v>1549</v>
      </c>
      <c r="F374" s="45"/>
      <c r="G374" s="45"/>
      <c r="H374" s="45" t="s">
        <v>35</v>
      </c>
      <c r="I374" s="61" t="s">
        <v>36</v>
      </c>
      <c r="J374" s="12" t="s">
        <v>37</v>
      </c>
      <c r="K374" s="45" t="s">
        <v>1541</v>
      </c>
      <c r="L374" s="45" t="s">
        <v>39</v>
      </c>
      <c r="M374" s="62" t="s">
        <v>1542</v>
      </c>
      <c r="N374" s="62" t="s">
        <v>852</v>
      </c>
      <c r="O374" s="63">
        <v>2021</v>
      </c>
      <c r="P374" s="63"/>
      <c r="Q374" s="63"/>
      <c r="R374" s="64" t="s">
        <v>42</v>
      </c>
      <c r="S374" s="65" t="s">
        <v>1550</v>
      </c>
      <c r="T374" s="75">
        <v>44415</v>
      </c>
      <c r="U374" s="75" t="s">
        <v>1418</v>
      </c>
      <c r="V374" s="63"/>
      <c r="W374" s="45" t="s">
        <v>1551</v>
      </c>
      <c r="X374" s="66">
        <v>0.6</v>
      </c>
      <c r="Y374" s="69" t="s">
        <v>305</v>
      </c>
      <c r="Z374" s="63"/>
      <c r="AA374" s="63"/>
      <c r="AB374" s="63"/>
      <c r="AC374" s="68" t="s">
        <v>1547</v>
      </c>
      <c r="AD374" s="79">
        <f ca="1">TODAY()-TABLA45[[#This Row],[Fecha radicación informe]]</f>
        <v>1117</v>
      </c>
      <c r="AE374" s="22" t="s">
        <v>46</v>
      </c>
      <c r="AF374" s="34" t="s">
        <v>1552</v>
      </c>
    </row>
    <row r="375" spans="1:32" ht="409.5" x14ac:dyDescent="0.25">
      <c r="A375" s="44">
        <v>3893</v>
      </c>
      <c r="B375" s="45">
        <v>21</v>
      </c>
      <c r="C375" s="45">
        <v>2021</v>
      </c>
      <c r="D375" s="60" t="s">
        <v>1553</v>
      </c>
      <c r="E375" s="10" t="s">
        <v>1549</v>
      </c>
      <c r="F375" s="45"/>
      <c r="G375" s="45"/>
      <c r="H375" s="45" t="s">
        <v>85</v>
      </c>
      <c r="I375" s="61" t="s">
        <v>36</v>
      </c>
      <c r="J375" s="12" t="s">
        <v>37</v>
      </c>
      <c r="K375" s="45" t="s">
        <v>1554</v>
      </c>
      <c r="L375" s="45" t="s">
        <v>1107</v>
      </c>
      <c r="M375" s="62" t="s">
        <v>1542</v>
      </c>
      <c r="N375" s="62" t="s">
        <v>852</v>
      </c>
      <c r="O375" s="63">
        <v>2021</v>
      </c>
      <c r="P375" s="63"/>
      <c r="Q375" s="63"/>
      <c r="R375" s="64" t="s">
        <v>42</v>
      </c>
      <c r="S375" s="65" t="s">
        <v>1555</v>
      </c>
      <c r="T375" s="75" t="s">
        <v>1544</v>
      </c>
      <c r="U375" s="75">
        <v>44722</v>
      </c>
      <c r="V375" s="63"/>
      <c r="W375" s="45" t="s">
        <v>1556</v>
      </c>
      <c r="X375" s="66">
        <v>1</v>
      </c>
      <c r="Y375" s="69" t="s">
        <v>318</v>
      </c>
      <c r="Z375" s="63"/>
      <c r="AA375" s="63">
        <v>6</v>
      </c>
      <c r="AB375" s="63">
        <v>2022</v>
      </c>
      <c r="AC375" s="68">
        <v>44384</v>
      </c>
      <c r="AD375" s="79">
        <f ca="1">TODAY()-TABLA45[[#This Row],[Fecha radicación informe]]</f>
        <v>1104</v>
      </c>
      <c r="AE375" s="82" t="s">
        <v>46</v>
      </c>
      <c r="AF375" s="83" t="s">
        <v>1557</v>
      </c>
    </row>
    <row r="376" spans="1:32" ht="252" x14ac:dyDescent="0.25">
      <c r="A376" s="44">
        <v>3894</v>
      </c>
      <c r="B376" s="45">
        <v>22</v>
      </c>
      <c r="C376" s="45">
        <v>2021</v>
      </c>
      <c r="D376" s="60" t="s">
        <v>1558</v>
      </c>
      <c r="E376" s="10" t="s">
        <v>315</v>
      </c>
      <c r="F376" s="45"/>
      <c r="G376" s="45"/>
      <c r="H376" s="45" t="s">
        <v>85</v>
      </c>
      <c r="I376" s="61" t="s">
        <v>170</v>
      </c>
      <c r="J376" s="70" t="s">
        <v>50</v>
      </c>
      <c r="K376" s="45" t="s">
        <v>1411</v>
      </c>
      <c r="L376" s="45" t="s">
        <v>210</v>
      </c>
      <c r="M376" s="62" t="s">
        <v>1542</v>
      </c>
      <c r="N376" s="62" t="s">
        <v>852</v>
      </c>
      <c r="O376" s="63">
        <v>2021</v>
      </c>
      <c r="P376" s="63"/>
      <c r="Q376" s="63"/>
      <c r="R376" s="64" t="s">
        <v>358</v>
      </c>
      <c r="S376" s="65" t="s">
        <v>1559</v>
      </c>
      <c r="T376" s="75">
        <v>44509</v>
      </c>
      <c r="U376" s="75" t="s">
        <v>1560</v>
      </c>
      <c r="V376" s="63"/>
      <c r="W376" s="45" t="s">
        <v>1561</v>
      </c>
      <c r="X376" s="66">
        <v>1</v>
      </c>
      <c r="Y376" s="19" t="s">
        <v>318</v>
      </c>
      <c r="Z376" s="63"/>
      <c r="AA376" s="63">
        <v>2</v>
      </c>
      <c r="AB376" s="63">
        <v>2022</v>
      </c>
      <c r="AC376" s="68" t="s">
        <v>1562</v>
      </c>
      <c r="AD376" s="79">
        <f ca="1">TODAY()-TABLA45[[#This Row],[Fecha radicación informe]]</f>
        <v>1096</v>
      </c>
      <c r="AE376" s="22" t="s">
        <v>758</v>
      </c>
      <c r="AF376" s="29" t="s">
        <v>1563</v>
      </c>
    </row>
    <row r="377" spans="1:32" ht="409.5" x14ac:dyDescent="0.25">
      <c r="A377" s="44">
        <v>3895</v>
      </c>
      <c r="B377" s="45">
        <v>23</v>
      </c>
      <c r="C377" s="45">
        <v>2021</v>
      </c>
      <c r="D377" s="60" t="s">
        <v>1564</v>
      </c>
      <c r="E377" s="10" t="s">
        <v>315</v>
      </c>
      <c r="F377" s="45"/>
      <c r="G377" s="45"/>
      <c r="H377" s="45" t="s">
        <v>301</v>
      </c>
      <c r="I377" s="61" t="s">
        <v>121</v>
      </c>
      <c r="J377" s="12" t="s">
        <v>133</v>
      </c>
      <c r="K377" s="45" t="s">
        <v>927</v>
      </c>
      <c r="L377" s="45" t="s">
        <v>279</v>
      </c>
      <c r="M377" s="62" t="s">
        <v>1565</v>
      </c>
      <c r="N377" s="62" t="s">
        <v>914</v>
      </c>
      <c r="O377" s="63">
        <v>2021</v>
      </c>
      <c r="P377" s="63"/>
      <c r="Q377" s="63"/>
      <c r="R377" s="64" t="s">
        <v>436</v>
      </c>
      <c r="S377" s="65" t="s">
        <v>1566</v>
      </c>
      <c r="T377" s="75">
        <v>44501</v>
      </c>
      <c r="U377" s="75" t="s">
        <v>1567</v>
      </c>
      <c r="V377" s="63"/>
      <c r="W377" s="45" t="s">
        <v>1568</v>
      </c>
      <c r="X377" s="66">
        <v>1</v>
      </c>
      <c r="Y377" s="69" t="s">
        <v>318</v>
      </c>
      <c r="Z377" s="63"/>
      <c r="AA377" s="63">
        <v>8</v>
      </c>
      <c r="AB377" s="63">
        <v>2022</v>
      </c>
      <c r="AC377" s="68" t="s">
        <v>1569</v>
      </c>
      <c r="AD377" s="79">
        <f ca="1">TODAY()-TABLA45[[#This Row],[Fecha radicación informe]]</f>
        <v>1082</v>
      </c>
      <c r="AE377" s="84" t="s">
        <v>758</v>
      </c>
      <c r="AF377" s="85" t="s">
        <v>1570</v>
      </c>
    </row>
    <row r="378" spans="1:32" ht="409.5" x14ac:dyDescent="0.25">
      <c r="A378" s="44">
        <v>3896</v>
      </c>
      <c r="B378" s="45">
        <v>24</v>
      </c>
      <c r="C378" s="45">
        <v>2021</v>
      </c>
      <c r="D378" s="60" t="s">
        <v>1571</v>
      </c>
      <c r="E378" s="10" t="s">
        <v>333</v>
      </c>
      <c r="F378" s="45"/>
      <c r="G378" s="45"/>
      <c r="H378" s="45" t="s">
        <v>781</v>
      </c>
      <c r="I378" s="61" t="s">
        <v>36</v>
      </c>
      <c r="J378" s="70" t="s">
        <v>77</v>
      </c>
      <c r="K378" s="45" t="s">
        <v>1572</v>
      </c>
      <c r="L378" s="45" t="s">
        <v>770</v>
      </c>
      <c r="M378" s="62" t="s">
        <v>1573</v>
      </c>
      <c r="N378" s="62" t="s">
        <v>971</v>
      </c>
      <c r="O378" s="63">
        <v>2021</v>
      </c>
      <c r="P378" s="63"/>
      <c r="Q378" s="63"/>
      <c r="R378" s="64" t="s">
        <v>42</v>
      </c>
      <c r="S378" s="65" t="s">
        <v>1574</v>
      </c>
      <c r="T378" s="75" t="s">
        <v>1575</v>
      </c>
      <c r="U378" s="75" t="s">
        <v>1576</v>
      </c>
      <c r="V378" s="63"/>
      <c r="W378" s="45" t="s">
        <v>1577</v>
      </c>
      <c r="X378" s="66">
        <v>1</v>
      </c>
      <c r="Y378" s="69" t="s">
        <v>318</v>
      </c>
      <c r="Z378" s="63"/>
      <c r="AA378" s="63">
        <v>7</v>
      </c>
      <c r="AB378" s="63">
        <v>2023</v>
      </c>
      <c r="AC378" s="68">
        <v>44441</v>
      </c>
      <c r="AD378" s="79">
        <f ca="1">TODAY()-TABLA45[[#This Row],[Fecha radicación informe]]</f>
        <v>1047</v>
      </c>
      <c r="AE378" s="82" t="s">
        <v>58</v>
      </c>
      <c r="AF378" s="83" t="s">
        <v>1578</v>
      </c>
    </row>
    <row r="379" spans="1:32" ht="267.75" x14ac:dyDescent="0.25">
      <c r="A379" s="44">
        <v>3897</v>
      </c>
      <c r="B379" s="45">
        <v>25</v>
      </c>
      <c r="C379" s="45">
        <v>2021</v>
      </c>
      <c r="D379" s="60" t="s">
        <v>1579</v>
      </c>
      <c r="E379" s="10" t="s">
        <v>719</v>
      </c>
      <c r="F379" s="45"/>
      <c r="G379" s="45"/>
      <c r="H379" s="45" t="s">
        <v>48</v>
      </c>
      <c r="I379" s="61" t="s">
        <v>308</v>
      </c>
      <c r="J379" s="12" t="s">
        <v>133</v>
      </c>
      <c r="K379" s="45" t="s">
        <v>927</v>
      </c>
      <c r="L379" s="45" t="s">
        <v>279</v>
      </c>
      <c r="M379" s="62" t="s">
        <v>1580</v>
      </c>
      <c r="N379" s="62" t="s">
        <v>1031</v>
      </c>
      <c r="O379" s="63">
        <v>2021</v>
      </c>
      <c r="P379" s="63"/>
      <c r="Q379" s="63"/>
      <c r="R379" s="64" t="s">
        <v>436</v>
      </c>
      <c r="S379" s="65" t="s">
        <v>1581</v>
      </c>
      <c r="T379" s="75">
        <v>44501</v>
      </c>
      <c r="U379" s="75" t="s">
        <v>1383</v>
      </c>
      <c r="V379" s="63"/>
      <c r="W379" s="45" t="s">
        <v>1582</v>
      </c>
      <c r="X379" s="66">
        <v>1</v>
      </c>
      <c r="Y379" s="19" t="s">
        <v>318</v>
      </c>
      <c r="Z379" s="63"/>
      <c r="AA379" s="63">
        <v>2</v>
      </c>
      <c r="AB379" s="63">
        <v>2022</v>
      </c>
      <c r="AC379" s="68">
        <v>44447</v>
      </c>
      <c r="AD379" s="79">
        <f ca="1">TODAY()-TABLA45[[#This Row],[Fecha radicación informe]]</f>
        <v>1041</v>
      </c>
      <c r="AE379" s="22" t="s">
        <v>758</v>
      </c>
      <c r="AF379" s="29" t="s">
        <v>1583</v>
      </c>
    </row>
    <row r="380" spans="1:32" ht="409.5" x14ac:dyDescent="0.25">
      <c r="A380" s="44">
        <v>3898</v>
      </c>
      <c r="B380" s="45">
        <v>26</v>
      </c>
      <c r="C380" s="45">
        <v>2021</v>
      </c>
      <c r="D380" s="60" t="s">
        <v>1584</v>
      </c>
      <c r="E380" s="10" t="s">
        <v>719</v>
      </c>
      <c r="F380" s="45"/>
      <c r="G380" s="45"/>
      <c r="H380" s="45" t="s">
        <v>301</v>
      </c>
      <c r="I380" s="61" t="s">
        <v>308</v>
      </c>
      <c r="J380" s="12" t="s">
        <v>133</v>
      </c>
      <c r="K380" s="45" t="s">
        <v>927</v>
      </c>
      <c r="L380" s="45" t="s">
        <v>279</v>
      </c>
      <c r="M380" s="62" t="s">
        <v>1580</v>
      </c>
      <c r="N380" s="62" t="s">
        <v>1031</v>
      </c>
      <c r="O380" s="63">
        <v>2021</v>
      </c>
      <c r="P380" s="63" t="s">
        <v>1585</v>
      </c>
      <c r="Q380" s="73">
        <v>44995</v>
      </c>
      <c r="R380" s="64" t="s">
        <v>358</v>
      </c>
      <c r="S380" s="65" t="s">
        <v>1586</v>
      </c>
      <c r="T380" s="75">
        <v>44207</v>
      </c>
      <c r="U380" s="75">
        <v>44865</v>
      </c>
      <c r="V380" s="45" t="s">
        <v>1587</v>
      </c>
      <c r="W380" s="45" t="s">
        <v>1588</v>
      </c>
      <c r="X380" s="66">
        <v>1</v>
      </c>
      <c r="Y380" s="69" t="s">
        <v>45</v>
      </c>
      <c r="Z380" s="63" t="s">
        <v>108</v>
      </c>
      <c r="AA380" s="63">
        <v>9</v>
      </c>
      <c r="AB380" s="63">
        <v>2023</v>
      </c>
      <c r="AC380" s="68">
        <v>44447</v>
      </c>
      <c r="AD380" s="79">
        <f ca="1">TODAY()-TABLA45[[#This Row],[Fecha radicación informe]]</f>
        <v>1041</v>
      </c>
      <c r="AE380" s="84" t="s">
        <v>758</v>
      </c>
      <c r="AF380" s="85" t="s">
        <v>1589</v>
      </c>
    </row>
    <row r="381" spans="1:32" ht="315" x14ac:dyDescent="0.25">
      <c r="A381" s="44">
        <v>3899</v>
      </c>
      <c r="B381" s="45">
        <v>27</v>
      </c>
      <c r="C381" s="45">
        <v>2021</v>
      </c>
      <c r="D381" s="60" t="s">
        <v>1590</v>
      </c>
      <c r="E381" s="10" t="s">
        <v>719</v>
      </c>
      <c r="F381" s="45"/>
      <c r="G381" s="45"/>
      <c r="H381" s="45" t="s">
        <v>301</v>
      </c>
      <c r="I381" s="61" t="s">
        <v>308</v>
      </c>
      <c r="J381" s="12" t="s">
        <v>133</v>
      </c>
      <c r="K381" s="45" t="s">
        <v>927</v>
      </c>
      <c r="L381" s="45" t="s">
        <v>279</v>
      </c>
      <c r="M381" s="62" t="s">
        <v>1580</v>
      </c>
      <c r="N381" s="62" t="s">
        <v>1031</v>
      </c>
      <c r="O381" s="63">
        <v>2021</v>
      </c>
      <c r="P381" s="28">
        <v>20221020118933</v>
      </c>
      <c r="Q381" s="73">
        <v>44630</v>
      </c>
      <c r="R381" s="64" t="s">
        <v>436</v>
      </c>
      <c r="S381" s="65" t="s">
        <v>1591</v>
      </c>
      <c r="T381" s="75">
        <v>44207</v>
      </c>
      <c r="U381" s="75" t="s">
        <v>1592</v>
      </c>
      <c r="V381" s="45" t="s">
        <v>1593</v>
      </c>
      <c r="W381" s="45" t="s">
        <v>1594</v>
      </c>
      <c r="X381" s="66">
        <v>1</v>
      </c>
      <c r="Y381" s="69" t="s">
        <v>45</v>
      </c>
      <c r="Z381" s="63" t="s">
        <v>108</v>
      </c>
      <c r="AA381" s="63">
        <v>10</v>
      </c>
      <c r="AB381" s="63">
        <v>2022</v>
      </c>
      <c r="AC381" s="68">
        <v>44447</v>
      </c>
      <c r="AD381" s="79">
        <f ca="1">TODAY()-TABLA45[[#This Row],[Fecha radicación informe]]</f>
        <v>1041</v>
      </c>
      <c r="AE381" s="22" t="s">
        <v>758</v>
      </c>
      <c r="AF381" s="34" t="s">
        <v>1595</v>
      </c>
    </row>
    <row r="382" spans="1:32" ht="409.5" x14ac:dyDescent="0.25">
      <c r="A382" s="44">
        <v>3900</v>
      </c>
      <c r="B382" s="45">
        <v>28</v>
      </c>
      <c r="C382" s="45">
        <v>2021</v>
      </c>
      <c r="D382" s="60" t="s">
        <v>1596</v>
      </c>
      <c r="E382" s="10" t="s">
        <v>315</v>
      </c>
      <c r="F382" s="45"/>
      <c r="G382" s="45"/>
      <c r="H382" s="45" t="s">
        <v>85</v>
      </c>
      <c r="I382" s="61" t="s">
        <v>49</v>
      </c>
      <c r="J382" s="70" t="s">
        <v>50</v>
      </c>
      <c r="K382" s="45" t="s">
        <v>1029</v>
      </c>
      <c r="L382" s="45" t="s">
        <v>765</v>
      </c>
      <c r="M382" s="62" t="s">
        <v>1573</v>
      </c>
      <c r="N382" s="62" t="s">
        <v>971</v>
      </c>
      <c r="O382" s="63">
        <v>2021</v>
      </c>
      <c r="P382" s="63" t="s">
        <v>1597</v>
      </c>
      <c r="Q382" s="73">
        <v>44905</v>
      </c>
      <c r="R382" s="64" t="s">
        <v>42</v>
      </c>
      <c r="S382" s="65" t="s">
        <v>1598</v>
      </c>
      <c r="T382" s="75">
        <v>44387</v>
      </c>
      <c r="U382" s="75" t="s">
        <v>1599</v>
      </c>
      <c r="V382" s="45" t="s">
        <v>1600</v>
      </c>
      <c r="W382" s="45" t="s">
        <v>1601</v>
      </c>
      <c r="X382" s="66">
        <v>1</v>
      </c>
      <c r="Y382" s="69" t="s">
        <v>45</v>
      </c>
      <c r="Z382" s="63" t="s">
        <v>108</v>
      </c>
      <c r="AA382" s="63">
        <v>10</v>
      </c>
      <c r="AB382" s="63">
        <v>2022</v>
      </c>
      <c r="AC382" s="68" t="s">
        <v>1602</v>
      </c>
      <c r="AD382" s="79">
        <f ca="1">TODAY()-TABLA45[[#This Row],[Fecha radicación informe]]</f>
        <v>1049</v>
      </c>
      <c r="AE382" s="82" t="s">
        <v>758</v>
      </c>
      <c r="AF382" s="83" t="s">
        <v>1603</v>
      </c>
    </row>
    <row r="383" spans="1:32" ht="409.5" x14ac:dyDescent="0.25">
      <c r="A383" s="44">
        <v>3901</v>
      </c>
      <c r="B383" s="45">
        <v>29</v>
      </c>
      <c r="C383" s="45">
        <v>2021</v>
      </c>
      <c r="D383" s="60" t="s">
        <v>1604</v>
      </c>
      <c r="E383" s="10" t="s">
        <v>719</v>
      </c>
      <c r="F383" s="45"/>
      <c r="G383" s="45"/>
      <c r="H383" s="45" t="s">
        <v>85</v>
      </c>
      <c r="I383" s="61" t="s">
        <v>170</v>
      </c>
      <c r="J383" s="70" t="s">
        <v>77</v>
      </c>
      <c r="K383" s="45" t="s">
        <v>251</v>
      </c>
      <c r="L383" s="45" t="s">
        <v>63</v>
      </c>
      <c r="M383" s="62" t="s">
        <v>1573</v>
      </c>
      <c r="N383" s="62" t="s">
        <v>971</v>
      </c>
      <c r="O383" s="63">
        <v>2021</v>
      </c>
      <c r="P383" s="63"/>
      <c r="Q383" s="63"/>
      <c r="R383" s="64" t="s">
        <v>358</v>
      </c>
      <c r="S383" s="65" t="s">
        <v>1605</v>
      </c>
      <c r="T383" s="75" t="s">
        <v>1560</v>
      </c>
      <c r="U383" s="75" t="s">
        <v>1383</v>
      </c>
      <c r="V383" s="63"/>
      <c r="W383" s="45" t="s">
        <v>1606</v>
      </c>
      <c r="X383" s="66">
        <v>1</v>
      </c>
      <c r="Y383" s="19" t="s">
        <v>318</v>
      </c>
      <c r="Z383" s="63"/>
      <c r="AA383" s="63">
        <v>2</v>
      </c>
      <c r="AB383" s="63">
        <v>2022</v>
      </c>
      <c r="AC383" s="68">
        <v>44440</v>
      </c>
      <c r="AD383" s="79">
        <f ca="1">TODAY()-TABLA45[[#This Row],[Fecha radicación informe]]</f>
        <v>1048</v>
      </c>
      <c r="AE383" s="22" t="s">
        <v>58</v>
      </c>
      <c r="AF383" s="29" t="s">
        <v>1607</v>
      </c>
    </row>
    <row r="384" spans="1:32" ht="283.5" x14ac:dyDescent="0.25">
      <c r="A384" s="44">
        <v>3902</v>
      </c>
      <c r="B384" s="45">
        <v>30</v>
      </c>
      <c r="C384" s="45">
        <v>2021</v>
      </c>
      <c r="D384" s="60" t="s">
        <v>1608</v>
      </c>
      <c r="E384" s="10" t="s">
        <v>719</v>
      </c>
      <c r="F384" s="45"/>
      <c r="G384" s="45"/>
      <c r="H384" s="45" t="s">
        <v>85</v>
      </c>
      <c r="I384" s="61" t="s">
        <v>170</v>
      </c>
      <c r="J384" s="12" t="s">
        <v>188</v>
      </c>
      <c r="K384" s="45" t="s">
        <v>251</v>
      </c>
      <c r="L384" s="45" t="s">
        <v>63</v>
      </c>
      <c r="M384" s="62" t="s">
        <v>1573</v>
      </c>
      <c r="N384" s="62" t="s">
        <v>971</v>
      </c>
      <c r="O384" s="63">
        <v>2021</v>
      </c>
      <c r="P384" s="63"/>
      <c r="Q384" s="63"/>
      <c r="R384" s="64" t="s">
        <v>358</v>
      </c>
      <c r="S384" s="65" t="s">
        <v>1609</v>
      </c>
      <c r="T384" s="75" t="s">
        <v>1610</v>
      </c>
      <c r="U384" s="75">
        <v>44681</v>
      </c>
      <c r="V384" s="63"/>
      <c r="W384" s="45" t="s">
        <v>1611</v>
      </c>
      <c r="X384" s="66">
        <v>1</v>
      </c>
      <c r="Y384" s="69" t="s">
        <v>318</v>
      </c>
      <c r="Z384" s="63"/>
      <c r="AA384" s="63">
        <v>6</v>
      </c>
      <c r="AB384" s="63">
        <v>2022</v>
      </c>
      <c r="AC384" s="68">
        <v>44440</v>
      </c>
      <c r="AD384" s="79">
        <f ca="1">TODAY()-TABLA45[[#This Row],[Fecha radicación informe]]</f>
        <v>1048</v>
      </c>
      <c r="AE384" s="84" t="s">
        <v>58</v>
      </c>
      <c r="AF384" s="85" t="s">
        <v>1612</v>
      </c>
    </row>
    <row r="385" spans="1:32" ht="252" x14ac:dyDescent="0.25">
      <c r="A385" s="44">
        <v>3903</v>
      </c>
      <c r="B385" s="45">
        <v>31</v>
      </c>
      <c r="C385" s="45">
        <v>2021</v>
      </c>
      <c r="D385" s="60" t="s">
        <v>1613</v>
      </c>
      <c r="E385" s="10" t="s">
        <v>719</v>
      </c>
      <c r="F385" s="45"/>
      <c r="G385" s="45"/>
      <c r="H385" s="45" t="s">
        <v>85</v>
      </c>
      <c r="I385" s="61" t="s">
        <v>170</v>
      </c>
      <c r="J385" s="12" t="s">
        <v>188</v>
      </c>
      <c r="K385" s="45" t="s">
        <v>251</v>
      </c>
      <c r="L385" s="45" t="s">
        <v>63</v>
      </c>
      <c r="M385" s="62" t="s">
        <v>1573</v>
      </c>
      <c r="N385" s="62" t="s">
        <v>971</v>
      </c>
      <c r="O385" s="63">
        <v>2021</v>
      </c>
      <c r="P385" s="63"/>
      <c r="Q385" s="63"/>
      <c r="R385" s="64" t="s">
        <v>436</v>
      </c>
      <c r="S385" s="65" t="s">
        <v>1614</v>
      </c>
      <c r="T385" s="75" t="s">
        <v>1610</v>
      </c>
      <c r="U385" s="75">
        <v>44681</v>
      </c>
      <c r="V385" s="63"/>
      <c r="W385" s="45" t="s">
        <v>1615</v>
      </c>
      <c r="X385" s="66">
        <v>1</v>
      </c>
      <c r="Y385" s="69" t="s">
        <v>318</v>
      </c>
      <c r="Z385" s="63"/>
      <c r="AA385" s="63">
        <v>6</v>
      </c>
      <c r="AB385" s="63">
        <v>2022</v>
      </c>
      <c r="AC385" s="68">
        <v>44440</v>
      </c>
      <c r="AD385" s="79">
        <f ca="1">TODAY()-TABLA45[[#This Row],[Fecha radicación informe]]</f>
        <v>1048</v>
      </c>
      <c r="AE385" s="82" t="s">
        <v>58</v>
      </c>
      <c r="AF385" s="83" t="s">
        <v>1616</v>
      </c>
    </row>
    <row r="386" spans="1:32" ht="252" x14ac:dyDescent="0.25">
      <c r="A386" s="44">
        <v>3904</v>
      </c>
      <c r="B386" s="45">
        <v>32</v>
      </c>
      <c r="C386" s="45">
        <v>2021</v>
      </c>
      <c r="D386" s="60" t="s">
        <v>1617</v>
      </c>
      <c r="E386" s="10" t="s">
        <v>719</v>
      </c>
      <c r="F386" s="45"/>
      <c r="G386" s="45"/>
      <c r="H386" s="45" t="s">
        <v>85</v>
      </c>
      <c r="I386" s="61" t="s">
        <v>170</v>
      </c>
      <c r="J386" s="12" t="s">
        <v>133</v>
      </c>
      <c r="K386" s="45" t="s">
        <v>481</v>
      </c>
      <c r="L386" s="45" t="s">
        <v>63</v>
      </c>
      <c r="M386" s="62" t="s">
        <v>1573</v>
      </c>
      <c r="N386" s="62" t="s">
        <v>971</v>
      </c>
      <c r="O386" s="63">
        <v>2021</v>
      </c>
      <c r="P386" s="63"/>
      <c r="Q386" s="63"/>
      <c r="R386" s="64" t="s">
        <v>42</v>
      </c>
      <c r="S386" s="65" t="s">
        <v>1618</v>
      </c>
      <c r="T386" s="75" t="s">
        <v>1327</v>
      </c>
      <c r="U386" s="75">
        <v>44620</v>
      </c>
      <c r="V386" s="63"/>
      <c r="W386" s="45" t="s">
        <v>1619</v>
      </c>
      <c r="X386" s="66">
        <v>1</v>
      </c>
      <c r="Y386" s="19" t="s">
        <v>318</v>
      </c>
      <c r="Z386" s="63"/>
      <c r="AA386" s="63">
        <v>4</v>
      </c>
      <c r="AB386" s="63">
        <v>2022</v>
      </c>
      <c r="AC386" s="68">
        <v>44440</v>
      </c>
      <c r="AD386" s="79">
        <f ca="1">TODAY()-TABLA45[[#This Row],[Fecha radicación informe]]</f>
        <v>1048</v>
      </c>
      <c r="AE386" s="22" t="s">
        <v>58</v>
      </c>
      <c r="AF386" s="29" t="s">
        <v>1620</v>
      </c>
    </row>
    <row r="387" spans="1:32" ht="204.75" x14ac:dyDescent="0.25">
      <c r="A387" s="44">
        <v>3905</v>
      </c>
      <c r="B387" s="45">
        <v>33</v>
      </c>
      <c r="C387" s="45">
        <v>2021</v>
      </c>
      <c r="D387" s="60" t="s">
        <v>1621</v>
      </c>
      <c r="E387" s="10" t="s">
        <v>719</v>
      </c>
      <c r="F387" s="45"/>
      <c r="G387" s="45"/>
      <c r="H387" s="45" t="s">
        <v>85</v>
      </c>
      <c r="I387" s="61" t="s">
        <v>170</v>
      </c>
      <c r="J387" s="12" t="s">
        <v>133</v>
      </c>
      <c r="K387" s="45" t="s">
        <v>481</v>
      </c>
      <c r="L387" s="45" t="s">
        <v>63</v>
      </c>
      <c r="M387" s="62" t="s">
        <v>1573</v>
      </c>
      <c r="N387" s="62" t="s">
        <v>971</v>
      </c>
      <c r="O387" s="63">
        <v>2021</v>
      </c>
      <c r="P387" s="63"/>
      <c r="Q387" s="63"/>
      <c r="R387" s="64" t="s">
        <v>42</v>
      </c>
      <c r="S387" s="65" t="s">
        <v>1622</v>
      </c>
      <c r="T387" s="75" t="s">
        <v>1327</v>
      </c>
      <c r="U387" s="75" t="s">
        <v>1449</v>
      </c>
      <c r="V387" s="63"/>
      <c r="W387" s="45" t="s">
        <v>1623</v>
      </c>
      <c r="X387" s="66">
        <v>1</v>
      </c>
      <c r="Y387" s="69" t="s">
        <v>318</v>
      </c>
      <c r="Z387" s="63"/>
      <c r="AA387" s="63">
        <v>9</v>
      </c>
      <c r="AB387" s="63">
        <v>2022</v>
      </c>
      <c r="AC387" s="68">
        <v>44440</v>
      </c>
      <c r="AD387" s="79">
        <f ca="1">TODAY()-TABLA45[[#This Row],[Fecha radicación informe]]</f>
        <v>1048</v>
      </c>
      <c r="AE387" s="84" t="s">
        <v>58</v>
      </c>
      <c r="AF387" s="85" t="s">
        <v>1624</v>
      </c>
    </row>
    <row r="388" spans="1:32" ht="252" x14ac:dyDescent="0.25">
      <c r="A388" s="44">
        <v>3906</v>
      </c>
      <c r="B388" s="45">
        <v>34</v>
      </c>
      <c r="C388" s="45">
        <v>2021</v>
      </c>
      <c r="D388" s="60" t="s">
        <v>1625</v>
      </c>
      <c r="E388" s="10" t="s">
        <v>34</v>
      </c>
      <c r="F388" s="45"/>
      <c r="G388" s="45"/>
      <c r="H388" s="45" t="s">
        <v>85</v>
      </c>
      <c r="I388" s="61" t="s">
        <v>170</v>
      </c>
      <c r="J388" s="70" t="s">
        <v>98</v>
      </c>
      <c r="K388" s="45" t="s">
        <v>677</v>
      </c>
      <c r="L388" s="45" t="s">
        <v>63</v>
      </c>
      <c r="M388" s="62" t="s">
        <v>1573</v>
      </c>
      <c r="N388" s="62" t="s">
        <v>971</v>
      </c>
      <c r="O388" s="63">
        <v>2021</v>
      </c>
      <c r="P388" s="63"/>
      <c r="Q388" s="63"/>
      <c r="R388" s="64" t="s">
        <v>42</v>
      </c>
      <c r="S388" s="65" t="s">
        <v>1626</v>
      </c>
      <c r="T388" s="75" t="s">
        <v>1627</v>
      </c>
      <c r="U388" s="75">
        <v>44592</v>
      </c>
      <c r="V388" s="63"/>
      <c r="W388" s="45" t="s">
        <v>1628</v>
      </c>
      <c r="X388" s="66">
        <v>1</v>
      </c>
      <c r="Y388" s="69" t="s">
        <v>45</v>
      </c>
      <c r="Z388" s="63"/>
      <c r="AA388" s="63">
        <v>11</v>
      </c>
      <c r="AB388" s="63">
        <v>2021</v>
      </c>
      <c r="AC388" s="68">
        <v>44440</v>
      </c>
      <c r="AD388" s="79">
        <f ca="1">TODAY()-TABLA45[[#This Row],[Fecha radicación informe]]</f>
        <v>1048</v>
      </c>
      <c r="AE388" s="22" t="s">
        <v>58</v>
      </c>
      <c r="AF388" s="14"/>
    </row>
    <row r="389" spans="1:32" ht="378" x14ac:dyDescent="0.25">
      <c r="A389" s="44">
        <v>3907</v>
      </c>
      <c r="B389" s="45">
        <v>35</v>
      </c>
      <c r="C389" s="45">
        <v>2021</v>
      </c>
      <c r="D389" s="60" t="s">
        <v>1629</v>
      </c>
      <c r="E389" s="10" t="s">
        <v>34</v>
      </c>
      <c r="F389" s="45"/>
      <c r="G389" s="45"/>
      <c r="H389" s="45" t="s">
        <v>85</v>
      </c>
      <c r="I389" s="61" t="s">
        <v>49</v>
      </c>
      <c r="J389" s="70" t="s">
        <v>50</v>
      </c>
      <c r="K389" s="45" t="s">
        <v>1029</v>
      </c>
      <c r="L389" s="45" t="s">
        <v>765</v>
      </c>
      <c r="M389" s="62" t="s">
        <v>1630</v>
      </c>
      <c r="N389" s="62" t="s">
        <v>1046</v>
      </c>
      <c r="O389" s="63">
        <v>2021</v>
      </c>
      <c r="P389" s="63"/>
      <c r="Q389" s="63"/>
      <c r="R389" s="64" t="s">
        <v>358</v>
      </c>
      <c r="S389" s="65" t="s">
        <v>1631</v>
      </c>
      <c r="T389" s="75">
        <v>44540</v>
      </c>
      <c r="U389" s="75" t="s">
        <v>1383</v>
      </c>
      <c r="V389" s="63"/>
      <c r="W389" s="45" t="s">
        <v>1632</v>
      </c>
      <c r="X389" s="66">
        <v>1</v>
      </c>
      <c r="Y389" s="69" t="s">
        <v>45</v>
      </c>
      <c r="Z389" s="63"/>
      <c r="AA389" s="63">
        <v>1</v>
      </c>
      <c r="AB389" s="63">
        <v>2022</v>
      </c>
      <c r="AC389" s="68" t="s">
        <v>1633</v>
      </c>
      <c r="AD389" s="79">
        <f ca="1">TODAY()-TABLA45[[#This Row],[Fecha radicación informe]]</f>
        <v>993</v>
      </c>
      <c r="AE389" s="22" t="s">
        <v>758</v>
      </c>
      <c r="AF389" s="14"/>
    </row>
    <row r="390" spans="1:32" ht="267.75" x14ac:dyDescent="0.25">
      <c r="A390" s="44">
        <v>3908</v>
      </c>
      <c r="B390" s="45">
        <v>36</v>
      </c>
      <c r="C390" s="45">
        <v>2021</v>
      </c>
      <c r="D390" s="60" t="s">
        <v>1634</v>
      </c>
      <c r="E390" s="10" t="s">
        <v>333</v>
      </c>
      <c r="F390" s="45"/>
      <c r="G390" s="45"/>
      <c r="H390" s="45" t="s">
        <v>48</v>
      </c>
      <c r="I390" s="61" t="s">
        <v>308</v>
      </c>
      <c r="J390" s="12" t="s">
        <v>133</v>
      </c>
      <c r="K390" s="45" t="s">
        <v>927</v>
      </c>
      <c r="L390" s="45" t="s">
        <v>279</v>
      </c>
      <c r="M390" s="62" t="s">
        <v>1630</v>
      </c>
      <c r="N390" s="62" t="s">
        <v>1046</v>
      </c>
      <c r="O390" s="63">
        <v>2021</v>
      </c>
      <c r="P390" s="63"/>
      <c r="Q390" s="63"/>
      <c r="R390" s="64" t="s">
        <v>436</v>
      </c>
      <c r="S390" s="65" t="s">
        <v>1635</v>
      </c>
      <c r="T390" s="75" t="s">
        <v>1636</v>
      </c>
      <c r="U390" s="75" t="s">
        <v>1567</v>
      </c>
      <c r="V390" s="63"/>
      <c r="W390" s="45" t="s">
        <v>1637</v>
      </c>
      <c r="X390" s="66">
        <v>1</v>
      </c>
      <c r="Y390" s="69" t="s">
        <v>318</v>
      </c>
      <c r="Z390" s="63"/>
      <c r="AA390" s="63">
        <v>5</v>
      </c>
      <c r="AB390" s="63">
        <v>2022</v>
      </c>
      <c r="AC390" s="68" t="s">
        <v>1638</v>
      </c>
      <c r="AD390" s="79">
        <f ca="1">TODAY()-TABLA45[[#This Row],[Fecha radicación informe]]</f>
        <v>990</v>
      </c>
      <c r="AE390" s="22" t="s">
        <v>58</v>
      </c>
      <c r="AF390" s="34" t="s">
        <v>1639</v>
      </c>
    </row>
    <row r="391" spans="1:32" ht="409.5" x14ac:dyDescent="0.25">
      <c r="A391" s="44">
        <v>3909</v>
      </c>
      <c r="B391" s="45">
        <v>37</v>
      </c>
      <c r="C391" s="45">
        <v>2021</v>
      </c>
      <c r="D391" s="60" t="s">
        <v>1640</v>
      </c>
      <c r="E391" s="10" t="s">
        <v>333</v>
      </c>
      <c r="F391" s="45"/>
      <c r="G391" s="45"/>
      <c r="H391" s="45" t="s">
        <v>48</v>
      </c>
      <c r="I391" s="61" t="s">
        <v>308</v>
      </c>
      <c r="J391" s="12" t="s">
        <v>133</v>
      </c>
      <c r="K391" s="45" t="s">
        <v>927</v>
      </c>
      <c r="L391" s="45" t="s">
        <v>279</v>
      </c>
      <c r="M391" s="62" t="s">
        <v>1630</v>
      </c>
      <c r="N391" s="62" t="s">
        <v>1046</v>
      </c>
      <c r="O391" s="63">
        <v>2021</v>
      </c>
      <c r="P391" s="63"/>
      <c r="Q391" s="63"/>
      <c r="R391" s="64" t="s">
        <v>436</v>
      </c>
      <c r="S391" s="65" t="s">
        <v>1641</v>
      </c>
      <c r="T391" s="75" t="s">
        <v>1636</v>
      </c>
      <c r="U391" s="75" t="s">
        <v>444</v>
      </c>
      <c r="V391" s="63"/>
      <c r="W391" s="45" t="s">
        <v>1642</v>
      </c>
      <c r="X391" s="66">
        <v>1</v>
      </c>
      <c r="Y391" s="69" t="s">
        <v>318</v>
      </c>
      <c r="Z391" s="63"/>
      <c r="AA391" s="63">
        <v>12</v>
      </c>
      <c r="AB391" s="63">
        <v>2023</v>
      </c>
      <c r="AC391" s="68" t="s">
        <v>1638</v>
      </c>
      <c r="AD391" s="79">
        <f ca="1">TODAY()-TABLA45[[#This Row],[Fecha radicación informe]]</f>
        <v>990</v>
      </c>
      <c r="AE391" s="22" t="s">
        <v>58</v>
      </c>
      <c r="AF391" s="34" t="s">
        <v>1643</v>
      </c>
    </row>
    <row r="392" spans="1:32" ht="409.5" x14ac:dyDescent="0.25">
      <c r="A392" s="44">
        <v>3910</v>
      </c>
      <c r="B392" s="45">
        <v>38</v>
      </c>
      <c r="C392" s="45">
        <v>2021</v>
      </c>
      <c r="D392" s="60" t="s">
        <v>1644</v>
      </c>
      <c r="E392" s="10" t="s">
        <v>315</v>
      </c>
      <c r="F392" s="45"/>
      <c r="G392" s="45"/>
      <c r="H392" s="45" t="s">
        <v>301</v>
      </c>
      <c r="I392" s="61" t="s">
        <v>308</v>
      </c>
      <c r="J392" s="12" t="s">
        <v>133</v>
      </c>
      <c r="K392" s="45" t="s">
        <v>927</v>
      </c>
      <c r="L392" s="45" t="s">
        <v>279</v>
      </c>
      <c r="M392" s="62" t="s">
        <v>1630</v>
      </c>
      <c r="N392" s="62" t="s">
        <v>1046</v>
      </c>
      <c r="O392" s="63">
        <v>2021</v>
      </c>
      <c r="P392" s="63"/>
      <c r="Q392" s="63"/>
      <c r="R392" s="64" t="s">
        <v>358</v>
      </c>
      <c r="S392" s="65" t="s">
        <v>1645</v>
      </c>
      <c r="T392" s="75" t="s">
        <v>1636</v>
      </c>
      <c r="U392" s="75" t="s">
        <v>1503</v>
      </c>
      <c r="V392" s="63"/>
      <c r="W392" s="45" t="s">
        <v>1646</v>
      </c>
      <c r="X392" s="66">
        <v>1</v>
      </c>
      <c r="Y392" s="69" t="s">
        <v>318</v>
      </c>
      <c r="Z392" s="63"/>
      <c r="AA392" s="63">
        <v>3</v>
      </c>
      <c r="AB392" s="63">
        <v>2023</v>
      </c>
      <c r="AC392" s="68" t="s">
        <v>1638</v>
      </c>
      <c r="AD392" s="79">
        <f ca="1">TODAY()-TABLA45[[#This Row],[Fecha radicación informe]]</f>
        <v>990</v>
      </c>
      <c r="AE392" s="22" t="s">
        <v>58</v>
      </c>
      <c r="AF392" s="34" t="s">
        <v>1647</v>
      </c>
    </row>
    <row r="393" spans="1:32" ht="409.5" x14ac:dyDescent="0.25">
      <c r="A393" s="44">
        <v>3911</v>
      </c>
      <c r="B393" s="45">
        <v>39</v>
      </c>
      <c r="C393" s="45">
        <v>2021</v>
      </c>
      <c r="D393" s="60" t="s">
        <v>1648</v>
      </c>
      <c r="E393" s="10" t="s">
        <v>719</v>
      </c>
      <c r="F393" s="45"/>
      <c r="G393" s="45"/>
      <c r="H393" s="45" t="s">
        <v>48</v>
      </c>
      <c r="I393" s="61" t="s">
        <v>121</v>
      </c>
      <c r="J393" s="70" t="s">
        <v>77</v>
      </c>
      <c r="K393" s="45" t="s">
        <v>1649</v>
      </c>
      <c r="L393" s="45" t="s">
        <v>770</v>
      </c>
      <c r="M393" s="62" t="s">
        <v>1630</v>
      </c>
      <c r="N393" s="62" t="s">
        <v>1046</v>
      </c>
      <c r="O393" s="63">
        <v>2021</v>
      </c>
      <c r="P393" s="63">
        <v>20231020131693</v>
      </c>
      <c r="Q393" s="73">
        <v>45025</v>
      </c>
      <c r="R393" s="64" t="s">
        <v>436</v>
      </c>
      <c r="S393" s="65" t="s">
        <v>1650</v>
      </c>
      <c r="T393" s="75">
        <v>44531</v>
      </c>
      <c r="U393" s="75">
        <v>44979</v>
      </c>
      <c r="V393" s="45" t="s">
        <v>1651</v>
      </c>
      <c r="W393" s="45" t="s">
        <v>1652</v>
      </c>
      <c r="X393" s="66">
        <v>1</v>
      </c>
      <c r="Y393" s="69" t="s">
        <v>45</v>
      </c>
      <c r="Z393" s="63" t="s">
        <v>108</v>
      </c>
      <c r="AA393" s="63">
        <v>9</v>
      </c>
      <c r="AB393" s="63">
        <v>2023</v>
      </c>
      <c r="AC393" s="68">
        <v>44505</v>
      </c>
      <c r="AD393" s="79">
        <f ca="1">TODAY()-TABLA45[[#This Row],[Fecha radicación informe]]</f>
        <v>983</v>
      </c>
      <c r="AE393" s="82" t="s">
        <v>758</v>
      </c>
      <c r="AF393" s="83" t="s">
        <v>1653</v>
      </c>
    </row>
    <row r="394" spans="1:32" ht="409.5" x14ac:dyDescent="0.25">
      <c r="A394" s="44">
        <v>3912</v>
      </c>
      <c r="B394" s="45">
        <v>40</v>
      </c>
      <c r="C394" s="45">
        <v>2021</v>
      </c>
      <c r="D394" s="60" t="s">
        <v>1654</v>
      </c>
      <c r="E394" s="10" t="s">
        <v>719</v>
      </c>
      <c r="F394" s="45"/>
      <c r="G394" s="45"/>
      <c r="H394" s="45" t="s">
        <v>48</v>
      </c>
      <c r="I394" s="61" t="s">
        <v>121</v>
      </c>
      <c r="J394" s="70" t="s">
        <v>77</v>
      </c>
      <c r="K394" s="45" t="s">
        <v>1655</v>
      </c>
      <c r="L394" s="45" t="s">
        <v>770</v>
      </c>
      <c r="M394" s="62" t="s">
        <v>1630</v>
      </c>
      <c r="N394" s="62" t="s">
        <v>1046</v>
      </c>
      <c r="O394" s="63">
        <v>2021</v>
      </c>
      <c r="P394" s="63">
        <v>20231020131693</v>
      </c>
      <c r="Q394" s="73">
        <v>45025</v>
      </c>
      <c r="R394" s="64" t="s">
        <v>436</v>
      </c>
      <c r="S394" s="65" t="s">
        <v>1656</v>
      </c>
      <c r="T394" s="75" t="s">
        <v>1657</v>
      </c>
      <c r="U394" s="75" t="s">
        <v>1610</v>
      </c>
      <c r="V394" s="45" t="s">
        <v>1658</v>
      </c>
      <c r="W394" s="45" t="s">
        <v>1659</v>
      </c>
      <c r="X394" s="66">
        <v>1</v>
      </c>
      <c r="Y394" s="19" t="s">
        <v>45</v>
      </c>
      <c r="Z394" s="63" t="s">
        <v>108</v>
      </c>
      <c r="AA394" s="63">
        <v>9</v>
      </c>
      <c r="AB394" s="63">
        <v>2023</v>
      </c>
      <c r="AC394" s="68">
        <v>44505</v>
      </c>
      <c r="AD394" s="79">
        <f ca="1">TODAY()-TABLA45[[#This Row],[Fecha radicación informe]]</f>
        <v>983</v>
      </c>
      <c r="AE394" s="22" t="s">
        <v>758</v>
      </c>
      <c r="AF394" s="29" t="s">
        <v>1660</v>
      </c>
    </row>
    <row r="395" spans="1:32" ht="409.5" x14ac:dyDescent="0.25">
      <c r="A395" s="44">
        <v>3913</v>
      </c>
      <c r="B395" s="45">
        <v>41</v>
      </c>
      <c r="C395" s="45">
        <v>2021</v>
      </c>
      <c r="D395" s="60" t="s">
        <v>1661</v>
      </c>
      <c r="E395" s="10" t="s">
        <v>719</v>
      </c>
      <c r="F395" s="45"/>
      <c r="G395" s="45"/>
      <c r="H395" s="45" t="s">
        <v>48</v>
      </c>
      <c r="I395" s="61" t="s">
        <v>121</v>
      </c>
      <c r="J395" s="70" t="s">
        <v>77</v>
      </c>
      <c r="K395" s="45" t="s">
        <v>1662</v>
      </c>
      <c r="L395" s="45" t="s">
        <v>770</v>
      </c>
      <c r="M395" s="62" t="s">
        <v>1630</v>
      </c>
      <c r="N395" s="62" t="s">
        <v>1046</v>
      </c>
      <c r="O395" s="63">
        <v>2021</v>
      </c>
      <c r="P395" s="63">
        <v>20231020131693</v>
      </c>
      <c r="Q395" s="73">
        <v>45025</v>
      </c>
      <c r="R395" s="64" t="s">
        <v>436</v>
      </c>
      <c r="S395" s="65" t="s">
        <v>1663</v>
      </c>
      <c r="T395" s="75" t="s">
        <v>1657</v>
      </c>
      <c r="U395" s="75" t="s">
        <v>1610</v>
      </c>
      <c r="V395" s="45" t="s">
        <v>1664</v>
      </c>
      <c r="W395" s="45" t="s">
        <v>1665</v>
      </c>
      <c r="X395" s="66">
        <v>1</v>
      </c>
      <c r="Y395" s="19" t="s">
        <v>45</v>
      </c>
      <c r="Z395" s="63" t="s">
        <v>108</v>
      </c>
      <c r="AA395" s="63">
        <v>9</v>
      </c>
      <c r="AB395" s="63">
        <v>2023</v>
      </c>
      <c r="AC395" s="68">
        <v>44505</v>
      </c>
      <c r="AD395" s="79">
        <f ca="1">TODAY()-TABLA45[[#This Row],[Fecha radicación informe]]</f>
        <v>983</v>
      </c>
      <c r="AE395" s="22" t="s">
        <v>758</v>
      </c>
      <c r="AF395" s="29" t="s">
        <v>1666</v>
      </c>
    </row>
    <row r="396" spans="1:32" ht="409.5" x14ac:dyDescent="0.25">
      <c r="A396" s="44">
        <v>3914</v>
      </c>
      <c r="B396" s="45">
        <v>42</v>
      </c>
      <c r="C396" s="45">
        <v>2021</v>
      </c>
      <c r="D396" s="60" t="s">
        <v>1667</v>
      </c>
      <c r="E396" s="10" t="s">
        <v>719</v>
      </c>
      <c r="F396" s="45"/>
      <c r="G396" s="45"/>
      <c r="H396" s="45" t="s">
        <v>48</v>
      </c>
      <c r="I396" s="61" t="s">
        <v>121</v>
      </c>
      <c r="J396" s="70" t="s">
        <v>77</v>
      </c>
      <c r="K396" s="45" t="s">
        <v>1649</v>
      </c>
      <c r="L396" s="45" t="s">
        <v>770</v>
      </c>
      <c r="M396" s="62" t="s">
        <v>1630</v>
      </c>
      <c r="N396" s="62" t="s">
        <v>1046</v>
      </c>
      <c r="O396" s="63">
        <v>2021</v>
      </c>
      <c r="P396" s="63">
        <v>20231020131693</v>
      </c>
      <c r="Q396" s="73">
        <v>45025</v>
      </c>
      <c r="R396" s="64" t="s">
        <v>436</v>
      </c>
      <c r="S396" s="65" t="s">
        <v>1668</v>
      </c>
      <c r="T396" s="75" t="s">
        <v>1669</v>
      </c>
      <c r="U396" s="75" t="s">
        <v>1610</v>
      </c>
      <c r="V396" s="45" t="s">
        <v>1670</v>
      </c>
      <c r="W396" s="45" t="s">
        <v>1671</v>
      </c>
      <c r="X396" s="66">
        <v>1</v>
      </c>
      <c r="Y396" s="69" t="s">
        <v>45</v>
      </c>
      <c r="Z396" s="63" t="s">
        <v>108</v>
      </c>
      <c r="AA396" s="63">
        <v>9</v>
      </c>
      <c r="AB396" s="63">
        <v>2023</v>
      </c>
      <c r="AC396" s="68">
        <v>44505</v>
      </c>
      <c r="AD396" s="79">
        <f ca="1">TODAY()-TABLA45[[#This Row],[Fecha radicación informe]]</f>
        <v>983</v>
      </c>
      <c r="AE396" s="84" t="s">
        <v>758</v>
      </c>
      <c r="AF396" s="85" t="s">
        <v>1672</v>
      </c>
    </row>
    <row r="397" spans="1:32" ht="409.5" x14ac:dyDescent="0.25">
      <c r="A397" s="44">
        <v>3915</v>
      </c>
      <c r="B397" s="45">
        <v>43</v>
      </c>
      <c r="C397" s="45">
        <v>2021</v>
      </c>
      <c r="D397" s="60" t="s">
        <v>1673</v>
      </c>
      <c r="E397" s="10" t="s">
        <v>333</v>
      </c>
      <c r="F397" s="45"/>
      <c r="G397" s="45" t="s">
        <v>1674</v>
      </c>
      <c r="H397" s="45" t="s">
        <v>48</v>
      </c>
      <c r="I397" s="61" t="s">
        <v>60</v>
      </c>
      <c r="J397" s="70" t="s">
        <v>61</v>
      </c>
      <c r="K397" s="45" t="s">
        <v>952</v>
      </c>
      <c r="L397" s="45" t="s">
        <v>492</v>
      </c>
      <c r="M397" s="62" t="s">
        <v>1675</v>
      </c>
      <c r="N397" s="62" t="s">
        <v>1109</v>
      </c>
      <c r="O397" s="63">
        <v>2021</v>
      </c>
      <c r="P397" s="63"/>
      <c r="Q397" s="63"/>
      <c r="R397" s="64" t="s">
        <v>436</v>
      </c>
      <c r="S397" s="65" t="s">
        <v>1676</v>
      </c>
      <c r="T397" s="75" t="s">
        <v>105</v>
      </c>
      <c r="U397" s="75">
        <v>45504</v>
      </c>
      <c r="V397" s="63"/>
      <c r="W397" s="45" t="s">
        <v>1677</v>
      </c>
      <c r="X397" s="66">
        <v>0</v>
      </c>
      <c r="Y397" s="69" t="s">
        <v>305</v>
      </c>
      <c r="Z397" s="63"/>
      <c r="AA397" s="63"/>
      <c r="AB397" s="63"/>
      <c r="AC397" s="68">
        <v>44509</v>
      </c>
      <c r="AD397" s="79">
        <f ca="1">TODAY()-TABLA45[[#This Row],[Fecha radicación informe]]</f>
        <v>979</v>
      </c>
      <c r="AE397" s="82" t="s">
        <v>58</v>
      </c>
      <c r="AF397" s="83" t="s">
        <v>1678</v>
      </c>
    </row>
    <row r="398" spans="1:32" ht="252" x14ac:dyDescent="0.25">
      <c r="A398" s="44">
        <v>3916</v>
      </c>
      <c r="B398" s="45">
        <v>44</v>
      </c>
      <c r="C398" s="45">
        <v>2021</v>
      </c>
      <c r="D398" s="60" t="s">
        <v>1679</v>
      </c>
      <c r="E398" s="10" t="s">
        <v>333</v>
      </c>
      <c r="F398" s="45"/>
      <c r="G398" s="45"/>
      <c r="H398" s="45" t="s">
        <v>48</v>
      </c>
      <c r="I398" s="61" t="s">
        <v>76</v>
      </c>
      <c r="J398" s="70" t="s">
        <v>98</v>
      </c>
      <c r="K398" s="45" t="s">
        <v>1680</v>
      </c>
      <c r="L398" s="45" t="s">
        <v>63</v>
      </c>
      <c r="M398" s="62" t="s">
        <v>1630</v>
      </c>
      <c r="N398" s="62" t="s">
        <v>1046</v>
      </c>
      <c r="O398" s="63">
        <v>2021</v>
      </c>
      <c r="P398" s="63"/>
      <c r="Q398" s="63"/>
      <c r="R398" s="64" t="s">
        <v>42</v>
      </c>
      <c r="S398" s="65" t="s">
        <v>1681</v>
      </c>
      <c r="T398" s="75" t="s">
        <v>1610</v>
      </c>
      <c r="U398" s="75" t="s">
        <v>1682</v>
      </c>
      <c r="V398" s="63"/>
      <c r="W398" s="45" t="s">
        <v>1683</v>
      </c>
      <c r="X398" s="66">
        <v>1</v>
      </c>
      <c r="Y398" s="19" t="s">
        <v>318</v>
      </c>
      <c r="Z398" s="63"/>
      <c r="AA398" s="63">
        <v>2</v>
      </c>
      <c r="AB398" s="63">
        <v>2022</v>
      </c>
      <c r="AC398" s="68">
        <v>44498</v>
      </c>
      <c r="AD398" s="79">
        <f ca="1">TODAY()-TABLA45[[#This Row],[Fecha radicación informe]]</f>
        <v>990</v>
      </c>
      <c r="AE398" s="22" t="s">
        <v>58</v>
      </c>
      <c r="AF398" s="29" t="s">
        <v>1684</v>
      </c>
    </row>
    <row r="399" spans="1:32" ht="409.5" x14ac:dyDescent="0.25">
      <c r="A399" s="44">
        <v>3917</v>
      </c>
      <c r="B399" s="45">
        <v>45</v>
      </c>
      <c r="C399" s="45">
        <v>2021</v>
      </c>
      <c r="D399" s="60" t="s">
        <v>1685</v>
      </c>
      <c r="E399" s="10" t="s">
        <v>719</v>
      </c>
      <c r="F399" s="45"/>
      <c r="G399" s="45"/>
      <c r="H399" s="45" t="s">
        <v>301</v>
      </c>
      <c r="I399" s="61" t="s">
        <v>308</v>
      </c>
      <c r="J399" s="12" t="s">
        <v>133</v>
      </c>
      <c r="K399" s="45" t="s">
        <v>927</v>
      </c>
      <c r="L399" s="45" t="s">
        <v>279</v>
      </c>
      <c r="M399" s="62" t="s">
        <v>1675</v>
      </c>
      <c r="N399" s="62" t="s">
        <v>1109</v>
      </c>
      <c r="O399" s="63">
        <v>2021</v>
      </c>
      <c r="P399" s="63" t="s">
        <v>1686</v>
      </c>
      <c r="Q399" s="73">
        <v>44995</v>
      </c>
      <c r="R399" s="64" t="s">
        <v>436</v>
      </c>
      <c r="S399" s="65" t="s">
        <v>1687</v>
      </c>
      <c r="T399" s="75" t="s">
        <v>1688</v>
      </c>
      <c r="U399" s="75" t="s">
        <v>1599</v>
      </c>
      <c r="V399" s="45" t="s">
        <v>1689</v>
      </c>
      <c r="W399" s="45" t="s">
        <v>1690</v>
      </c>
      <c r="X399" s="66">
        <v>1</v>
      </c>
      <c r="Y399" s="69" t="s">
        <v>45</v>
      </c>
      <c r="Z399" s="63" t="s">
        <v>108</v>
      </c>
      <c r="AA399" s="63">
        <v>10</v>
      </c>
      <c r="AB399" s="63">
        <v>2023</v>
      </c>
      <c r="AC399" s="68">
        <v>44537</v>
      </c>
      <c r="AD399" s="79">
        <f ca="1">TODAY()-TABLA45[[#This Row],[Fecha radicación informe]]</f>
        <v>951</v>
      </c>
      <c r="AE399" s="84" t="s">
        <v>758</v>
      </c>
      <c r="AF399" s="85" t="s">
        <v>1691</v>
      </c>
    </row>
    <row r="400" spans="1:32" ht="220.5" x14ac:dyDescent="0.25">
      <c r="A400" s="44">
        <v>3918</v>
      </c>
      <c r="B400" s="45">
        <v>46</v>
      </c>
      <c r="C400" s="45">
        <v>2021</v>
      </c>
      <c r="D400" s="60" t="s">
        <v>1692</v>
      </c>
      <c r="E400" s="10" t="s">
        <v>34</v>
      </c>
      <c r="F400" s="45"/>
      <c r="G400" s="45"/>
      <c r="H400" s="45" t="s">
        <v>35</v>
      </c>
      <c r="I400" s="61" t="s">
        <v>187</v>
      </c>
      <c r="J400" s="12" t="s">
        <v>37</v>
      </c>
      <c r="K400" s="45" t="s">
        <v>278</v>
      </c>
      <c r="L400" s="45" t="s">
        <v>63</v>
      </c>
      <c r="M400" s="62" t="s">
        <v>1675</v>
      </c>
      <c r="N400" s="62" t="s">
        <v>1109</v>
      </c>
      <c r="O400" s="63">
        <v>2021</v>
      </c>
      <c r="P400" s="63"/>
      <c r="Q400" s="63"/>
      <c r="R400" s="64" t="s">
        <v>42</v>
      </c>
      <c r="S400" s="65" t="s">
        <v>1693</v>
      </c>
      <c r="T400" s="75" t="s">
        <v>1694</v>
      </c>
      <c r="U400" s="75" t="s">
        <v>1695</v>
      </c>
      <c r="V400" s="63"/>
      <c r="W400" s="45" t="s">
        <v>1696</v>
      </c>
      <c r="X400" s="66">
        <v>1</v>
      </c>
      <c r="Y400" s="69" t="s">
        <v>45</v>
      </c>
      <c r="Z400" s="63"/>
      <c r="AA400" s="63">
        <v>12</v>
      </c>
      <c r="AB400" s="63">
        <v>2021</v>
      </c>
      <c r="AC400" s="68">
        <v>44536</v>
      </c>
      <c r="AD400" s="79">
        <f ca="1">TODAY()-TABLA45[[#This Row],[Fecha radicación informe]]</f>
        <v>952</v>
      </c>
      <c r="AE400" s="22" t="s">
        <v>58</v>
      </c>
      <c r="AF400" s="14"/>
    </row>
    <row r="401" spans="1:32" ht="409.5" x14ac:dyDescent="0.25">
      <c r="A401" s="44">
        <v>3919</v>
      </c>
      <c r="B401" s="45">
        <v>47</v>
      </c>
      <c r="C401" s="45">
        <v>2021</v>
      </c>
      <c r="D401" s="60" t="s">
        <v>1697</v>
      </c>
      <c r="E401" s="10" t="s">
        <v>719</v>
      </c>
      <c r="F401" s="45"/>
      <c r="G401" s="45"/>
      <c r="H401" s="45" t="s">
        <v>48</v>
      </c>
      <c r="I401" s="61" t="s">
        <v>140</v>
      </c>
      <c r="J401" s="70" t="s">
        <v>77</v>
      </c>
      <c r="K401" s="45" t="s">
        <v>251</v>
      </c>
      <c r="L401" s="45" t="s">
        <v>210</v>
      </c>
      <c r="M401" s="62" t="s">
        <v>1698</v>
      </c>
      <c r="N401" s="62" t="s">
        <v>1151</v>
      </c>
      <c r="O401" s="63">
        <v>2021</v>
      </c>
      <c r="P401" s="63"/>
      <c r="Q401" s="63"/>
      <c r="R401" s="64" t="s">
        <v>358</v>
      </c>
      <c r="S401" s="65" t="s">
        <v>1699</v>
      </c>
      <c r="T401" s="75">
        <v>44630</v>
      </c>
      <c r="U401" s="75" t="s">
        <v>444</v>
      </c>
      <c r="V401" s="63"/>
      <c r="W401" s="45" t="s">
        <v>1700</v>
      </c>
      <c r="X401" s="66">
        <v>1</v>
      </c>
      <c r="Y401" s="69" t="s">
        <v>318</v>
      </c>
      <c r="Z401" s="63"/>
      <c r="AA401" s="63">
        <v>4</v>
      </c>
      <c r="AB401" s="63">
        <v>2023</v>
      </c>
      <c r="AC401" s="68" t="s">
        <v>1701</v>
      </c>
      <c r="AD401" s="79">
        <f ca="1">TODAY()-TABLA45[[#This Row],[Fecha radicación informe]]</f>
        <v>942</v>
      </c>
      <c r="AE401" s="22" t="s">
        <v>758</v>
      </c>
      <c r="AF401" s="34" t="s">
        <v>1702</v>
      </c>
    </row>
    <row r="402" spans="1:32" ht="409.5" x14ac:dyDescent="0.25">
      <c r="A402" s="44">
        <v>3920</v>
      </c>
      <c r="B402" s="45">
        <v>48</v>
      </c>
      <c r="C402" s="45">
        <v>2021</v>
      </c>
      <c r="D402" s="60" t="s">
        <v>1703</v>
      </c>
      <c r="E402" s="10" t="s">
        <v>315</v>
      </c>
      <c r="F402" s="45"/>
      <c r="G402" s="45"/>
      <c r="H402" s="45" t="s">
        <v>48</v>
      </c>
      <c r="I402" s="61" t="s">
        <v>140</v>
      </c>
      <c r="J402" s="70" t="s">
        <v>77</v>
      </c>
      <c r="K402" s="45" t="s">
        <v>251</v>
      </c>
      <c r="L402" s="45" t="s">
        <v>210</v>
      </c>
      <c r="M402" s="62" t="s">
        <v>1698</v>
      </c>
      <c r="N402" s="62" t="s">
        <v>1151</v>
      </c>
      <c r="O402" s="63">
        <v>2021</v>
      </c>
      <c r="P402" s="63"/>
      <c r="Q402" s="63"/>
      <c r="R402" s="64" t="s">
        <v>358</v>
      </c>
      <c r="S402" s="65" t="s">
        <v>1704</v>
      </c>
      <c r="T402" s="75">
        <v>44630</v>
      </c>
      <c r="U402" s="75" t="s">
        <v>444</v>
      </c>
      <c r="V402" s="63"/>
      <c r="W402" s="45" t="s">
        <v>1705</v>
      </c>
      <c r="X402" s="66">
        <v>1</v>
      </c>
      <c r="Y402" s="69" t="s">
        <v>318</v>
      </c>
      <c r="Z402" s="63"/>
      <c r="AA402" s="63">
        <v>10</v>
      </c>
      <c r="AB402" s="63">
        <v>2023</v>
      </c>
      <c r="AC402" s="68" t="s">
        <v>1701</v>
      </c>
      <c r="AD402" s="79">
        <f ca="1">TODAY()-TABLA45[[#This Row],[Fecha radicación informe]]</f>
        <v>942</v>
      </c>
      <c r="AE402" s="22" t="s">
        <v>758</v>
      </c>
      <c r="AF402" s="34" t="s">
        <v>1706</v>
      </c>
    </row>
    <row r="403" spans="1:32" ht="409.5" x14ac:dyDescent="0.25">
      <c r="A403" s="44">
        <v>3921</v>
      </c>
      <c r="B403" s="45">
        <v>49</v>
      </c>
      <c r="C403" s="45">
        <v>2021</v>
      </c>
      <c r="D403" s="60" t="s">
        <v>1707</v>
      </c>
      <c r="E403" s="10" t="s">
        <v>333</v>
      </c>
      <c r="F403" s="45"/>
      <c r="G403" s="45"/>
      <c r="H403" s="45" t="s">
        <v>120</v>
      </c>
      <c r="I403" s="61" t="s">
        <v>140</v>
      </c>
      <c r="J403" s="12" t="s">
        <v>188</v>
      </c>
      <c r="K403" s="45" t="s">
        <v>1708</v>
      </c>
      <c r="L403" s="45" t="s">
        <v>210</v>
      </c>
      <c r="M403" s="62" t="s">
        <v>1698</v>
      </c>
      <c r="N403" s="62" t="s">
        <v>1151</v>
      </c>
      <c r="O403" s="63">
        <v>2021</v>
      </c>
      <c r="P403" s="63"/>
      <c r="Q403" s="63"/>
      <c r="R403" s="64" t="s">
        <v>358</v>
      </c>
      <c r="S403" s="65" t="s">
        <v>1709</v>
      </c>
      <c r="T403" s="75">
        <v>44630</v>
      </c>
      <c r="U403" s="75" t="s">
        <v>444</v>
      </c>
      <c r="V403" s="63"/>
      <c r="W403" s="45" t="s">
        <v>1710</v>
      </c>
      <c r="X403" s="66">
        <v>1</v>
      </c>
      <c r="Y403" s="69" t="s">
        <v>318</v>
      </c>
      <c r="Z403" s="63"/>
      <c r="AA403" s="63">
        <v>8</v>
      </c>
      <c r="AB403" s="63">
        <v>2023</v>
      </c>
      <c r="AC403" s="68" t="s">
        <v>1701</v>
      </c>
      <c r="AD403" s="79">
        <f ca="1">TODAY()-TABLA45[[#This Row],[Fecha radicación informe]]</f>
        <v>942</v>
      </c>
      <c r="AE403" s="22" t="s">
        <v>758</v>
      </c>
      <c r="AF403" s="34" t="s">
        <v>1711</v>
      </c>
    </row>
    <row r="404" spans="1:32" ht="409.5" x14ac:dyDescent="0.25">
      <c r="A404" s="44">
        <v>3922</v>
      </c>
      <c r="B404" s="45">
        <v>50</v>
      </c>
      <c r="C404" s="45">
        <v>2021</v>
      </c>
      <c r="D404" s="60" t="s">
        <v>1712</v>
      </c>
      <c r="E404" s="10" t="s">
        <v>333</v>
      </c>
      <c r="F404" s="45"/>
      <c r="G404" s="45"/>
      <c r="H404" s="45" t="s">
        <v>48</v>
      </c>
      <c r="I404" s="61" t="s">
        <v>140</v>
      </c>
      <c r="J404" s="70" t="s">
        <v>77</v>
      </c>
      <c r="K404" s="45" t="s">
        <v>251</v>
      </c>
      <c r="L404" s="45" t="s">
        <v>210</v>
      </c>
      <c r="M404" s="62" t="s">
        <v>1698</v>
      </c>
      <c r="N404" s="62" t="s">
        <v>1151</v>
      </c>
      <c r="O404" s="63">
        <v>2021</v>
      </c>
      <c r="P404" s="63"/>
      <c r="Q404" s="63"/>
      <c r="R404" s="64" t="s">
        <v>358</v>
      </c>
      <c r="S404" s="65" t="s">
        <v>1713</v>
      </c>
      <c r="T404" s="75">
        <v>44630</v>
      </c>
      <c r="U404" s="75" t="s">
        <v>444</v>
      </c>
      <c r="V404" s="63"/>
      <c r="W404" s="45" t="s">
        <v>1714</v>
      </c>
      <c r="X404" s="66">
        <v>1</v>
      </c>
      <c r="Y404" s="69" t="s">
        <v>318</v>
      </c>
      <c r="Z404" s="63"/>
      <c r="AA404" s="63">
        <v>4</v>
      </c>
      <c r="AB404" s="63">
        <v>2023</v>
      </c>
      <c r="AC404" s="68" t="s">
        <v>1701</v>
      </c>
      <c r="AD404" s="79">
        <f ca="1">TODAY()-TABLA45[[#This Row],[Fecha radicación informe]]</f>
        <v>942</v>
      </c>
      <c r="AE404" s="22" t="s">
        <v>758</v>
      </c>
      <c r="AF404" s="34" t="s">
        <v>1715</v>
      </c>
    </row>
    <row r="405" spans="1:32" ht="409.5" x14ac:dyDescent="0.25">
      <c r="A405" s="44">
        <v>3923</v>
      </c>
      <c r="B405" s="45">
        <v>51</v>
      </c>
      <c r="C405" s="45">
        <v>2021</v>
      </c>
      <c r="D405" s="60" t="s">
        <v>1716</v>
      </c>
      <c r="E405" s="10" t="s">
        <v>315</v>
      </c>
      <c r="F405" s="45"/>
      <c r="G405" s="45"/>
      <c r="H405" s="45" t="s">
        <v>48</v>
      </c>
      <c r="I405" s="61" t="s">
        <v>140</v>
      </c>
      <c r="J405" s="70" t="s">
        <v>77</v>
      </c>
      <c r="K405" s="45" t="s">
        <v>251</v>
      </c>
      <c r="L405" s="45" t="s">
        <v>210</v>
      </c>
      <c r="M405" s="62" t="s">
        <v>1698</v>
      </c>
      <c r="N405" s="62" t="s">
        <v>1151</v>
      </c>
      <c r="O405" s="63">
        <v>2021</v>
      </c>
      <c r="P405" s="63"/>
      <c r="Q405" s="63"/>
      <c r="R405" s="64" t="s">
        <v>358</v>
      </c>
      <c r="S405" s="65" t="s">
        <v>1717</v>
      </c>
      <c r="T405" s="75">
        <v>44630</v>
      </c>
      <c r="U405" s="75" t="s">
        <v>444</v>
      </c>
      <c r="V405" s="63"/>
      <c r="W405" s="45" t="s">
        <v>1718</v>
      </c>
      <c r="X405" s="66">
        <v>1</v>
      </c>
      <c r="Y405" s="69" t="s">
        <v>318</v>
      </c>
      <c r="Z405" s="63"/>
      <c r="AA405" s="63">
        <v>10</v>
      </c>
      <c r="AB405" s="63">
        <v>2023</v>
      </c>
      <c r="AC405" s="68" t="s">
        <v>1701</v>
      </c>
      <c r="AD405" s="79">
        <f ca="1">TODAY()-TABLA45[[#This Row],[Fecha radicación informe]]</f>
        <v>942</v>
      </c>
      <c r="AE405" s="82" t="s">
        <v>758</v>
      </c>
      <c r="AF405" s="83" t="s">
        <v>1719</v>
      </c>
    </row>
    <row r="406" spans="1:32" ht="409.5" x14ac:dyDescent="0.25">
      <c r="A406" s="44">
        <v>3924</v>
      </c>
      <c r="B406" s="45">
        <v>1</v>
      </c>
      <c r="C406" s="45">
        <v>2022</v>
      </c>
      <c r="D406" s="60" t="s">
        <v>1720</v>
      </c>
      <c r="E406" s="10" t="s">
        <v>315</v>
      </c>
      <c r="F406" s="45"/>
      <c r="G406" s="45"/>
      <c r="H406" s="45" t="s">
        <v>85</v>
      </c>
      <c r="I406" s="61" t="s">
        <v>49</v>
      </c>
      <c r="J406" s="70" t="s">
        <v>50</v>
      </c>
      <c r="K406" s="45" t="s">
        <v>1091</v>
      </c>
      <c r="L406" s="45" t="s">
        <v>492</v>
      </c>
      <c r="M406" s="62" t="s">
        <v>1721</v>
      </c>
      <c r="N406" s="62" t="s">
        <v>1454</v>
      </c>
      <c r="O406" s="63">
        <v>2022</v>
      </c>
      <c r="P406" s="86">
        <v>20231020046853</v>
      </c>
      <c r="Q406" s="63" t="s">
        <v>1722</v>
      </c>
      <c r="R406" s="64"/>
      <c r="S406" s="65" t="s">
        <v>1723</v>
      </c>
      <c r="T406" s="75">
        <v>44721</v>
      </c>
      <c r="U406" s="75" t="s">
        <v>1599</v>
      </c>
      <c r="V406" s="45" t="s">
        <v>1724</v>
      </c>
      <c r="W406" s="45" t="s">
        <v>1725</v>
      </c>
      <c r="X406" s="66">
        <v>1</v>
      </c>
      <c r="Y406" s="69" t="s">
        <v>45</v>
      </c>
      <c r="Z406" s="63" t="s">
        <v>108</v>
      </c>
      <c r="AA406" s="63">
        <v>4</v>
      </c>
      <c r="AB406" s="63">
        <v>2023</v>
      </c>
      <c r="AC406" s="68" t="s">
        <v>1726</v>
      </c>
      <c r="AD406" s="79">
        <f ca="1">TODAY()-TABLA45[[#This Row],[Fecha radicación informe]]</f>
        <v>839</v>
      </c>
      <c r="AE406" s="22" t="s">
        <v>758</v>
      </c>
      <c r="AF406" s="29" t="s">
        <v>1727</v>
      </c>
    </row>
    <row r="407" spans="1:32" ht="409.5" x14ac:dyDescent="0.25">
      <c r="A407" s="44">
        <v>3925</v>
      </c>
      <c r="B407" s="45">
        <v>2</v>
      </c>
      <c r="C407" s="45">
        <v>2022</v>
      </c>
      <c r="D407" s="60" t="s">
        <v>1728</v>
      </c>
      <c r="E407" s="10" t="s">
        <v>719</v>
      </c>
      <c r="F407" s="45"/>
      <c r="G407" s="45" t="s">
        <v>1729</v>
      </c>
      <c r="H407" s="45" t="s">
        <v>48</v>
      </c>
      <c r="I407" s="61" t="s">
        <v>140</v>
      </c>
      <c r="J407" s="70" t="s">
        <v>77</v>
      </c>
      <c r="K407" s="45" t="s">
        <v>251</v>
      </c>
      <c r="L407" s="45" t="s">
        <v>210</v>
      </c>
      <c r="M407" s="62" t="s">
        <v>1730</v>
      </c>
      <c r="N407" s="62" t="s">
        <v>802</v>
      </c>
      <c r="O407" s="63">
        <v>2022</v>
      </c>
      <c r="P407" s="63"/>
      <c r="Q407" s="63"/>
      <c r="R407" s="64" t="s">
        <v>358</v>
      </c>
      <c r="S407" s="65" t="s">
        <v>1731</v>
      </c>
      <c r="T407" s="75">
        <v>44815</v>
      </c>
      <c r="U407" s="75" t="s">
        <v>444</v>
      </c>
      <c r="V407" s="63"/>
      <c r="W407" s="45" t="s">
        <v>1732</v>
      </c>
      <c r="X407" s="66">
        <v>1</v>
      </c>
      <c r="Y407" s="69" t="s">
        <v>318</v>
      </c>
      <c r="Z407" s="63"/>
      <c r="AA407" s="63">
        <v>4</v>
      </c>
      <c r="AB407" s="63">
        <v>2023</v>
      </c>
      <c r="AC407" s="68">
        <v>44719</v>
      </c>
      <c r="AD407" s="79">
        <f ca="1">TODAY()-TABLA45[[#This Row],[Fecha radicación informe]]</f>
        <v>769</v>
      </c>
      <c r="AE407" s="22" t="s">
        <v>758</v>
      </c>
      <c r="AF407" s="29" t="s">
        <v>1733</v>
      </c>
    </row>
    <row r="408" spans="1:32" ht="409.5" x14ac:dyDescent="0.25">
      <c r="A408" s="44">
        <v>3926</v>
      </c>
      <c r="B408" s="45">
        <v>3</v>
      </c>
      <c r="C408" s="45">
        <v>2022</v>
      </c>
      <c r="D408" s="60" t="s">
        <v>1734</v>
      </c>
      <c r="E408" s="10" t="s">
        <v>719</v>
      </c>
      <c r="F408" s="45"/>
      <c r="G408" s="45" t="s">
        <v>1735</v>
      </c>
      <c r="H408" s="45" t="s">
        <v>85</v>
      </c>
      <c r="I408" s="61" t="s">
        <v>36</v>
      </c>
      <c r="J408" s="70" t="s">
        <v>77</v>
      </c>
      <c r="K408" s="45" t="s">
        <v>1736</v>
      </c>
      <c r="L408" s="45" t="s">
        <v>765</v>
      </c>
      <c r="M408" s="62" t="s">
        <v>1737</v>
      </c>
      <c r="N408" s="62" t="s">
        <v>971</v>
      </c>
      <c r="O408" s="63">
        <v>2022</v>
      </c>
      <c r="P408" s="63"/>
      <c r="Q408" s="63"/>
      <c r="R408" s="64" t="s">
        <v>358</v>
      </c>
      <c r="S408" s="65" t="s">
        <v>1738</v>
      </c>
      <c r="T408" s="75">
        <v>44813</v>
      </c>
      <c r="U408" s="75">
        <v>45107</v>
      </c>
      <c r="V408" s="63"/>
      <c r="W408" s="45" t="s">
        <v>1739</v>
      </c>
      <c r="X408" s="66">
        <v>1</v>
      </c>
      <c r="Y408" s="69" t="s">
        <v>318</v>
      </c>
      <c r="Z408" s="63"/>
      <c r="AA408" s="63">
        <v>10</v>
      </c>
      <c r="AB408" s="63">
        <v>2023</v>
      </c>
      <c r="AC408" s="68">
        <v>44778</v>
      </c>
      <c r="AD408" s="79">
        <f ca="1">TODAY()-TABLA45[[#This Row],[Fecha radicación informe]]</f>
        <v>710</v>
      </c>
      <c r="AE408" s="22" t="s">
        <v>58</v>
      </c>
      <c r="AF408" s="29" t="s">
        <v>1740</v>
      </c>
    </row>
    <row r="409" spans="1:32" ht="283.5" x14ac:dyDescent="0.25">
      <c r="A409" s="44">
        <v>3927</v>
      </c>
      <c r="B409" s="45">
        <v>4</v>
      </c>
      <c r="C409" s="45">
        <v>2022</v>
      </c>
      <c r="D409" s="60" t="s">
        <v>1741</v>
      </c>
      <c r="E409" s="10" t="s">
        <v>719</v>
      </c>
      <c r="F409" s="45"/>
      <c r="G409" s="45" t="s">
        <v>1742</v>
      </c>
      <c r="H409" s="45" t="s">
        <v>85</v>
      </c>
      <c r="I409" s="61" t="s">
        <v>170</v>
      </c>
      <c r="J409" s="70" t="s">
        <v>50</v>
      </c>
      <c r="K409" s="45" t="s">
        <v>1411</v>
      </c>
      <c r="L409" s="45" t="s">
        <v>210</v>
      </c>
      <c r="M409" s="62" t="s">
        <v>1743</v>
      </c>
      <c r="N409" s="62" t="s">
        <v>1031</v>
      </c>
      <c r="O409" s="63">
        <v>2022</v>
      </c>
      <c r="P409" s="63"/>
      <c r="Q409" s="63"/>
      <c r="R409" s="64" t="s">
        <v>42</v>
      </c>
      <c r="S409" s="65" t="s">
        <v>1744</v>
      </c>
      <c r="T409" s="75" t="s">
        <v>1745</v>
      </c>
      <c r="U409" s="75" t="s">
        <v>444</v>
      </c>
      <c r="V409" s="63"/>
      <c r="W409" s="45" t="s">
        <v>1746</v>
      </c>
      <c r="X409" s="66">
        <v>1</v>
      </c>
      <c r="Y409" s="69" t="s">
        <v>318</v>
      </c>
      <c r="Z409" s="63"/>
      <c r="AA409" s="63">
        <v>5</v>
      </c>
      <c r="AB409" s="63">
        <v>2023</v>
      </c>
      <c r="AC409" s="68" t="s">
        <v>1747</v>
      </c>
      <c r="AD409" s="79">
        <f ca="1">TODAY()-TABLA45[[#This Row],[Fecha radicación informe]]</f>
        <v>668</v>
      </c>
      <c r="AE409" s="87" t="s">
        <v>758</v>
      </c>
      <c r="AF409" s="88" t="s">
        <v>1748</v>
      </c>
    </row>
    <row r="410" spans="1:32" ht="409.5" x14ac:dyDescent="0.25">
      <c r="A410" s="44">
        <v>3928</v>
      </c>
      <c r="B410" s="45">
        <v>5</v>
      </c>
      <c r="C410" s="45">
        <v>2022</v>
      </c>
      <c r="D410" s="60" t="s">
        <v>1749</v>
      </c>
      <c r="E410" s="45" t="s">
        <v>1750</v>
      </c>
      <c r="F410" s="45" t="s">
        <v>1751</v>
      </c>
      <c r="G410" s="45" t="s">
        <v>1752</v>
      </c>
      <c r="H410" s="45" t="s">
        <v>48</v>
      </c>
      <c r="I410" s="61" t="s">
        <v>36</v>
      </c>
      <c r="J410" s="70" t="s">
        <v>188</v>
      </c>
      <c r="K410" s="45" t="s">
        <v>1753</v>
      </c>
      <c r="L410" s="45" t="s">
        <v>100</v>
      </c>
      <c r="M410" s="62" t="s">
        <v>1754</v>
      </c>
      <c r="N410" s="62" t="s">
        <v>1109</v>
      </c>
      <c r="O410" s="63">
        <v>2022</v>
      </c>
      <c r="P410" s="63"/>
      <c r="Q410" s="63"/>
      <c r="R410" s="64" t="s">
        <v>42</v>
      </c>
      <c r="S410" s="65" t="s">
        <v>1755</v>
      </c>
      <c r="T410" s="75" t="s">
        <v>1756</v>
      </c>
      <c r="U410" s="75" t="s">
        <v>1001</v>
      </c>
      <c r="V410" s="63"/>
      <c r="W410" s="45" t="s">
        <v>1757</v>
      </c>
      <c r="X410" s="66">
        <v>0</v>
      </c>
      <c r="Y410" s="69" t="s">
        <v>305</v>
      </c>
      <c r="Z410" s="63"/>
      <c r="AA410" s="63"/>
      <c r="AB410" s="63"/>
      <c r="AC410" s="68" t="s">
        <v>1509</v>
      </c>
      <c r="AD410" s="79">
        <f ca="1">TODAY()-TABLA45[[#This Row],[Fecha radicación informe]]</f>
        <v>594</v>
      </c>
      <c r="AE410" s="87" t="s">
        <v>46</v>
      </c>
      <c r="AF410" s="88" t="s">
        <v>1758</v>
      </c>
    </row>
    <row r="411" spans="1:32" ht="409.5" x14ac:dyDescent="0.25">
      <c r="A411" s="44">
        <v>3929</v>
      </c>
      <c r="B411" s="45">
        <v>6</v>
      </c>
      <c r="C411" s="45">
        <v>2022</v>
      </c>
      <c r="D411" s="60" t="s">
        <v>1759</v>
      </c>
      <c r="E411" s="45" t="s">
        <v>1750</v>
      </c>
      <c r="F411" s="45" t="s">
        <v>1751</v>
      </c>
      <c r="G411" s="45" t="s">
        <v>1752</v>
      </c>
      <c r="H411" s="45" t="s">
        <v>48</v>
      </c>
      <c r="I411" s="61" t="s">
        <v>36</v>
      </c>
      <c r="J411" s="70" t="s">
        <v>98</v>
      </c>
      <c r="K411" s="45" t="s">
        <v>1753</v>
      </c>
      <c r="L411" s="45" t="s">
        <v>100</v>
      </c>
      <c r="M411" s="62" t="s">
        <v>1754</v>
      </c>
      <c r="N411" s="62" t="s">
        <v>1109</v>
      </c>
      <c r="O411" s="63">
        <v>2022</v>
      </c>
      <c r="P411" s="63"/>
      <c r="Q411" s="63"/>
      <c r="R411" s="64" t="s">
        <v>358</v>
      </c>
      <c r="S411" s="65" t="s">
        <v>1760</v>
      </c>
      <c r="T411" s="75" t="s">
        <v>1761</v>
      </c>
      <c r="U411" s="75" t="s">
        <v>1001</v>
      </c>
      <c r="V411" s="63"/>
      <c r="W411" s="45" t="s">
        <v>1762</v>
      </c>
      <c r="X411" s="66">
        <v>0.5</v>
      </c>
      <c r="Y411" s="69" t="s">
        <v>305</v>
      </c>
      <c r="Z411" s="63"/>
      <c r="AA411" s="63"/>
      <c r="AB411" s="63"/>
      <c r="AC411" s="68" t="s">
        <v>1509</v>
      </c>
      <c r="AD411" s="79">
        <f ca="1">TODAY()-TABLA45[[#This Row],[Fecha radicación informe]]</f>
        <v>594</v>
      </c>
      <c r="AE411" s="87" t="s">
        <v>46</v>
      </c>
      <c r="AF411" s="88" t="s">
        <v>1763</v>
      </c>
    </row>
    <row r="412" spans="1:32" ht="409.5" x14ac:dyDescent="0.25">
      <c r="A412" s="44">
        <v>3930</v>
      </c>
      <c r="B412" s="45">
        <v>7</v>
      </c>
      <c r="C412" s="45">
        <v>2022</v>
      </c>
      <c r="D412" s="60" t="s">
        <v>1764</v>
      </c>
      <c r="E412" s="45" t="s">
        <v>333</v>
      </c>
      <c r="F412" s="45" t="s">
        <v>1765</v>
      </c>
      <c r="G412" s="45" t="s">
        <v>1766</v>
      </c>
      <c r="H412" s="45" t="s">
        <v>48</v>
      </c>
      <c r="I412" s="61" t="s">
        <v>308</v>
      </c>
      <c r="J412" s="70" t="s">
        <v>133</v>
      </c>
      <c r="K412" s="45" t="s">
        <v>927</v>
      </c>
      <c r="L412" s="45" t="s">
        <v>279</v>
      </c>
      <c r="M412" s="62" t="s">
        <v>1754</v>
      </c>
      <c r="N412" s="62" t="s">
        <v>1109</v>
      </c>
      <c r="O412" s="63">
        <v>2022</v>
      </c>
      <c r="P412" s="63"/>
      <c r="Q412" s="63"/>
      <c r="R412" s="64" t="s">
        <v>436</v>
      </c>
      <c r="S412" s="65" t="s">
        <v>1767</v>
      </c>
      <c r="T412" s="75">
        <v>44988</v>
      </c>
      <c r="U412" s="75" t="s">
        <v>1768</v>
      </c>
      <c r="V412" s="63"/>
      <c r="W412" s="45" t="s">
        <v>1769</v>
      </c>
      <c r="X412" s="66">
        <v>1</v>
      </c>
      <c r="Y412" s="69" t="s">
        <v>318</v>
      </c>
      <c r="Z412" s="63"/>
      <c r="AA412" s="63">
        <v>6</v>
      </c>
      <c r="AB412" s="63">
        <v>2024</v>
      </c>
      <c r="AC412" s="68">
        <v>44896</v>
      </c>
      <c r="AD412" s="79">
        <f ca="1">TODAY()-TABLA45[[#This Row],[Fecha radicación informe]]</f>
        <v>592</v>
      </c>
      <c r="AE412" s="87" t="s">
        <v>58</v>
      </c>
      <c r="AF412" s="88" t="s">
        <v>1770</v>
      </c>
    </row>
    <row r="413" spans="1:32" ht="409.5" x14ac:dyDescent="0.25">
      <c r="A413" s="44">
        <v>3931</v>
      </c>
      <c r="B413" s="45">
        <v>8</v>
      </c>
      <c r="C413" s="45">
        <v>2022</v>
      </c>
      <c r="D413" s="60" t="s">
        <v>1771</v>
      </c>
      <c r="E413" s="45" t="s">
        <v>333</v>
      </c>
      <c r="F413" s="45" t="s">
        <v>1772</v>
      </c>
      <c r="G413" s="45" t="s">
        <v>1773</v>
      </c>
      <c r="H413" s="45" t="s">
        <v>186</v>
      </c>
      <c r="I413" s="61" t="s">
        <v>187</v>
      </c>
      <c r="J413" s="70" t="s">
        <v>61</v>
      </c>
      <c r="K413" s="45" t="s">
        <v>952</v>
      </c>
      <c r="L413" s="45" t="s">
        <v>492</v>
      </c>
      <c r="M413" s="62" t="s">
        <v>1754</v>
      </c>
      <c r="N413" s="62" t="s">
        <v>1109</v>
      </c>
      <c r="O413" s="63">
        <v>2022</v>
      </c>
      <c r="P413" s="63"/>
      <c r="Q413" s="63"/>
      <c r="R413" s="64" t="s">
        <v>436</v>
      </c>
      <c r="S413" s="65" t="s">
        <v>1774</v>
      </c>
      <c r="T413" s="75" t="s">
        <v>1775</v>
      </c>
      <c r="U413" s="75">
        <v>45504</v>
      </c>
      <c r="V413" s="63"/>
      <c r="W413" s="45" t="s">
        <v>1776</v>
      </c>
      <c r="X413" s="66">
        <v>0.33</v>
      </c>
      <c r="Y413" s="69" t="s">
        <v>305</v>
      </c>
      <c r="Z413" s="63"/>
      <c r="AA413" s="63"/>
      <c r="AB413" s="63"/>
      <c r="AC413" s="68" t="s">
        <v>1777</v>
      </c>
      <c r="AD413" s="79">
        <f ca="1">TODAY()-TABLA45[[#This Row],[Fecha radicación informe]]</f>
        <v>595</v>
      </c>
      <c r="AE413" s="87" t="s">
        <v>758</v>
      </c>
      <c r="AF413" s="88" t="s">
        <v>1778</v>
      </c>
    </row>
    <row r="414" spans="1:32" ht="409.5" x14ac:dyDescent="0.25">
      <c r="A414" s="44">
        <v>3932</v>
      </c>
      <c r="B414" s="45">
        <v>9</v>
      </c>
      <c r="C414" s="45">
        <v>2022</v>
      </c>
      <c r="D414" s="60" t="s">
        <v>1779</v>
      </c>
      <c r="E414" s="45" t="s">
        <v>333</v>
      </c>
      <c r="F414" s="45" t="s">
        <v>1772</v>
      </c>
      <c r="G414" s="45" t="s">
        <v>1780</v>
      </c>
      <c r="H414" s="45" t="s">
        <v>186</v>
      </c>
      <c r="I414" s="61" t="s">
        <v>187</v>
      </c>
      <c r="J414" s="70" t="s">
        <v>61</v>
      </c>
      <c r="K414" s="45" t="s">
        <v>952</v>
      </c>
      <c r="L414" s="45" t="s">
        <v>492</v>
      </c>
      <c r="M414" s="62" t="s">
        <v>1754</v>
      </c>
      <c r="N414" s="62" t="s">
        <v>1109</v>
      </c>
      <c r="O414" s="63">
        <v>2022</v>
      </c>
      <c r="P414" s="63"/>
      <c r="Q414" s="63"/>
      <c r="R414" s="64" t="s">
        <v>436</v>
      </c>
      <c r="S414" s="65" t="s">
        <v>1774</v>
      </c>
      <c r="T414" s="75" t="s">
        <v>1775</v>
      </c>
      <c r="U414" s="75">
        <v>45504</v>
      </c>
      <c r="V414" s="63"/>
      <c r="W414" s="45" t="s">
        <v>1776</v>
      </c>
      <c r="X414" s="66">
        <v>0.33</v>
      </c>
      <c r="Y414" s="69" t="s">
        <v>305</v>
      </c>
      <c r="Z414" s="63"/>
      <c r="AA414" s="63"/>
      <c r="AB414" s="63"/>
      <c r="AC414" s="68" t="s">
        <v>1777</v>
      </c>
      <c r="AD414" s="79">
        <f ca="1">TODAY()-TABLA45[[#This Row],[Fecha radicación informe]]</f>
        <v>595</v>
      </c>
      <c r="AE414" s="87" t="s">
        <v>758</v>
      </c>
      <c r="AF414" s="88" t="s">
        <v>1781</v>
      </c>
    </row>
    <row r="415" spans="1:32" ht="409.5" x14ac:dyDescent="0.25">
      <c r="A415" s="44">
        <v>3933</v>
      </c>
      <c r="B415" s="45">
        <v>10</v>
      </c>
      <c r="C415" s="45">
        <v>2022</v>
      </c>
      <c r="D415" s="60" t="s">
        <v>1782</v>
      </c>
      <c r="E415" s="45" t="s">
        <v>333</v>
      </c>
      <c r="F415" s="45" t="s">
        <v>1783</v>
      </c>
      <c r="G415" s="45" t="s">
        <v>1784</v>
      </c>
      <c r="H415" s="45" t="s">
        <v>48</v>
      </c>
      <c r="I415" s="61" t="s">
        <v>308</v>
      </c>
      <c r="J415" s="70" t="s">
        <v>133</v>
      </c>
      <c r="K415" s="45" t="s">
        <v>927</v>
      </c>
      <c r="L415" s="45" t="s">
        <v>210</v>
      </c>
      <c r="M415" s="62" t="s">
        <v>1754</v>
      </c>
      <c r="N415" s="62" t="s">
        <v>1109</v>
      </c>
      <c r="O415" s="63">
        <v>2022</v>
      </c>
      <c r="P415" s="63"/>
      <c r="Q415" s="63"/>
      <c r="R415" s="64" t="s">
        <v>358</v>
      </c>
      <c r="S415" s="65" t="s">
        <v>1785</v>
      </c>
      <c r="T415" s="75" t="s">
        <v>1786</v>
      </c>
      <c r="U415" s="75" t="s">
        <v>1787</v>
      </c>
      <c r="V415" s="63"/>
      <c r="W415" s="45" t="s">
        <v>1788</v>
      </c>
      <c r="X415" s="66">
        <v>1</v>
      </c>
      <c r="Y415" s="69" t="s">
        <v>318</v>
      </c>
      <c r="Z415" s="63"/>
      <c r="AA415" s="63">
        <v>11</v>
      </c>
      <c r="AB415" s="63">
        <v>2023</v>
      </c>
      <c r="AC415" s="68">
        <v>44902</v>
      </c>
      <c r="AD415" s="79">
        <f ca="1">TODAY()-TABLA45[[#This Row],[Fecha radicación informe]]</f>
        <v>586</v>
      </c>
      <c r="AE415" s="87" t="s">
        <v>58</v>
      </c>
      <c r="AF415" s="88" t="s">
        <v>1789</v>
      </c>
    </row>
    <row r="416" spans="1:32" ht="409.5" x14ac:dyDescent="0.25">
      <c r="A416" s="44">
        <v>3934</v>
      </c>
      <c r="B416" s="45">
        <v>11</v>
      </c>
      <c r="C416" s="45">
        <v>2022</v>
      </c>
      <c r="D416" s="60" t="s">
        <v>1790</v>
      </c>
      <c r="E416" s="45" t="s">
        <v>719</v>
      </c>
      <c r="F416" s="45" t="s">
        <v>1791</v>
      </c>
      <c r="G416" s="45" t="s">
        <v>1792</v>
      </c>
      <c r="H416" s="45" t="s">
        <v>85</v>
      </c>
      <c r="I416" s="61" t="s">
        <v>132</v>
      </c>
      <c r="J416" s="70" t="s">
        <v>133</v>
      </c>
      <c r="K416" s="45" t="s">
        <v>865</v>
      </c>
      <c r="L416" s="45" t="s">
        <v>770</v>
      </c>
      <c r="M416" s="62" t="s">
        <v>1793</v>
      </c>
      <c r="N416" s="62" t="s">
        <v>1151</v>
      </c>
      <c r="O416" s="63">
        <v>2022</v>
      </c>
      <c r="P416" s="63">
        <v>20231020207743</v>
      </c>
      <c r="Q416" s="63" t="s">
        <v>1794</v>
      </c>
      <c r="R416" s="64" t="s">
        <v>358</v>
      </c>
      <c r="S416" s="65" t="s">
        <v>1795</v>
      </c>
      <c r="T416" s="75">
        <v>44990</v>
      </c>
      <c r="U416" s="75">
        <v>45204</v>
      </c>
      <c r="V416" s="45" t="s">
        <v>1796</v>
      </c>
      <c r="W416" s="45" t="s">
        <v>1797</v>
      </c>
      <c r="X416" s="66">
        <v>1</v>
      </c>
      <c r="Y416" s="69" t="s">
        <v>45</v>
      </c>
      <c r="Z416" s="63" t="s">
        <v>108</v>
      </c>
      <c r="AA416" s="63">
        <v>12</v>
      </c>
      <c r="AB416" s="63">
        <v>2023</v>
      </c>
      <c r="AC416" s="68">
        <v>44907</v>
      </c>
      <c r="AD416" s="79">
        <f ca="1">TODAY()-TABLA45[[#This Row],[Fecha radicación informe]]</f>
        <v>581</v>
      </c>
      <c r="AE416" s="87" t="s">
        <v>758</v>
      </c>
      <c r="AF416" s="88" t="s">
        <v>1798</v>
      </c>
    </row>
    <row r="417" spans="1:32" ht="409.5" x14ac:dyDescent="0.25">
      <c r="A417" s="44">
        <v>3935</v>
      </c>
      <c r="B417" s="45">
        <v>12</v>
      </c>
      <c r="C417" s="45">
        <v>2022</v>
      </c>
      <c r="D417" s="60" t="s">
        <v>1799</v>
      </c>
      <c r="E417" s="45" t="s">
        <v>719</v>
      </c>
      <c r="F417" s="45" t="s">
        <v>1800</v>
      </c>
      <c r="G417" s="45" t="s">
        <v>1792</v>
      </c>
      <c r="H417" s="45" t="s">
        <v>85</v>
      </c>
      <c r="I417" s="61" t="s">
        <v>132</v>
      </c>
      <c r="J417" s="70" t="s">
        <v>133</v>
      </c>
      <c r="K417" s="45" t="s">
        <v>865</v>
      </c>
      <c r="L417" s="45" t="s">
        <v>770</v>
      </c>
      <c r="M417" s="62" t="s">
        <v>1793</v>
      </c>
      <c r="N417" s="62" t="s">
        <v>1151</v>
      </c>
      <c r="O417" s="63">
        <v>2022</v>
      </c>
      <c r="P417" s="63">
        <v>20231020207743</v>
      </c>
      <c r="Q417" s="63" t="s">
        <v>1801</v>
      </c>
      <c r="R417" s="64" t="s">
        <v>358</v>
      </c>
      <c r="S417" s="65" t="s">
        <v>1802</v>
      </c>
      <c r="T417" s="75">
        <v>44990</v>
      </c>
      <c r="U417" s="75">
        <v>45021</v>
      </c>
      <c r="V417" s="45" t="s">
        <v>1803</v>
      </c>
      <c r="W417" s="45" t="s">
        <v>1804</v>
      </c>
      <c r="X417" s="66">
        <v>1</v>
      </c>
      <c r="Y417" s="69" t="s">
        <v>45</v>
      </c>
      <c r="Z417" s="63" t="s">
        <v>108</v>
      </c>
      <c r="AA417" s="63">
        <v>12</v>
      </c>
      <c r="AB417" s="63">
        <v>2023</v>
      </c>
      <c r="AC417" s="68">
        <v>44907</v>
      </c>
      <c r="AD417" s="79">
        <f ca="1">TODAY()-TABLA45[[#This Row],[Fecha radicación informe]]</f>
        <v>581</v>
      </c>
      <c r="AE417" s="87" t="s">
        <v>758</v>
      </c>
      <c r="AF417" s="88" t="s">
        <v>1805</v>
      </c>
    </row>
    <row r="418" spans="1:32" ht="409.5" x14ac:dyDescent="0.25">
      <c r="A418" s="44">
        <v>3936</v>
      </c>
      <c r="B418" s="45">
        <v>13</v>
      </c>
      <c r="C418" s="45">
        <v>2022</v>
      </c>
      <c r="D418" s="60" t="s">
        <v>1806</v>
      </c>
      <c r="E418" s="45" t="s">
        <v>315</v>
      </c>
      <c r="F418" s="45" t="s">
        <v>1807</v>
      </c>
      <c r="G418" s="45" t="s">
        <v>1808</v>
      </c>
      <c r="H418" s="45" t="s">
        <v>85</v>
      </c>
      <c r="I418" s="61" t="s">
        <v>49</v>
      </c>
      <c r="J418" s="70" t="s">
        <v>50</v>
      </c>
      <c r="K418" s="45" t="s">
        <v>1029</v>
      </c>
      <c r="L418" s="45" t="s">
        <v>492</v>
      </c>
      <c r="M418" s="62" t="s">
        <v>1793</v>
      </c>
      <c r="N418" s="62" t="s">
        <v>1151</v>
      </c>
      <c r="O418" s="63">
        <v>2022</v>
      </c>
      <c r="P418" s="63"/>
      <c r="Q418" s="63"/>
      <c r="R418" s="64" t="s">
        <v>436</v>
      </c>
      <c r="S418" s="65" t="s">
        <v>1809</v>
      </c>
      <c r="T418" s="75">
        <v>44962</v>
      </c>
      <c r="U418" s="75">
        <v>45657</v>
      </c>
      <c r="V418" s="63"/>
      <c r="W418" s="45" t="s">
        <v>1810</v>
      </c>
      <c r="X418" s="66">
        <v>0.33</v>
      </c>
      <c r="Y418" s="69" t="s">
        <v>305</v>
      </c>
      <c r="Z418" s="63"/>
      <c r="AA418" s="63"/>
      <c r="AB418" s="63"/>
      <c r="AC418" s="68" t="s">
        <v>1811</v>
      </c>
      <c r="AD418" s="79">
        <f ca="1">TODAY()-TABLA45[[#This Row],[Fecha radicación informe]]</f>
        <v>579</v>
      </c>
      <c r="AE418" s="87" t="s">
        <v>58</v>
      </c>
      <c r="AF418" s="88" t="s">
        <v>1812</v>
      </c>
    </row>
    <row r="419" spans="1:32" ht="409.5" x14ac:dyDescent="0.25">
      <c r="A419" s="44">
        <v>3937</v>
      </c>
      <c r="B419" s="45">
        <v>14</v>
      </c>
      <c r="C419" s="45">
        <v>2022</v>
      </c>
      <c r="D419" s="60" t="s">
        <v>1813</v>
      </c>
      <c r="E419" s="45" t="s">
        <v>333</v>
      </c>
      <c r="F419" s="45" t="s">
        <v>1814</v>
      </c>
      <c r="G419" s="45" t="s">
        <v>1815</v>
      </c>
      <c r="H419" s="45" t="s">
        <v>48</v>
      </c>
      <c r="I419" s="61" t="s">
        <v>140</v>
      </c>
      <c r="J419" s="70" t="s">
        <v>77</v>
      </c>
      <c r="K419" s="45" t="s">
        <v>1816</v>
      </c>
      <c r="L419" s="45" t="s">
        <v>210</v>
      </c>
      <c r="M419" s="62" t="s">
        <v>1754</v>
      </c>
      <c r="N419" s="62" t="s">
        <v>1109</v>
      </c>
      <c r="O419" s="63">
        <v>2022</v>
      </c>
      <c r="P419" s="63"/>
      <c r="Q419" s="63"/>
      <c r="R419" s="64" t="s">
        <v>358</v>
      </c>
      <c r="S419" s="65" t="s">
        <v>1817</v>
      </c>
      <c r="T419" s="75" t="s">
        <v>1786</v>
      </c>
      <c r="U419" s="75" t="s">
        <v>992</v>
      </c>
      <c r="V419" s="63"/>
      <c r="W419" s="45" t="s">
        <v>1818</v>
      </c>
      <c r="X419" s="66">
        <v>1</v>
      </c>
      <c r="Y419" s="69" t="s">
        <v>318</v>
      </c>
      <c r="Z419" s="63"/>
      <c r="AA419" s="63">
        <v>10</v>
      </c>
      <c r="AB419" s="63">
        <v>2023</v>
      </c>
      <c r="AC419" s="68" t="s">
        <v>1819</v>
      </c>
      <c r="AD419" s="79">
        <f ca="1">TODAY()-TABLA45[[#This Row],[Fecha radicación informe]]</f>
        <v>578</v>
      </c>
      <c r="AE419" s="87" t="s">
        <v>758</v>
      </c>
      <c r="AF419" s="88" t="s">
        <v>1820</v>
      </c>
    </row>
    <row r="420" spans="1:32" ht="409.5" x14ac:dyDescent="0.25">
      <c r="A420" s="44">
        <v>3938</v>
      </c>
      <c r="B420" s="45">
        <v>15</v>
      </c>
      <c r="C420" s="45">
        <v>2022</v>
      </c>
      <c r="D420" s="60" t="s">
        <v>1821</v>
      </c>
      <c r="E420" s="45" t="s">
        <v>333</v>
      </c>
      <c r="F420" s="45" t="s">
        <v>1814</v>
      </c>
      <c r="G420" s="45" t="s">
        <v>1815</v>
      </c>
      <c r="H420" s="45" t="s">
        <v>48</v>
      </c>
      <c r="I420" s="61" t="s">
        <v>140</v>
      </c>
      <c r="J420" s="70" t="s">
        <v>77</v>
      </c>
      <c r="K420" s="45" t="s">
        <v>251</v>
      </c>
      <c r="L420" s="45" t="s">
        <v>210</v>
      </c>
      <c r="M420" s="62" t="s">
        <v>1754</v>
      </c>
      <c r="N420" s="62" t="s">
        <v>1109</v>
      </c>
      <c r="O420" s="63">
        <v>2022</v>
      </c>
      <c r="P420" s="63"/>
      <c r="Q420" s="63"/>
      <c r="R420" s="64" t="s">
        <v>358</v>
      </c>
      <c r="S420" s="65" t="s">
        <v>1822</v>
      </c>
      <c r="T420" s="75" t="s">
        <v>1722</v>
      </c>
      <c r="U420" s="75" t="s">
        <v>1823</v>
      </c>
      <c r="V420" s="63"/>
      <c r="W420" s="45" t="s">
        <v>1824</v>
      </c>
      <c r="X420" s="66">
        <v>1</v>
      </c>
      <c r="Y420" s="69" t="s">
        <v>318</v>
      </c>
      <c r="Z420" s="63"/>
      <c r="AA420" s="63">
        <v>10</v>
      </c>
      <c r="AB420" s="63">
        <v>2023</v>
      </c>
      <c r="AC420" s="68" t="s">
        <v>1775</v>
      </c>
      <c r="AD420" s="79">
        <f ca="1">TODAY()-TABLA45[[#This Row],[Fecha radicación informe]]</f>
        <v>577</v>
      </c>
      <c r="AE420" s="87" t="s">
        <v>758</v>
      </c>
      <c r="AF420" s="88" t="s">
        <v>1825</v>
      </c>
    </row>
    <row r="421" spans="1:32" ht="409.5" x14ac:dyDescent="0.25">
      <c r="A421" s="44">
        <v>3939</v>
      </c>
      <c r="B421" s="45">
        <v>16</v>
      </c>
      <c r="C421" s="45">
        <v>2022</v>
      </c>
      <c r="D421" s="60" t="s">
        <v>1826</v>
      </c>
      <c r="E421" s="45" t="s">
        <v>333</v>
      </c>
      <c r="F421" s="45" t="s">
        <v>1827</v>
      </c>
      <c r="G421" s="45" t="s">
        <v>1815</v>
      </c>
      <c r="H421" s="45" t="s">
        <v>48</v>
      </c>
      <c r="I421" s="61" t="s">
        <v>140</v>
      </c>
      <c r="J421" s="70" t="s">
        <v>77</v>
      </c>
      <c r="K421" s="45" t="s">
        <v>251</v>
      </c>
      <c r="L421" s="45" t="s">
        <v>210</v>
      </c>
      <c r="M421" s="62" t="s">
        <v>1754</v>
      </c>
      <c r="N421" s="62" t="s">
        <v>1109</v>
      </c>
      <c r="O421" s="63">
        <v>2022</v>
      </c>
      <c r="P421" s="63"/>
      <c r="Q421" s="63"/>
      <c r="R421" s="64" t="s">
        <v>358</v>
      </c>
      <c r="S421" s="65" t="s">
        <v>1828</v>
      </c>
      <c r="T421" s="75" t="s">
        <v>1722</v>
      </c>
      <c r="U421" s="75" t="s">
        <v>1823</v>
      </c>
      <c r="V421" s="63"/>
      <c r="W421" s="45" t="s">
        <v>1829</v>
      </c>
      <c r="X421" s="66">
        <v>1</v>
      </c>
      <c r="Y421" s="69" t="s">
        <v>318</v>
      </c>
      <c r="Z421" s="63"/>
      <c r="AA421" s="63">
        <v>10</v>
      </c>
      <c r="AB421" s="63">
        <v>2023</v>
      </c>
      <c r="AC421" s="68" t="s">
        <v>1775</v>
      </c>
      <c r="AD421" s="79">
        <f ca="1">TODAY()-TABLA45[[#This Row],[Fecha radicación informe]]</f>
        <v>577</v>
      </c>
      <c r="AE421" s="87" t="s">
        <v>758</v>
      </c>
      <c r="AF421" s="88" t="s">
        <v>1830</v>
      </c>
    </row>
    <row r="422" spans="1:32" ht="409.5" x14ac:dyDescent="0.25">
      <c r="A422" s="44">
        <v>3940</v>
      </c>
      <c r="B422" s="45">
        <v>17</v>
      </c>
      <c r="C422" s="45">
        <v>2022</v>
      </c>
      <c r="D422" s="60" t="s">
        <v>1831</v>
      </c>
      <c r="E422" s="45" t="s">
        <v>1271</v>
      </c>
      <c r="F422" s="45" t="s">
        <v>1832</v>
      </c>
      <c r="G422" s="45" t="s">
        <v>1833</v>
      </c>
      <c r="H422" s="45" t="s">
        <v>48</v>
      </c>
      <c r="I422" s="61" t="s">
        <v>36</v>
      </c>
      <c r="J422" s="70" t="s">
        <v>37</v>
      </c>
      <c r="K422" s="45" t="s">
        <v>496</v>
      </c>
      <c r="L422" s="45" t="s">
        <v>39</v>
      </c>
      <c r="M422" s="62" t="s">
        <v>1754</v>
      </c>
      <c r="N422" s="62" t="s">
        <v>1109</v>
      </c>
      <c r="O422" s="63">
        <v>2022</v>
      </c>
      <c r="P422" s="63"/>
      <c r="Q422" s="63"/>
      <c r="R422" s="64" t="s">
        <v>358</v>
      </c>
      <c r="S422" s="65" t="s">
        <v>1834</v>
      </c>
      <c r="T422" s="75" t="s">
        <v>1835</v>
      </c>
      <c r="U422" s="75" t="s">
        <v>1263</v>
      </c>
      <c r="V422" s="63"/>
      <c r="W422" s="45" t="s">
        <v>1836</v>
      </c>
      <c r="X422" s="66">
        <v>1</v>
      </c>
      <c r="Y422" s="69" t="s">
        <v>318</v>
      </c>
      <c r="Z422" s="63"/>
      <c r="AA422" s="63">
        <v>5</v>
      </c>
      <c r="AB422" s="63">
        <v>2024</v>
      </c>
      <c r="AC422" s="68">
        <v>44902</v>
      </c>
      <c r="AD422" s="79">
        <f ca="1">TODAY()-TABLA45[[#This Row],[Fecha radicación informe]]</f>
        <v>586</v>
      </c>
      <c r="AE422" s="87" t="s">
        <v>46</v>
      </c>
      <c r="AF422" s="88" t="s">
        <v>1837</v>
      </c>
    </row>
    <row r="423" spans="1:32" ht="409.5" x14ac:dyDescent="0.25">
      <c r="A423" s="44">
        <v>3941</v>
      </c>
      <c r="B423" s="45">
        <v>18</v>
      </c>
      <c r="C423" s="45">
        <v>2022</v>
      </c>
      <c r="D423" s="60" t="s">
        <v>1838</v>
      </c>
      <c r="E423" s="45" t="s">
        <v>1271</v>
      </c>
      <c r="F423" s="45" t="s">
        <v>1832</v>
      </c>
      <c r="G423" s="45" t="s">
        <v>1839</v>
      </c>
      <c r="H423" s="45" t="s">
        <v>48</v>
      </c>
      <c r="I423" s="61" t="s">
        <v>36</v>
      </c>
      <c r="J423" s="70" t="s">
        <v>37</v>
      </c>
      <c r="K423" s="45" t="s">
        <v>496</v>
      </c>
      <c r="L423" s="45" t="s">
        <v>39</v>
      </c>
      <c r="M423" s="62" t="s">
        <v>1754</v>
      </c>
      <c r="N423" s="62" t="s">
        <v>1109</v>
      </c>
      <c r="O423" s="63">
        <v>2022</v>
      </c>
      <c r="P423" s="63"/>
      <c r="Q423" s="63"/>
      <c r="R423" s="64" t="s">
        <v>42</v>
      </c>
      <c r="S423" s="65" t="s">
        <v>1840</v>
      </c>
      <c r="T423" s="75" t="s">
        <v>1841</v>
      </c>
      <c r="U423" s="75" t="s">
        <v>1823</v>
      </c>
      <c r="V423" s="63"/>
      <c r="W423" s="45" t="s">
        <v>1842</v>
      </c>
      <c r="X423" s="66">
        <v>1</v>
      </c>
      <c r="Y423" s="69" t="s">
        <v>318</v>
      </c>
      <c r="Z423" s="63"/>
      <c r="AA423" s="63">
        <v>5</v>
      </c>
      <c r="AB423" s="63">
        <v>2024</v>
      </c>
      <c r="AC423" s="68">
        <v>44902</v>
      </c>
      <c r="AD423" s="79">
        <f ca="1">TODAY()-TABLA45[[#This Row],[Fecha radicación informe]]</f>
        <v>586</v>
      </c>
      <c r="AE423" s="87" t="s">
        <v>46</v>
      </c>
      <c r="AF423" s="88" t="s">
        <v>1843</v>
      </c>
    </row>
    <row r="424" spans="1:32" ht="409.5" x14ac:dyDescent="0.25">
      <c r="A424" s="44">
        <v>3942</v>
      </c>
      <c r="B424" s="45">
        <v>19</v>
      </c>
      <c r="C424" s="45">
        <v>2022</v>
      </c>
      <c r="D424" s="60" t="s">
        <v>1844</v>
      </c>
      <c r="E424" s="45" t="s">
        <v>1845</v>
      </c>
      <c r="F424" s="45" t="s">
        <v>1846</v>
      </c>
      <c r="G424" s="45" t="s">
        <v>1847</v>
      </c>
      <c r="H424" s="45" t="s">
        <v>301</v>
      </c>
      <c r="I424" s="61" t="s">
        <v>60</v>
      </c>
      <c r="J424" s="70" t="s">
        <v>61</v>
      </c>
      <c r="K424" s="45" t="s">
        <v>952</v>
      </c>
      <c r="L424" s="45" t="s">
        <v>527</v>
      </c>
      <c r="M424" s="62" t="s">
        <v>1793</v>
      </c>
      <c r="N424" s="62" t="s">
        <v>1151</v>
      </c>
      <c r="O424" s="63">
        <v>2022</v>
      </c>
      <c r="P424" s="63"/>
      <c r="Q424" s="63"/>
      <c r="R424" s="64" t="s">
        <v>436</v>
      </c>
      <c r="S424" s="65" t="s">
        <v>1848</v>
      </c>
      <c r="T424" s="75">
        <v>44988</v>
      </c>
      <c r="U424" s="75" t="s">
        <v>1768</v>
      </c>
      <c r="V424" s="63"/>
      <c r="W424" s="45" t="s">
        <v>1849</v>
      </c>
      <c r="X424" s="66">
        <v>1</v>
      </c>
      <c r="Y424" s="69" t="s">
        <v>318</v>
      </c>
      <c r="Z424" s="63"/>
      <c r="AA424" s="63">
        <v>6</v>
      </c>
      <c r="AB424" s="63">
        <v>2024</v>
      </c>
      <c r="AC424" s="68">
        <v>44909</v>
      </c>
      <c r="AD424" s="79">
        <f ca="1">TODAY()-TABLA45[[#This Row],[Fecha radicación informe]]</f>
        <v>579</v>
      </c>
      <c r="AE424" s="87" t="s">
        <v>46</v>
      </c>
      <c r="AF424" s="88" t="s">
        <v>1850</v>
      </c>
    </row>
    <row r="425" spans="1:32" ht="409.5" x14ac:dyDescent="0.25">
      <c r="A425" s="44">
        <v>3943</v>
      </c>
      <c r="B425" s="45">
        <v>20</v>
      </c>
      <c r="C425" s="45">
        <v>2022</v>
      </c>
      <c r="D425" s="60" t="s">
        <v>1851</v>
      </c>
      <c r="E425" s="45" t="s">
        <v>1852</v>
      </c>
      <c r="F425" s="45" t="s">
        <v>1853</v>
      </c>
      <c r="G425" s="45" t="s">
        <v>1847</v>
      </c>
      <c r="H425" s="45" t="s">
        <v>48</v>
      </c>
      <c r="I425" s="61" t="s">
        <v>60</v>
      </c>
      <c r="J425" s="70" t="s">
        <v>61</v>
      </c>
      <c r="K425" s="45" t="s">
        <v>952</v>
      </c>
      <c r="L425" s="45" t="s">
        <v>527</v>
      </c>
      <c r="M425" s="62" t="s">
        <v>1793</v>
      </c>
      <c r="N425" s="62" t="s">
        <v>1151</v>
      </c>
      <c r="O425" s="63">
        <v>2022</v>
      </c>
      <c r="P425" s="63"/>
      <c r="Q425" s="63"/>
      <c r="R425" s="64" t="s">
        <v>436</v>
      </c>
      <c r="S425" s="65" t="s">
        <v>1854</v>
      </c>
      <c r="T425" s="75">
        <v>44988</v>
      </c>
      <c r="U425" s="75">
        <v>45504</v>
      </c>
      <c r="V425" s="63"/>
      <c r="W425" s="45" t="s">
        <v>1855</v>
      </c>
      <c r="X425" s="66">
        <v>0</v>
      </c>
      <c r="Y425" s="69" t="s">
        <v>305</v>
      </c>
      <c r="Z425" s="63"/>
      <c r="AA425" s="63"/>
      <c r="AB425" s="63"/>
      <c r="AC425" s="68" t="s">
        <v>1811</v>
      </c>
      <c r="AD425" s="79">
        <f ca="1">TODAY()-TABLA45[[#This Row],[Fecha radicación informe]]</f>
        <v>579</v>
      </c>
      <c r="AE425" s="87" t="s">
        <v>46</v>
      </c>
      <c r="AF425" s="88" t="s">
        <v>1856</v>
      </c>
    </row>
    <row r="426" spans="1:32" ht="409.5" x14ac:dyDescent="0.25">
      <c r="A426" s="44">
        <v>3944</v>
      </c>
      <c r="B426" s="45">
        <v>21</v>
      </c>
      <c r="C426" s="45">
        <v>2022</v>
      </c>
      <c r="D426" s="60" t="s">
        <v>1857</v>
      </c>
      <c r="E426" s="45" t="s">
        <v>1852</v>
      </c>
      <c r="F426" s="45" t="s">
        <v>1853</v>
      </c>
      <c r="G426" s="45" t="s">
        <v>1847</v>
      </c>
      <c r="H426" s="45" t="s">
        <v>48</v>
      </c>
      <c r="I426" s="61" t="s">
        <v>60</v>
      </c>
      <c r="J426" s="70" t="s">
        <v>61</v>
      </c>
      <c r="K426" s="45" t="s">
        <v>952</v>
      </c>
      <c r="L426" s="45" t="s">
        <v>527</v>
      </c>
      <c r="M426" s="62" t="s">
        <v>1793</v>
      </c>
      <c r="N426" s="62" t="s">
        <v>1151</v>
      </c>
      <c r="O426" s="63">
        <v>2022</v>
      </c>
      <c r="P426" s="63"/>
      <c r="Q426" s="63"/>
      <c r="R426" s="64" t="s">
        <v>436</v>
      </c>
      <c r="S426" s="65" t="s">
        <v>1858</v>
      </c>
      <c r="T426" s="75">
        <v>44988</v>
      </c>
      <c r="U426" s="75">
        <v>45504</v>
      </c>
      <c r="V426" s="63"/>
      <c r="W426" s="45" t="s">
        <v>1859</v>
      </c>
      <c r="X426" s="66">
        <v>0</v>
      </c>
      <c r="Y426" s="69" t="s">
        <v>305</v>
      </c>
      <c r="Z426" s="63"/>
      <c r="AA426" s="63"/>
      <c r="AB426" s="63"/>
      <c r="AC426" s="68" t="s">
        <v>1811</v>
      </c>
      <c r="AD426" s="79">
        <f ca="1">TODAY()-TABLA45[[#This Row],[Fecha radicación informe]]</f>
        <v>579</v>
      </c>
      <c r="AE426" s="87" t="s">
        <v>46</v>
      </c>
      <c r="AF426" s="88" t="s">
        <v>1860</v>
      </c>
    </row>
    <row r="427" spans="1:32" ht="409.5" x14ac:dyDescent="0.25">
      <c r="A427" s="44">
        <v>3945</v>
      </c>
      <c r="B427" s="45">
        <v>22</v>
      </c>
      <c r="C427" s="45">
        <v>2022</v>
      </c>
      <c r="D427" s="60" t="s">
        <v>1861</v>
      </c>
      <c r="E427" s="45" t="s">
        <v>1750</v>
      </c>
      <c r="F427" s="45" t="s">
        <v>1862</v>
      </c>
      <c r="G427" s="45" t="s">
        <v>1863</v>
      </c>
      <c r="H427" s="45" t="s">
        <v>48</v>
      </c>
      <c r="I427" s="61" t="s">
        <v>36</v>
      </c>
      <c r="J427" s="70" t="s">
        <v>98</v>
      </c>
      <c r="K427" s="45" t="s">
        <v>1178</v>
      </c>
      <c r="L427" s="45" t="s">
        <v>39</v>
      </c>
      <c r="M427" s="62" t="s">
        <v>1793</v>
      </c>
      <c r="N427" s="62" t="s">
        <v>1151</v>
      </c>
      <c r="O427" s="63">
        <v>2022</v>
      </c>
      <c r="P427" s="63"/>
      <c r="Q427" s="63"/>
      <c r="R427" s="64" t="s">
        <v>42</v>
      </c>
      <c r="S427" s="65" t="s">
        <v>1864</v>
      </c>
      <c r="T427" s="75">
        <v>44965</v>
      </c>
      <c r="U427" s="75">
        <v>45171</v>
      </c>
      <c r="V427" s="63"/>
      <c r="W427" s="45" t="s">
        <v>1865</v>
      </c>
      <c r="X427" s="66">
        <v>1</v>
      </c>
      <c r="Y427" s="69" t="s">
        <v>318</v>
      </c>
      <c r="Z427" s="63"/>
      <c r="AA427" s="63">
        <v>2</v>
      </c>
      <c r="AB427" s="63">
        <v>2023</v>
      </c>
      <c r="AC427" s="68" t="s">
        <v>1819</v>
      </c>
      <c r="AD427" s="79">
        <f ca="1">TODAY()-TABLA45[[#This Row],[Fecha radicación informe]]</f>
        <v>578</v>
      </c>
      <c r="AE427" s="87" t="s">
        <v>46</v>
      </c>
      <c r="AF427" s="88" t="s">
        <v>1866</v>
      </c>
    </row>
    <row r="428" spans="1:32" ht="409.5" x14ac:dyDescent="0.25">
      <c r="A428" s="44">
        <v>3946</v>
      </c>
      <c r="B428" s="45">
        <v>1</v>
      </c>
      <c r="C428" s="45">
        <v>2023</v>
      </c>
      <c r="D428" s="60" t="s">
        <v>1867</v>
      </c>
      <c r="E428" s="45" t="s">
        <v>1852</v>
      </c>
      <c r="F428" s="45" t="s">
        <v>1868</v>
      </c>
      <c r="G428" s="45" t="s">
        <v>1869</v>
      </c>
      <c r="H428" s="45" t="s">
        <v>48</v>
      </c>
      <c r="I428" s="61" t="s">
        <v>132</v>
      </c>
      <c r="J428" s="70" t="s">
        <v>133</v>
      </c>
      <c r="K428" s="45" t="s">
        <v>865</v>
      </c>
      <c r="L428" s="45" t="s">
        <v>279</v>
      </c>
      <c r="M428" s="62" t="s">
        <v>1870</v>
      </c>
      <c r="N428" s="62" t="s">
        <v>1454</v>
      </c>
      <c r="O428" s="63">
        <v>2023</v>
      </c>
      <c r="P428" s="63"/>
      <c r="Q428" s="63"/>
      <c r="R428" s="64" t="s">
        <v>358</v>
      </c>
      <c r="S428" s="65" t="s">
        <v>1871</v>
      </c>
      <c r="T428" s="75" t="s">
        <v>1872</v>
      </c>
      <c r="U428" s="75" t="s">
        <v>1873</v>
      </c>
      <c r="V428" s="63"/>
      <c r="W428" s="45" t="s">
        <v>1874</v>
      </c>
      <c r="X428" s="66">
        <v>1</v>
      </c>
      <c r="Y428" s="69" t="s">
        <v>318</v>
      </c>
      <c r="Z428" s="63"/>
      <c r="AA428" s="63">
        <v>3</v>
      </c>
      <c r="AB428" s="63">
        <v>2024</v>
      </c>
      <c r="AC428" s="68">
        <v>45021</v>
      </c>
      <c r="AD428" s="79">
        <f ca="1">TODAY()-TABLA45[[#This Row],[Fecha radicación informe]]</f>
        <v>467</v>
      </c>
      <c r="AE428" s="87" t="s">
        <v>758</v>
      </c>
      <c r="AF428" s="88" t="s">
        <v>1875</v>
      </c>
    </row>
    <row r="429" spans="1:32" ht="409.5" x14ac:dyDescent="0.25">
      <c r="A429" s="44">
        <v>3947</v>
      </c>
      <c r="B429" s="45">
        <v>2</v>
      </c>
      <c r="C429" s="45">
        <v>2023</v>
      </c>
      <c r="D429" s="60" t="s">
        <v>1876</v>
      </c>
      <c r="E429" s="45" t="s">
        <v>1877</v>
      </c>
      <c r="F429" s="45" t="s">
        <v>1853</v>
      </c>
      <c r="G429" s="45" t="s">
        <v>1878</v>
      </c>
      <c r="H429" s="45" t="s">
        <v>48</v>
      </c>
      <c r="I429" s="61" t="s">
        <v>36</v>
      </c>
      <c r="J429" s="70" t="s">
        <v>37</v>
      </c>
      <c r="K429" s="45" t="s">
        <v>578</v>
      </c>
      <c r="L429" s="45" t="s">
        <v>100</v>
      </c>
      <c r="M429" s="62" t="s">
        <v>1879</v>
      </c>
      <c r="N429" s="62" t="s">
        <v>802</v>
      </c>
      <c r="O429" s="63">
        <v>2023</v>
      </c>
      <c r="P429" s="63"/>
      <c r="Q429" s="63"/>
      <c r="R429" s="64" t="s">
        <v>358</v>
      </c>
      <c r="S429" s="65" t="s">
        <v>1880</v>
      </c>
      <c r="T429" s="75">
        <v>45104</v>
      </c>
      <c r="U429" s="75">
        <v>45291</v>
      </c>
      <c r="V429" s="63"/>
      <c r="W429" s="45" t="s">
        <v>1881</v>
      </c>
      <c r="X429" s="66">
        <v>1</v>
      </c>
      <c r="Y429" s="69" t="s">
        <v>318</v>
      </c>
      <c r="Z429" s="63"/>
      <c r="AA429" s="63">
        <v>12</v>
      </c>
      <c r="AB429" s="63">
        <v>2023</v>
      </c>
      <c r="AC429" s="68" t="s">
        <v>1882</v>
      </c>
      <c r="AD429" s="79">
        <f ca="1">TODAY()-TABLA45[[#This Row],[Fecha radicación informe]]</f>
        <v>425</v>
      </c>
      <c r="AE429" s="87" t="s">
        <v>46</v>
      </c>
      <c r="AF429" s="88" t="s">
        <v>1883</v>
      </c>
    </row>
    <row r="430" spans="1:32" ht="220.5" x14ac:dyDescent="0.25">
      <c r="A430" s="44">
        <v>3948</v>
      </c>
      <c r="B430" s="45">
        <v>3</v>
      </c>
      <c r="C430" s="45">
        <v>2023</v>
      </c>
      <c r="D430" s="60" t="s">
        <v>1884</v>
      </c>
      <c r="E430" s="45" t="s">
        <v>315</v>
      </c>
      <c r="F430" s="45" t="s">
        <v>1885</v>
      </c>
      <c r="G430" s="45" t="s">
        <v>1886</v>
      </c>
      <c r="H430" s="45" t="s">
        <v>120</v>
      </c>
      <c r="I430" s="61" t="s">
        <v>1887</v>
      </c>
      <c r="J430" s="70" t="s">
        <v>188</v>
      </c>
      <c r="K430" s="45" t="s">
        <v>1888</v>
      </c>
      <c r="L430" s="45" t="s">
        <v>123</v>
      </c>
      <c r="M430" s="62" t="s">
        <v>1879</v>
      </c>
      <c r="N430" s="62" t="s">
        <v>802</v>
      </c>
      <c r="O430" s="63">
        <v>2023</v>
      </c>
      <c r="P430" s="63"/>
      <c r="Q430" s="63"/>
      <c r="R430" s="64" t="s">
        <v>358</v>
      </c>
      <c r="S430" s="65" t="s">
        <v>1889</v>
      </c>
      <c r="T430" s="75">
        <v>45106</v>
      </c>
      <c r="U430" s="75">
        <v>45199</v>
      </c>
      <c r="V430" s="45" t="s">
        <v>1890</v>
      </c>
      <c r="W430" s="45" t="s">
        <v>1891</v>
      </c>
      <c r="X430" s="66">
        <v>1</v>
      </c>
      <c r="Y430" s="69" t="s">
        <v>45</v>
      </c>
      <c r="Z430" s="63" t="s">
        <v>108</v>
      </c>
      <c r="AA430" s="63">
        <v>11</v>
      </c>
      <c r="AB430" s="63">
        <v>2023</v>
      </c>
      <c r="AC430" s="68" t="s">
        <v>1892</v>
      </c>
      <c r="AD430" s="79">
        <f ca="1">TODAY()-TABLA45[[#This Row],[Fecha radicación informe]]</f>
        <v>411</v>
      </c>
      <c r="AE430" s="87" t="s">
        <v>758</v>
      </c>
      <c r="AF430" s="88" t="s">
        <v>1893</v>
      </c>
    </row>
    <row r="431" spans="1:32" ht="217.5" customHeight="1" x14ac:dyDescent="0.25">
      <c r="A431" s="44">
        <v>3949</v>
      </c>
      <c r="B431" s="45">
        <v>4</v>
      </c>
      <c r="C431" s="45">
        <v>2023</v>
      </c>
      <c r="D431" s="60" t="s">
        <v>1894</v>
      </c>
      <c r="E431" s="45" t="s">
        <v>315</v>
      </c>
      <c r="F431" s="45" t="s">
        <v>1885</v>
      </c>
      <c r="G431" s="45" t="s">
        <v>1895</v>
      </c>
      <c r="H431" s="45" t="s">
        <v>120</v>
      </c>
      <c r="I431" s="61" t="s">
        <v>1887</v>
      </c>
      <c r="J431" s="70" t="s">
        <v>188</v>
      </c>
      <c r="K431" s="45" t="s">
        <v>1888</v>
      </c>
      <c r="L431" s="45" t="s">
        <v>123</v>
      </c>
      <c r="M431" s="62" t="s">
        <v>1879</v>
      </c>
      <c r="N431" s="62" t="s">
        <v>802</v>
      </c>
      <c r="O431" s="63">
        <v>2023</v>
      </c>
      <c r="P431" s="63"/>
      <c r="Q431" s="63"/>
      <c r="R431" s="64" t="s">
        <v>358</v>
      </c>
      <c r="S431" s="65" t="s">
        <v>1896</v>
      </c>
      <c r="T431" s="75">
        <v>45106</v>
      </c>
      <c r="U431" s="75">
        <v>45199</v>
      </c>
      <c r="V431" s="63"/>
      <c r="W431" s="45" t="s">
        <v>1897</v>
      </c>
      <c r="X431" s="66">
        <v>1</v>
      </c>
      <c r="Y431" s="69" t="s">
        <v>318</v>
      </c>
      <c r="Z431" s="63"/>
      <c r="AA431" s="63">
        <v>9</v>
      </c>
      <c r="AB431" s="63">
        <v>2023</v>
      </c>
      <c r="AC431" s="68" t="s">
        <v>1892</v>
      </c>
      <c r="AD431" s="79">
        <f ca="1">TODAY()-TABLA45[[#This Row],[Fecha radicación informe]]</f>
        <v>411</v>
      </c>
      <c r="AE431" s="87" t="s">
        <v>758</v>
      </c>
      <c r="AF431" s="88" t="s">
        <v>1898</v>
      </c>
    </row>
    <row r="432" spans="1:32" ht="409.5" x14ac:dyDescent="0.25">
      <c r="A432" s="44">
        <v>3950</v>
      </c>
      <c r="B432" s="45">
        <v>5</v>
      </c>
      <c r="C432" s="45">
        <v>2023</v>
      </c>
      <c r="D432" s="60" t="s">
        <v>1899</v>
      </c>
      <c r="E432" s="45" t="s">
        <v>333</v>
      </c>
      <c r="F432" s="45"/>
      <c r="G432" s="45" t="s">
        <v>1900</v>
      </c>
      <c r="H432" s="45" t="s">
        <v>48</v>
      </c>
      <c r="I432" s="61" t="s">
        <v>36</v>
      </c>
      <c r="J432" s="70" t="s">
        <v>98</v>
      </c>
      <c r="K432" s="45" t="s">
        <v>1252</v>
      </c>
      <c r="L432" s="45" t="s">
        <v>1107</v>
      </c>
      <c r="M432" s="62" t="s">
        <v>1901</v>
      </c>
      <c r="N432" s="62" t="s">
        <v>852</v>
      </c>
      <c r="O432" s="63">
        <v>2023</v>
      </c>
      <c r="P432" s="63"/>
      <c r="Q432" s="63"/>
      <c r="R432" s="64" t="s">
        <v>358</v>
      </c>
      <c r="S432" s="65" t="s">
        <v>1902</v>
      </c>
      <c r="T432" s="75">
        <v>45149</v>
      </c>
      <c r="U432" s="75" t="s">
        <v>1903</v>
      </c>
      <c r="V432" s="63"/>
      <c r="W432" s="45" t="s">
        <v>1904</v>
      </c>
      <c r="X432" s="66">
        <v>1</v>
      </c>
      <c r="Y432" s="69" t="s">
        <v>318</v>
      </c>
      <c r="Z432" s="63"/>
      <c r="AA432" s="63">
        <v>5</v>
      </c>
      <c r="AB432" s="63">
        <v>2024</v>
      </c>
      <c r="AC432" s="68" t="s">
        <v>1905</v>
      </c>
      <c r="AD432" s="79">
        <f ca="1">TODAY()-TABLA45[[#This Row],[Fecha radicación informe]]</f>
        <v>385</v>
      </c>
      <c r="AE432" s="87" t="s">
        <v>46</v>
      </c>
      <c r="AF432" s="88" t="s">
        <v>1906</v>
      </c>
    </row>
    <row r="433" spans="1:32" ht="409.5" x14ac:dyDescent="0.25">
      <c r="A433" s="44">
        <v>3951</v>
      </c>
      <c r="B433" s="45">
        <v>6</v>
      </c>
      <c r="C433" s="45">
        <v>2023</v>
      </c>
      <c r="D433" s="60" t="s">
        <v>1907</v>
      </c>
      <c r="E433" s="45" t="s">
        <v>333</v>
      </c>
      <c r="F433" s="45"/>
      <c r="G433" s="45" t="s">
        <v>1900</v>
      </c>
      <c r="H433" s="45" t="s">
        <v>48</v>
      </c>
      <c r="I433" s="61" t="s">
        <v>36</v>
      </c>
      <c r="J433" s="70" t="s">
        <v>98</v>
      </c>
      <c r="K433" s="45" t="s">
        <v>1252</v>
      </c>
      <c r="L433" s="45" t="s">
        <v>1107</v>
      </c>
      <c r="M433" s="62" t="s">
        <v>1901</v>
      </c>
      <c r="N433" s="62" t="s">
        <v>852</v>
      </c>
      <c r="O433" s="63">
        <v>2023</v>
      </c>
      <c r="P433" s="63"/>
      <c r="Q433" s="63"/>
      <c r="R433" s="64" t="s">
        <v>358</v>
      </c>
      <c r="S433" s="65" t="s">
        <v>1908</v>
      </c>
      <c r="T433" s="75">
        <v>45149</v>
      </c>
      <c r="U433" s="75" t="s">
        <v>992</v>
      </c>
      <c r="V433" s="63"/>
      <c r="W433" s="45" t="s">
        <v>1909</v>
      </c>
      <c r="X433" s="66">
        <v>1</v>
      </c>
      <c r="Y433" s="69" t="s">
        <v>318</v>
      </c>
      <c r="Z433" s="63"/>
      <c r="AA433" s="63">
        <v>5</v>
      </c>
      <c r="AB433" s="63">
        <v>2024</v>
      </c>
      <c r="AC433" s="68" t="s">
        <v>1905</v>
      </c>
      <c r="AD433" s="79">
        <f ca="1">TODAY()-TABLA45[[#This Row],[Fecha radicación informe]]</f>
        <v>385</v>
      </c>
      <c r="AE433" s="87" t="s">
        <v>46</v>
      </c>
      <c r="AF433" s="88" t="s">
        <v>1910</v>
      </c>
    </row>
    <row r="434" spans="1:32" ht="409.5" x14ac:dyDescent="0.25">
      <c r="A434" s="44">
        <v>3952</v>
      </c>
      <c r="B434" s="45">
        <v>7</v>
      </c>
      <c r="C434" s="45">
        <v>2023</v>
      </c>
      <c r="D434" s="60" t="s">
        <v>1911</v>
      </c>
      <c r="E434" s="45" t="s">
        <v>1912</v>
      </c>
      <c r="F434" s="45"/>
      <c r="G434" s="45" t="s">
        <v>1900</v>
      </c>
      <c r="H434" s="45" t="s">
        <v>35</v>
      </c>
      <c r="I434" s="61" t="s">
        <v>36</v>
      </c>
      <c r="J434" s="70" t="s">
        <v>98</v>
      </c>
      <c r="K434" s="45" t="s">
        <v>1252</v>
      </c>
      <c r="L434" s="45" t="s">
        <v>1107</v>
      </c>
      <c r="M434" s="62" t="s">
        <v>1901</v>
      </c>
      <c r="N434" s="62" t="s">
        <v>852</v>
      </c>
      <c r="O434" s="63">
        <v>2023</v>
      </c>
      <c r="P434" s="63"/>
      <c r="Q434" s="63"/>
      <c r="R434" s="64" t="s">
        <v>358</v>
      </c>
      <c r="S434" s="65" t="s">
        <v>1913</v>
      </c>
      <c r="T434" s="75">
        <v>45149</v>
      </c>
      <c r="U434" s="75" t="s">
        <v>992</v>
      </c>
      <c r="V434" s="63"/>
      <c r="W434" s="45" t="s">
        <v>1914</v>
      </c>
      <c r="X434" s="66">
        <v>1</v>
      </c>
      <c r="Y434" s="69" t="s">
        <v>318</v>
      </c>
      <c r="Z434" s="63"/>
      <c r="AA434" s="63">
        <v>5</v>
      </c>
      <c r="AB434" s="63">
        <v>2024</v>
      </c>
      <c r="AC434" s="68" t="s">
        <v>1905</v>
      </c>
      <c r="AD434" s="79">
        <f ca="1">TODAY()-TABLA45[[#This Row],[Fecha radicación informe]]</f>
        <v>385</v>
      </c>
      <c r="AE434" s="87" t="s">
        <v>46</v>
      </c>
      <c r="AF434" s="88" t="s">
        <v>1915</v>
      </c>
    </row>
    <row r="435" spans="1:32" ht="409.5" x14ac:dyDescent="0.25">
      <c r="A435" s="44">
        <v>3953</v>
      </c>
      <c r="B435" s="45">
        <v>8</v>
      </c>
      <c r="C435" s="45">
        <v>2023</v>
      </c>
      <c r="D435" s="60" t="s">
        <v>1916</v>
      </c>
      <c r="E435" s="45" t="s">
        <v>719</v>
      </c>
      <c r="F435" s="45"/>
      <c r="G435" s="45" t="s">
        <v>1917</v>
      </c>
      <c r="H435" s="45" t="s">
        <v>85</v>
      </c>
      <c r="I435" s="61" t="s">
        <v>49</v>
      </c>
      <c r="J435" s="70" t="s">
        <v>50</v>
      </c>
      <c r="K435" s="45" t="s">
        <v>1029</v>
      </c>
      <c r="L435" s="45" t="s">
        <v>770</v>
      </c>
      <c r="M435" s="62" t="s">
        <v>1901</v>
      </c>
      <c r="N435" s="62" t="s">
        <v>852</v>
      </c>
      <c r="O435" s="63">
        <v>2023</v>
      </c>
      <c r="P435" s="63"/>
      <c r="Q435" s="63"/>
      <c r="R435" s="64" t="s">
        <v>358</v>
      </c>
      <c r="S435" s="65" t="s">
        <v>1918</v>
      </c>
      <c r="T435" s="75">
        <v>45142</v>
      </c>
      <c r="U435" s="75">
        <v>45657</v>
      </c>
      <c r="V435" s="63"/>
      <c r="W435" s="45" t="s">
        <v>1919</v>
      </c>
      <c r="X435" s="66">
        <v>0.3</v>
      </c>
      <c r="Y435" s="69" t="s">
        <v>305</v>
      </c>
      <c r="Z435" s="63"/>
      <c r="AA435" s="63"/>
      <c r="AB435" s="63"/>
      <c r="AC435" s="68">
        <v>45112</v>
      </c>
      <c r="AD435" s="79">
        <f ca="1">TODAY()-TABLA45[[#This Row],[Fecha radicación informe]]</f>
        <v>376</v>
      </c>
      <c r="AE435" s="87" t="s">
        <v>58</v>
      </c>
      <c r="AF435" s="88" t="s">
        <v>1920</v>
      </c>
    </row>
    <row r="436" spans="1:32" ht="409.5" x14ac:dyDescent="0.25">
      <c r="A436" s="44">
        <v>3954</v>
      </c>
      <c r="B436" s="45">
        <v>9</v>
      </c>
      <c r="C436" s="45">
        <v>2023</v>
      </c>
      <c r="D436" s="60" t="s">
        <v>1921</v>
      </c>
      <c r="E436" s="45" t="s">
        <v>719</v>
      </c>
      <c r="F436" s="45"/>
      <c r="G436" s="45" t="s">
        <v>1917</v>
      </c>
      <c r="H436" s="45" t="s">
        <v>85</v>
      </c>
      <c r="I436" s="61" t="s">
        <v>49</v>
      </c>
      <c r="J436" s="70" t="s">
        <v>50</v>
      </c>
      <c r="K436" s="45" t="s">
        <v>1029</v>
      </c>
      <c r="L436" s="45" t="s">
        <v>770</v>
      </c>
      <c r="M436" s="62" t="s">
        <v>1901</v>
      </c>
      <c r="N436" s="62" t="s">
        <v>852</v>
      </c>
      <c r="O436" s="63">
        <v>2023</v>
      </c>
      <c r="P436" s="63"/>
      <c r="Q436" s="63"/>
      <c r="R436" s="64" t="s">
        <v>358</v>
      </c>
      <c r="S436" s="65" t="s">
        <v>1922</v>
      </c>
      <c r="T436" s="75">
        <v>45142</v>
      </c>
      <c r="U436" s="75">
        <v>45657</v>
      </c>
      <c r="V436" s="63"/>
      <c r="W436" s="45" t="s">
        <v>1923</v>
      </c>
      <c r="X436" s="66">
        <v>0.3</v>
      </c>
      <c r="Y436" s="69" t="s">
        <v>305</v>
      </c>
      <c r="Z436" s="63"/>
      <c r="AA436" s="63"/>
      <c r="AB436" s="63"/>
      <c r="AC436" s="68">
        <v>45112</v>
      </c>
      <c r="AD436" s="79">
        <f ca="1">TODAY()-TABLA45[[#This Row],[Fecha radicación informe]]</f>
        <v>376</v>
      </c>
      <c r="AE436" s="87" t="s">
        <v>58</v>
      </c>
      <c r="AF436" s="88" t="s">
        <v>1924</v>
      </c>
    </row>
    <row r="437" spans="1:32" ht="409.5" x14ac:dyDescent="0.25">
      <c r="A437" s="44">
        <v>3955</v>
      </c>
      <c r="B437" s="45">
        <v>10</v>
      </c>
      <c r="C437" s="45">
        <v>2023</v>
      </c>
      <c r="D437" s="60" t="s">
        <v>1925</v>
      </c>
      <c r="E437" s="45" t="s">
        <v>719</v>
      </c>
      <c r="F437" s="45"/>
      <c r="G437" s="45" t="s">
        <v>1917</v>
      </c>
      <c r="H437" s="45" t="s">
        <v>85</v>
      </c>
      <c r="I437" s="61" t="s">
        <v>49</v>
      </c>
      <c r="J437" s="70" t="s">
        <v>50</v>
      </c>
      <c r="K437" s="45" t="s">
        <v>1029</v>
      </c>
      <c r="L437" s="45" t="s">
        <v>770</v>
      </c>
      <c r="M437" s="62" t="s">
        <v>1901</v>
      </c>
      <c r="N437" s="62" t="s">
        <v>852</v>
      </c>
      <c r="O437" s="63">
        <v>2023</v>
      </c>
      <c r="P437" s="63"/>
      <c r="Q437" s="63"/>
      <c r="R437" s="64" t="s">
        <v>358</v>
      </c>
      <c r="S437" s="65" t="s">
        <v>1926</v>
      </c>
      <c r="T437" s="75">
        <v>45142</v>
      </c>
      <c r="U437" s="75">
        <v>45657</v>
      </c>
      <c r="V437" s="63"/>
      <c r="W437" s="45" t="s">
        <v>1927</v>
      </c>
      <c r="X437" s="66">
        <v>0.3</v>
      </c>
      <c r="Y437" s="69" t="s">
        <v>305</v>
      </c>
      <c r="Z437" s="63"/>
      <c r="AA437" s="63"/>
      <c r="AB437" s="63"/>
      <c r="AC437" s="68">
        <v>45112</v>
      </c>
      <c r="AD437" s="79">
        <f ca="1">TODAY()-TABLA45[[#This Row],[Fecha radicación informe]]</f>
        <v>376</v>
      </c>
      <c r="AE437" s="87" t="s">
        <v>58</v>
      </c>
      <c r="AF437" s="88" t="s">
        <v>1928</v>
      </c>
    </row>
    <row r="438" spans="1:32" ht="409.5" x14ac:dyDescent="0.25">
      <c r="A438" s="44">
        <v>3956</v>
      </c>
      <c r="B438" s="45">
        <v>11</v>
      </c>
      <c r="C438" s="45">
        <v>2023</v>
      </c>
      <c r="D438" s="60" t="s">
        <v>1929</v>
      </c>
      <c r="E438" s="45" t="s">
        <v>333</v>
      </c>
      <c r="F438" s="45"/>
      <c r="G438" s="45" t="s">
        <v>1930</v>
      </c>
      <c r="H438" s="45" t="s">
        <v>781</v>
      </c>
      <c r="I438" s="61" t="s">
        <v>140</v>
      </c>
      <c r="J438" s="70" t="s">
        <v>77</v>
      </c>
      <c r="K438" s="45" t="s">
        <v>1931</v>
      </c>
      <c r="L438" s="45" t="s">
        <v>79</v>
      </c>
      <c r="M438" s="62" t="s">
        <v>1932</v>
      </c>
      <c r="N438" s="62" t="s">
        <v>1933</v>
      </c>
      <c r="O438" s="63">
        <v>2023</v>
      </c>
      <c r="P438" s="63"/>
      <c r="Q438" s="63"/>
      <c r="R438" s="64" t="s">
        <v>42</v>
      </c>
      <c r="S438" s="65" t="s">
        <v>1934</v>
      </c>
      <c r="T438" s="75">
        <v>45148</v>
      </c>
      <c r="U438" s="75" t="s">
        <v>1823</v>
      </c>
      <c r="V438" s="63"/>
      <c r="W438" s="45" t="s">
        <v>1935</v>
      </c>
      <c r="X438" s="66">
        <v>0.4</v>
      </c>
      <c r="Y438" s="69" t="s">
        <v>305</v>
      </c>
      <c r="Z438" s="63"/>
      <c r="AA438" s="63"/>
      <c r="AB438" s="63"/>
      <c r="AC438" s="68">
        <v>45114</v>
      </c>
      <c r="AD438" s="79">
        <f ca="1">TODAY()-TABLA45[[#This Row],[Fecha radicación informe]]</f>
        <v>374</v>
      </c>
      <c r="AE438" s="87" t="s">
        <v>758</v>
      </c>
      <c r="AF438" s="88" t="s">
        <v>1936</v>
      </c>
    </row>
    <row r="439" spans="1:32" ht="409.5" x14ac:dyDescent="0.25">
      <c r="A439" s="44">
        <v>3957</v>
      </c>
      <c r="B439" s="45">
        <v>12</v>
      </c>
      <c r="C439" s="45">
        <v>2023</v>
      </c>
      <c r="D439" s="60" t="s">
        <v>1937</v>
      </c>
      <c r="E439" s="45" t="s">
        <v>333</v>
      </c>
      <c r="F439" s="45"/>
      <c r="G439" s="45" t="s">
        <v>1930</v>
      </c>
      <c r="H439" s="45" t="s">
        <v>48</v>
      </c>
      <c r="I439" s="61" t="s">
        <v>140</v>
      </c>
      <c r="J439" s="70" t="s">
        <v>77</v>
      </c>
      <c r="K439" s="45" t="s">
        <v>251</v>
      </c>
      <c r="L439" s="45" t="s">
        <v>210</v>
      </c>
      <c r="M439" s="62" t="s">
        <v>1938</v>
      </c>
      <c r="N439" s="62" t="s">
        <v>1939</v>
      </c>
      <c r="O439" s="63">
        <v>2023</v>
      </c>
      <c r="P439" s="63"/>
      <c r="Q439" s="63"/>
      <c r="R439" s="64" t="s">
        <v>436</v>
      </c>
      <c r="S439" s="65" t="s">
        <v>1940</v>
      </c>
      <c r="T439" s="75">
        <v>45148</v>
      </c>
      <c r="U439" s="75" t="s">
        <v>1823</v>
      </c>
      <c r="V439" s="63"/>
      <c r="W439" s="45" t="s">
        <v>1941</v>
      </c>
      <c r="X439" s="66">
        <v>1</v>
      </c>
      <c r="Y439" s="69" t="s">
        <v>318</v>
      </c>
      <c r="Z439" s="63"/>
      <c r="AA439" s="63"/>
      <c r="AB439" s="63"/>
      <c r="AC439" s="68">
        <v>45114</v>
      </c>
      <c r="AD439" s="79">
        <f ca="1">TODAY()-TABLA45[[#This Row],[Fecha radicación informe]]</f>
        <v>374</v>
      </c>
      <c r="AE439" s="87" t="s">
        <v>758</v>
      </c>
      <c r="AF439" s="88" t="s">
        <v>1942</v>
      </c>
    </row>
    <row r="440" spans="1:32" ht="409.5" x14ac:dyDescent="0.25">
      <c r="A440" s="44">
        <v>3958</v>
      </c>
      <c r="B440" s="45">
        <v>13</v>
      </c>
      <c r="C440" s="45">
        <v>2023</v>
      </c>
      <c r="D440" s="60" t="s">
        <v>1943</v>
      </c>
      <c r="E440" s="45" t="s">
        <v>333</v>
      </c>
      <c r="F440" s="45"/>
      <c r="G440" s="45" t="s">
        <v>1930</v>
      </c>
      <c r="H440" s="45" t="s">
        <v>48</v>
      </c>
      <c r="I440" s="61" t="s">
        <v>140</v>
      </c>
      <c r="J440" s="70" t="s">
        <v>77</v>
      </c>
      <c r="K440" s="45" t="s">
        <v>1944</v>
      </c>
      <c r="L440" s="45" t="s">
        <v>79</v>
      </c>
      <c r="M440" s="62" t="s">
        <v>1945</v>
      </c>
      <c r="N440" s="62" t="s">
        <v>1946</v>
      </c>
      <c r="O440" s="63">
        <v>2023</v>
      </c>
      <c r="P440" s="63"/>
      <c r="Q440" s="63"/>
      <c r="R440" s="64" t="s">
        <v>358</v>
      </c>
      <c r="S440" s="65" t="s">
        <v>1947</v>
      </c>
      <c r="T440" s="75">
        <v>45149</v>
      </c>
      <c r="U440" s="75" t="s">
        <v>1823</v>
      </c>
      <c r="V440" s="63"/>
      <c r="W440" s="45" t="s">
        <v>1948</v>
      </c>
      <c r="X440" s="66">
        <v>0.65</v>
      </c>
      <c r="Y440" s="69" t="s">
        <v>45</v>
      </c>
      <c r="Z440" s="63"/>
      <c r="AA440" s="63">
        <v>6</v>
      </c>
      <c r="AB440" s="63">
        <v>2024</v>
      </c>
      <c r="AC440" s="68">
        <v>45114</v>
      </c>
      <c r="AD440" s="79">
        <f ca="1">TODAY()-TABLA45[[#This Row],[Fecha radicación informe]]</f>
        <v>374</v>
      </c>
      <c r="AE440" s="87" t="s">
        <v>758</v>
      </c>
      <c r="AF440" s="88" t="s">
        <v>1949</v>
      </c>
    </row>
    <row r="441" spans="1:32" ht="409.5" x14ac:dyDescent="0.25">
      <c r="A441" s="44">
        <v>3959</v>
      </c>
      <c r="B441" s="45">
        <v>14</v>
      </c>
      <c r="C441" s="45">
        <v>2023</v>
      </c>
      <c r="D441" s="60" t="s">
        <v>1950</v>
      </c>
      <c r="E441" s="45" t="s">
        <v>333</v>
      </c>
      <c r="F441" s="45"/>
      <c r="G441" s="45" t="s">
        <v>1930</v>
      </c>
      <c r="H441" s="45" t="s">
        <v>48</v>
      </c>
      <c r="I441" s="61" t="s">
        <v>140</v>
      </c>
      <c r="J441" s="70" t="s">
        <v>77</v>
      </c>
      <c r="K441" s="45" t="s">
        <v>1951</v>
      </c>
      <c r="L441" s="45" t="s">
        <v>79</v>
      </c>
      <c r="M441" s="62" t="s">
        <v>1945</v>
      </c>
      <c r="N441" s="62" t="s">
        <v>1946</v>
      </c>
      <c r="O441" s="63">
        <v>2023</v>
      </c>
      <c r="P441" s="63"/>
      <c r="Q441" s="63"/>
      <c r="R441" s="64" t="s">
        <v>358</v>
      </c>
      <c r="S441" s="65" t="s">
        <v>1952</v>
      </c>
      <c r="T441" s="75">
        <v>45149</v>
      </c>
      <c r="U441" s="75" t="s">
        <v>1823</v>
      </c>
      <c r="V441" s="63"/>
      <c r="W441" s="45" t="s">
        <v>1953</v>
      </c>
      <c r="X441" s="66">
        <v>0.6</v>
      </c>
      <c r="Y441" s="69" t="s">
        <v>45</v>
      </c>
      <c r="Z441" s="63"/>
      <c r="AA441" s="63">
        <v>6</v>
      </c>
      <c r="AB441" s="63">
        <v>2024</v>
      </c>
      <c r="AC441" s="68">
        <v>45114</v>
      </c>
      <c r="AD441" s="79">
        <f ca="1">TODAY()-TABLA45[[#This Row],[Fecha radicación informe]]</f>
        <v>374</v>
      </c>
      <c r="AE441" s="87" t="s">
        <v>758</v>
      </c>
      <c r="AF441" s="88" t="s">
        <v>1954</v>
      </c>
    </row>
    <row r="442" spans="1:32" ht="204.75" x14ac:dyDescent="0.25">
      <c r="A442" s="44">
        <v>3960</v>
      </c>
      <c r="B442" s="45">
        <v>15</v>
      </c>
      <c r="C442" s="45">
        <v>2023</v>
      </c>
      <c r="D442" s="60" t="s">
        <v>1955</v>
      </c>
      <c r="E442" s="45" t="s">
        <v>333</v>
      </c>
      <c r="F442" s="45"/>
      <c r="G442" s="45" t="s">
        <v>1930</v>
      </c>
      <c r="H442" s="45" t="s">
        <v>48</v>
      </c>
      <c r="I442" s="61" t="s">
        <v>140</v>
      </c>
      <c r="J442" s="70" t="s">
        <v>133</v>
      </c>
      <c r="K442" s="45" t="s">
        <v>481</v>
      </c>
      <c r="L442" s="45" t="s">
        <v>210</v>
      </c>
      <c r="M442" s="62" t="s">
        <v>1945</v>
      </c>
      <c r="N442" s="62" t="s">
        <v>1946</v>
      </c>
      <c r="O442" s="63">
        <v>2023</v>
      </c>
      <c r="P442" s="63"/>
      <c r="Q442" s="63"/>
      <c r="R442" s="64" t="s">
        <v>436</v>
      </c>
      <c r="S442" s="65" t="s">
        <v>1956</v>
      </c>
      <c r="T442" s="75" t="s">
        <v>1957</v>
      </c>
      <c r="U442" s="75" t="s">
        <v>1873</v>
      </c>
      <c r="V442" s="63"/>
      <c r="W442" s="45" t="s">
        <v>1958</v>
      </c>
      <c r="X442" s="66">
        <v>1</v>
      </c>
      <c r="Y442" s="69" t="s">
        <v>318</v>
      </c>
      <c r="Z442" s="63"/>
      <c r="AA442" s="63"/>
      <c r="AB442" s="63"/>
      <c r="AC442" s="68">
        <v>45114</v>
      </c>
      <c r="AD442" s="79">
        <f ca="1">TODAY()-TABLA45[[#This Row],[Fecha radicación informe]]</f>
        <v>374</v>
      </c>
      <c r="AE442" s="87" t="s">
        <v>758</v>
      </c>
      <c r="AF442" s="88" t="s">
        <v>1959</v>
      </c>
    </row>
    <row r="443" spans="1:32" ht="409.5" x14ac:dyDescent="0.25">
      <c r="A443" s="44">
        <v>3961</v>
      </c>
      <c r="B443" s="45">
        <v>16</v>
      </c>
      <c r="C443" s="45">
        <v>2023</v>
      </c>
      <c r="D443" s="60" t="s">
        <v>1960</v>
      </c>
      <c r="E443" s="45" t="s">
        <v>315</v>
      </c>
      <c r="F443" s="45"/>
      <c r="G443" s="45" t="s">
        <v>1930</v>
      </c>
      <c r="H443" s="45" t="s">
        <v>120</v>
      </c>
      <c r="I443" s="61" t="s">
        <v>140</v>
      </c>
      <c r="J443" s="70" t="s">
        <v>188</v>
      </c>
      <c r="K443" s="45" t="s">
        <v>1961</v>
      </c>
      <c r="L443" s="45" t="s">
        <v>210</v>
      </c>
      <c r="M443" s="62" t="s">
        <v>1945</v>
      </c>
      <c r="N443" s="62" t="s">
        <v>1946</v>
      </c>
      <c r="O443" s="63">
        <v>2023</v>
      </c>
      <c r="P443" s="63"/>
      <c r="Q443" s="63"/>
      <c r="R443" s="64" t="s">
        <v>436</v>
      </c>
      <c r="S443" s="65" t="s">
        <v>1934</v>
      </c>
      <c r="T443" s="75">
        <v>45148</v>
      </c>
      <c r="U443" s="75" t="s">
        <v>1823</v>
      </c>
      <c r="V443" s="63"/>
      <c r="W443" s="45" t="s">
        <v>1962</v>
      </c>
      <c r="X443" s="66">
        <v>1</v>
      </c>
      <c r="Y443" s="69" t="s">
        <v>318</v>
      </c>
      <c r="Z443" s="63"/>
      <c r="AA443" s="63">
        <v>9</v>
      </c>
      <c r="AB443" s="63">
        <v>2023</v>
      </c>
      <c r="AC443" s="68">
        <v>45114</v>
      </c>
      <c r="AD443" s="79">
        <f ca="1">TODAY()-TABLA45[[#This Row],[Fecha radicación informe]]</f>
        <v>374</v>
      </c>
      <c r="AE443" s="87" t="s">
        <v>758</v>
      </c>
      <c r="AF443" s="88" t="s">
        <v>1963</v>
      </c>
    </row>
    <row r="444" spans="1:32" ht="409.5" x14ac:dyDescent="0.25">
      <c r="A444" s="44">
        <v>3962</v>
      </c>
      <c r="B444" s="45">
        <v>17</v>
      </c>
      <c r="C444" s="45">
        <v>2023</v>
      </c>
      <c r="D444" s="60" t="s">
        <v>1964</v>
      </c>
      <c r="E444" s="45" t="s">
        <v>719</v>
      </c>
      <c r="F444" s="45"/>
      <c r="G444" s="45" t="s">
        <v>1965</v>
      </c>
      <c r="H444" s="45" t="s">
        <v>85</v>
      </c>
      <c r="I444" s="61" t="s">
        <v>49</v>
      </c>
      <c r="J444" s="70" t="s">
        <v>50</v>
      </c>
      <c r="K444" s="45" t="s">
        <v>1091</v>
      </c>
      <c r="L444" s="45" t="s">
        <v>770</v>
      </c>
      <c r="M444" s="62" t="s">
        <v>1966</v>
      </c>
      <c r="N444" s="62" t="s">
        <v>914</v>
      </c>
      <c r="O444" s="63">
        <v>2023</v>
      </c>
      <c r="P444" s="63"/>
      <c r="Q444" s="63"/>
      <c r="R444" s="64" t="s">
        <v>358</v>
      </c>
      <c r="S444" s="65" t="s">
        <v>1967</v>
      </c>
      <c r="T444" s="75">
        <v>45086</v>
      </c>
      <c r="U444" s="75" t="s">
        <v>1873</v>
      </c>
      <c r="V444" s="63"/>
      <c r="W444" s="45" t="s">
        <v>1968</v>
      </c>
      <c r="X444" s="66">
        <v>1</v>
      </c>
      <c r="Y444" s="69" t="s">
        <v>318</v>
      </c>
      <c r="Z444" s="63"/>
      <c r="AA444" s="63">
        <v>7</v>
      </c>
      <c r="AB444" s="63">
        <v>2024</v>
      </c>
      <c r="AC444" s="68" t="s">
        <v>1969</v>
      </c>
      <c r="AD444" s="79">
        <f ca="1">TODAY()-TABLA45[[#This Row],[Fecha radicación informe]]</f>
        <v>353</v>
      </c>
      <c r="AE444" s="87" t="s">
        <v>758</v>
      </c>
      <c r="AF444" s="88" t="s">
        <v>1970</v>
      </c>
    </row>
    <row r="445" spans="1:32" ht="409.5" x14ac:dyDescent="0.25">
      <c r="A445" s="44">
        <v>3963</v>
      </c>
      <c r="B445" s="45">
        <v>18</v>
      </c>
      <c r="C445" s="45">
        <v>2023</v>
      </c>
      <c r="D445" s="60" t="s">
        <v>1971</v>
      </c>
      <c r="E445" s="45" t="s">
        <v>719</v>
      </c>
      <c r="F445" s="45"/>
      <c r="G445" s="45" t="s">
        <v>1965</v>
      </c>
      <c r="H445" s="45" t="s">
        <v>85</v>
      </c>
      <c r="I445" s="61" t="s">
        <v>49</v>
      </c>
      <c r="J445" s="70" t="s">
        <v>50</v>
      </c>
      <c r="K445" s="45" t="s">
        <v>1029</v>
      </c>
      <c r="L445" s="45" t="s">
        <v>770</v>
      </c>
      <c r="M445" s="62" t="s">
        <v>1966</v>
      </c>
      <c r="N445" s="62" t="s">
        <v>914</v>
      </c>
      <c r="O445" s="63">
        <v>2023</v>
      </c>
      <c r="P445" s="63"/>
      <c r="Q445" s="63"/>
      <c r="R445" s="64" t="s">
        <v>358</v>
      </c>
      <c r="S445" s="65" t="s">
        <v>1972</v>
      </c>
      <c r="T445" s="75">
        <v>45086</v>
      </c>
      <c r="U445" s="75" t="s">
        <v>1873</v>
      </c>
      <c r="V445" s="63"/>
      <c r="W445" s="45" t="s">
        <v>1973</v>
      </c>
      <c r="X445" s="66">
        <v>1</v>
      </c>
      <c r="Y445" s="69" t="s">
        <v>318</v>
      </c>
      <c r="Z445" s="63"/>
      <c r="AA445" s="63">
        <v>7</v>
      </c>
      <c r="AB445" s="63">
        <v>2024</v>
      </c>
      <c r="AC445" s="68" t="s">
        <v>1969</v>
      </c>
      <c r="AD445" s="79">
        <f ca="1">TODAY()-TABLA45[[#This Row],[Fecha radicación informe]]</f>
        <v>353</v>
      </c>
      <c r="AE445" s="87" t="s">
        <v>758</v>
      </c>
      <c r="AF445" s="88" t="s">
        <v>1974</v>
      </c>
    </row>
    <row r="446" spans="1:32" ht="252" x14ac:dyDescent="0.25">
      <c r="A446" s="44">
        <v>3964</v>
      </c>
      <c r="B446" s="45">
        <v>19</v>
      </c>
      <c r="C446" s="45">
        <v>2023</v>
      </c>
      <c r="D446" s="60" t="s">
        <v>1975</v>
      </c>
      <c r="E446" s="45" t="s">
        <v>1271</v>
      </c>
      <c r="F446" s="45"/>
      <c r="G446" s="45" t="s">
        <v>1976</v>
      </c>
      <c r="H446" s="45" t="s">
        <v>35</v>
      </c>
      <c r="I446" s="61" t="s">
        <v>36</v>
      </c>
      <c r="J446" s="70" t="s">
        <v>37</v>
      </c>
      <c r="K446" s="45" t="s">
        <v>737</v>
      </c>
      <c r="L446" s="45" t="s">
        <v>527</v>
      </c>
      <c r="M446" s="62" t="s">
        <v>1966</v>
      </c>
      <c r="N446" s="62" t="s">
        <v>914</v>
      </c>
      <c r="O446" s="63">
        <v>2023</v>
      </c>
      <c r="P446" s="63"/>
      <c r="Q446" s="63"/>
      <c r="R446" s="64" t="s">
        <v>436</v>
      </c>
      <c r="S446" s="65" t="s">
        <v>1977</v>
      </c>
      <c r="T446" s="75">
        <v>45211</v>
      </c>
      <c r="U446" s="75" t="s">
        <v>1978</v>
      </c>
      <c r="V446" s="63"/>
      <c r="W446" s="45" t="s">
        <v>1979</v>
      </c>
      <c r="X446" s="66">
        <v>0</v>
      </c>
      <c r="Y446" s="69" t="s">
        <v>305</v>
      </c>
      <c r="Z446" s="63"/>
      <c r="AA446" s="63"/>
      <c r="AB446" s="63"/>
      <c r="AC446" s="68" t="s">
        <v>1980</v>
      </c>
      <c r="AD446" s="79">
        <f ca="1">TODAY()-TABLA45[[#This Row],[Fecha radicación informe]]</f>
        <v>360</v>
      </c>
      <c r="AE446" s="87" t="s">
        <v>46</v>
      </c>
      <c r="AF446" s="88" t="s">
        <v>1981</v>
      </c>
    </row>
    <row r="447" spans="1:32" ht="299.25" x14ac:dyDescent="0.25">
      <c r="A447" s="44">
        <v>3965</v>
      </c>
      <c r="B447" s="45">
        <v>20</v>
      </c>
      <c r="C447" s="45">
        <v>2023</v>
      </c>
      <c r="D447" s="60" t="s">
        <v>1982</v>
      </c>
      <c r="E447" s="45" t="s">
        <v>719</v>
      </c>
      <c r="F447" s="45"/>
      <c r="G447" s="45" t="s">
        <v>1976</v>
      </c>
      <c r="H447" s="45" t="s">
        <v>35</v>
      </c>
      <c r="I447" s="61" t="s">
        <v>36</v>
      </c>
      <c r="J447" s="70" t="s">
        <v>37</v>
      </c>
      <c r="K447" s="45" t="s">
        <v>737</v>
      </c>
      <c r="L447" s="45" t="s">
        <v>527</v>
      </c>
      <c r="M447" s="62" t="s">
        <v>1966</v>
      </c>
      <c r="N447" s="62" t="s">
        <v>914</v>
      </c>
      <c r="O447" s="63">
        <v>2023</v>
      </c>
      <c r="P447" s="63"/>
      <c r="Q447" s="63"/>
      <c r="R447" s="64" t="s">
        <v>436</v>
      </c>
      <c r="S447" s="65" t="s">
        <v>1983</v>
      </c>
      <c r="T447" s="75">
        <v>45211</v>
      </c>
      <c r="U447" s="75" t="s">
        <v>1978</v>
      </c>
      <c r="V447" s="63"/>
      <c r="W447" s="45" t="s">
        <v>1984</v>
      </c>
      <c r="X447" s="66">
        <v>0</v>
      </c>
      <c r="Y447" s="69" t="s">
        <v>305</v>
      </c>
      <c r="Z447" s="63"/>
      <c r="AA447" s="63"/>
      <c r="AB447" s="63"/>
      <c r="AC447" s="68" t="s">
        <v>1980</v>
      </c>
      <c r="AD447" s="79">
        <f ca="1">TODAY()-TABLA45[[#This Row],[Fecha radicación informe]]</f>
        <v>360</v>
      </c>
      <c r="AE447" s="87" t="s">
        <v>46</v>
      </c>
      <c r="AF447" s="88" t="s">
        <v>1985</v>
      </c>
    </row>
    <row r="448" spans="1:32" ht="283.5" x14ac:dyDescent="0.25">
      <c r="A448" s="44">
        <v>3966</v>
      </c>
      <c r="B448" s="45">
        <v>21</v>
      </c>
      <c r="C448" s="45">
        <v>2023</v>
      </c>
      <c r="D448" s="60" t="s">
        <v>1986</v>
      </c>
      <c r="E448" s="45" t="s">
        <v>719</v>
      </c>
      <c r="F448" s="45"/>
      <c r="G448" s="45" t="s">
        <v>1976</v>
      </c>
      <c r="H448" s="45" t="s">
        <v>35</v>
      </c>
      <c r="I448" s="61" t="s">
        <v>36</v>
      </c>
      <c r="J448" s="70" t="s">
        <v>37</v>
      </c>
      <c r="K448" s="45" t="s">
        <v>737</v>
      </c>
      <c r="L448" s="45" t="s">
        <v>527</v>
      </c>
      <c r="M448" s="62" t="s">
        <v>1966</v>
      </c>
      <c r="N448" s="62" t="s">
        <v>914</v>
      </c>
      <c r="O448" s="63">
        <v>2023</v>
      </c>
      <c r="P448" s="63"/>
      <c r="Q448" s="63"/>
      <c r="R448" s="64" t="s">
        <v>436</v>
      </c>
      <c r="S448" s="65" t="s">
        <v>1987</v>
      </c>
      <c r="T448" s="75">
        <v>45211</v>
      </c>
      <c r="U448" s="75" t="s">
        <v>1978</v>
      </c>
      <c r="V448" s="63"/>
      <c r="W448" s="45" t="s">
        <v>1984</v>
      </c>
      <c r="X448" s="66">
        <v>0</v>
      </c>
      <c r="Y448" s="69" t="s">
        <v>305</v>
      </c>
      <c r="Z448" s="63"/>
      <c r="AA448" s="63"/>
      <c r="AB448" s="63"/>
      <c r="AC448" s="68" t="s">
        <v>1980</v>
      </c>
      <c r="AD448" s="79">
        <f ca="1">TODAY()-TABLA45[[#This Row],[Fecha radicación informe]]</f>
        <v>360</v>
      </c>
      <c r="AE448" s="87" t="s">
        <v>46</v>
      </c>
      <c r="AF448" s="88" t="s">
        <v>1988</v>
      </c>
    </row>
    <row r="449" spans="1:32" ht="409.5" x14ac:dyDescent="0.25">
      <c r="A449" s="44">
        <v>3967</v>
      </c>
      <c r="B449" s="45">
        <v>22</v>
      </c>
      <c r="C449" s="45">
        <v>2023</v>
      </c>
      <c r="D449" s="60" t="s">
        <v>1989</v>
      </c>
      <c r="E449" s="45" t="s">
        <v>333</v>
      </c>
      <c r="F449" s="45"/>
      <c r="G449" s="45" t="s">
        <v>1976</v>
      </c>
      <c r="H449" s="45" t="s">
        <v>35</v>
      </c>
      <c r="I449" s="61" t="s">
        <v>60</v>
      </c>
      <c r="J449" s="70" t="s">
        <v>61</v>
      </c>
      <c r="K449" s="45" t="s">
        <v>1990</v>
      </c>
      <c r="L449" s="45" t="s">
        <v>527</v>
      </c>
      <c r="M449" s="62" t="s">
        <v>1966</v>
      </c>
      <c r="N449" s="62" t="s">
        <v>914</v>
      </c>
      <c r="O449" s="63">
        <v>2023</v>
      </c>
      <c r="P449" s="63"/>
      <c r="Q449" s="63"/>
      <c r="R449" s="64" t="s">
        <v>42</v>
      </c>
      <c r="S449" s="65" t="s">
        <v>1991</v>
      </c>
      <c r="T449" s="75" t="s">
        <v>1992</v>
      </c>
      <c r="U449" s="75" t="s">
        <v>1993</v>
      </c>
      <c r="V449" s="63"/>
      <c r="W449" s="45" t="s">
        <v>1994</v>
      </c>
      <c r="X449" s="66">
        <v>0</v>
      </c>
      <c r="Y449" s="69" t="s">
        <v>305</v>
      </c>
      <c r="Z449" s="63"/>
      <c r="AA449" s="63"/>
      <c r="AB449" s="63"/>
      <c r="AC449" s="68" t="s">
        <v>1980</v>
      </c>
      <c r="AD449" s="79">
        <f ca="1">TODAY()-TABLA45[[#This Row],[Fecha radicación informe]]</f>
        <v>360</v>
      </c>
      <c r="AE449" s="87" t="s">
        <v>46</v>
      </c>
      <c r="AF449" s="88" t="s">
        <v>1995</v>
      </c>
    </row>
    <row r="450" spans="1:32" ht="252" x14ac:dyDescent="0.25">
      <c r="A450" s="44">
        <v>3968</v>
      </c>
      <c r="B450" s="45">
        <v>23</v>
      </c>
      <c r="C450" s="45">
        <v>2023</v>
      </c>
      <c r="D450" s="60" t="s">
        <v>1996</v>
      </c>
      <c r="E450" s="45" t="s">
        <v>719</v>
      </c>
      <c r="F450" s="45"/>
      <c r="G450" s="45" t="s">
        <v>1997</v>
      </c>
      <c r="H450" s="45" t="s">
        <v>48</v>
      </c>
      <c r="I450" s="61" t="s">
        <v>132</v>
      </c>
      <c r="J450" s="70" t="s">
        <v>133</v>
      </c>
      <c r="K450" s="45" t="s">
        <v>865</v>
      </c>
      <c r="L450" s="45" t="s">
        <v>1998</v>
      </c>
      <c r="M450" s="62" t="s">
        <v>1999</v>
      </c>
      <c r="N450" s="62" t="s">
        <v>971</v>
      </c>
      <c r="O450" s="63">
        <v>2023</v>
      </c>
      <c r="P450" s="63"/>
      <c r="Q450" s="63"/>
      <c r="R450" s="64" t="s">
        <v>42</v>
      </c>
      <c r="S450" s="65" t="s">
        <v>2000</v>
      </c>
      <c r="T450" s="75" t="s">
        <v>2001</v>
      </c>
      <c r="U450" s="75" t="s">
        <v>1873</v>
      </c>
      <c r="V450" s="63"/>
      <c r="W450" s="45"/>
      <c r="X450" s="66">
        <v>1</v>
      </c>
      <c r="Y450" s="69" t="s">
        <v>45</v>
      </c>
      <c r="Z450" s="63"/>
      <c r="AA450" s="63"/>
      <c r="AB450" s="63"/>
      <c r="AC450" s="68" t="s">
        <v>2002</v>
      </c>
      <c r="AD450" s="79">
        <f ca="1">TODAY()-TABLA45[[#This Row],[Fecha radicación informe]]</f>
        <v>334</v>
      </c>
      <c r="AE450" s="87" t="s">
        <v>758</v>
      </c>
      <c r="AF450" s="88" t="s">
        <v>2003</v>
      </c>
    </row>
    <row r="451" spans="1:32" ht="157.5" x14ac:dyDescent="0.25">
      <c r="A451" s="44">
        <v>3969</v>
      </c>
      <c r="B451" s="45">
        <v>24</v>
      </c>
      <c r="C451" s="45">
        <v>2023</v>
      </c>
      <c r="D451" s="60" t="s">
        <v>2004</v>
      </c>
      <c r="E451" s="45" t="s">
        <v>719</v>
      </c>
      <c r="F451" s="45"/>
      <c r="G451" s="45" t="s">
        <v>2005</v>
      </c>
      <c r="H451" s="45" t="s">
        <v>48</v>
      </c>
      <c r="I451" s="61" t="s">
        <v>132</v>
      </c>
      <c r="J451" s="70" t="s">
        <v>133</v>
      </c>
      <c r="K451" s="45" t="s">
        <v>865</v>
      </c>
      <c r="L451" s="45" t="s">
        <v>1998</v>
      </c>
      <c r="M451" s="62" t="s">
        <v>1999</v>
      </c>
      <c r="N451" s="62" t="s">
        <v>971</v>
      </c>
      <c r="O451" s="63">
        <v>2023</v>
      </c>
      <c r="P451" s="63"/>
      <c r="Q451" s="63"/>
      <c r="R451" s="64" t="s">
        <v>42</v>
      </c>
      <c r="S451" s="65" t="s">
        <v>2006</v>
      </c>
      <c r="T451" s="75" t="s">
        <v>2001</v>
      </c>
      <c r="U451" s="75" t="s">
        <v>1873</v>
      </c>
      <c r="V451" s="63"/>
      <c r="W451" s="45"/>
      <c r="X451" s="66">
        <v>1</v>
      </c>
      <c r="Y451" s="69" t="s">
        <v>45</v>
      </c>
      <c r="Z451" s="63"/>
      <c r="AA451" s="63"/>
      <c r="AB451" s="63"/>
      <c r="AC451" s="68" t="s">
        <v>2002</v>
      </c>
      <c r="AD451" s="79">
        <f ca="1">TODAY()-TABLA45[[#This Row],[Fecha radicación informe]]</f>
        <v>334</v>
      </c>
      <c r="AE451" s="87" t="s">
        <v>758</v>
      </c>
      <c r="AF451" s="88" t="s">
        <v>2007</v>
      </c>
    </row>
    <row r="452" spans="1:32" ht="267.75" x14ac:dyDescent="0.25">
      <c r="A452" s="44">
        <v>3970</v>
      </c>
      <c r="B452" s="45">
        <v>25</v>
      </c>
      <c r="C452" s="45">
        <v>2023</v>
      </c>
      <c r="D452" s="60" t="s">
        <v>2008</v>
      </c>
      <c r="E452" s="45" t="s">
        <v>719</v>
      </c>
      <c r="F452" s="45"/>
      <c r="G452" s="45" t="s">
        <v>2009</v>
      </c>
      <c r="H452" s="45" t="s">
        <v>48</v>
      </c>
      <c r="I452" s="61" t="s">
        <v>308</v>
      </c>
      <c r="J452" s="70" t="s">
        <v>133</v>
      </c>
      <c r="K452" s="45" t="s">
        <v>927</v>
      </c>
      <c r="L452" s="45" t="s">
        <v>279</v>
      </c>
      <c r="M452" s="62" t="s">
        <v>2010</v>
      </c>
      <c r="N452" s="62" t="s">
        <v>1031</v>
      </c>
      <c r="O452" s="63">
        <v>2023</v>
      </c>
      <c r="P452" s="63"/>
      <c r="Q452" s="63"/>
      <c r="R452" s="64" t="s">
        <v>358</v>
      </c>
      <c r="S452" s="65" t="s">
        <v>2011</v>
      </c>
      <c r="T452" s="75" t="s">
        <v>2012</v>
      </c>
      <c r="U452" s="75" t="s">
        <v>2013</v>
      </c>
      <c r="V452" s="63"/>
      <c r="W452" s="45" t="s">
        <v>2014</v>
      </c>
      <c r="X452" s="66">
        <v>1</v>
      </c>
      <c r="Y452" s="69" t="s">
        <v>318</v>
      </c>
      <c r="Z452" s="63"/>
      <c r="AA452" s="63">
        <v>3</v>
      </c>
      <c r="AB452" s="63">
        <v>2024</v>
      </c>
      <c r="AC452" s="68" t="s">
        <v>2015</v>
      </c>
      <c r="AD452" s="79">
        <f ca="1">TODAY()-TABLA45[[#This Row],[Fecha radicación informe]]</f>
        <v>290</v>
      </c>
      <c r="AE452" s="87" t="s">
        <v>58</v>
      </c>
      <c r="AF452" s="88" t="s">
        <v>2016</v>
      </c>
    </row>
    <row r="453" spans="1:32" ht="393.75" x14ac:dyDescent="0.25">
      <c r="A453" s="44">
        <v>3971</v>
      </c>
      <c r="B453" s="45">
        <v>26</v>
      </c>
      <c r="C453" s="45">
        <v>2023</v>
      </c>
      <c r="D453" s="60" t="s">
        <v>2017</v>
      </c>
      <c r="E453" s="45" t="s">
        <v>719</v>
      </c>
      <c r="F453" s="45"/>
      <c r="G453" s="45" t="s">
        <v>2018</v>
      </c>
      <c r="H453" s="45" t="s">
        <v>48</v>
      </c>
      <c r="I453" s="61" t="s">
        <v>36</v>
      </c>
      <c r="J453" s="70" t="s">
        <v>98</v>
      </c>
      <c r="K453" s="45" t="s">
        <v>1355</v>
      </c>
      <c r="L453" s="45" t="s">
        <v>100</v>
      </c>
      <c r="M453" s="62" t="s">
        <v>2010</v>
      </c>
      <c r="N453" s="62" t="s">
        <v>1031</v>
      </c>
      <c r="O453" s="63">
        <v>2023</v>
      </c>
      <c r="P453" s="63"/>
      <c r="Q453" s="63"/>
      <c r="R453" s="64" t="s">
        <v>358</v>
      </c>
      <c r="S453" s="65" t="s">
        <v>2019</v>
      </c>
      <c r="T453" s="75">
        <v>45210</v>
      </c>
      <c r="U453" s="75" t="s">
        <v>529</v>
      </c>
      <c r="V453" s="63"/>
      <c r="W453" s="45" t="s">
        <v>2020</v>
      </c>
      <c r="X453" s="66">
        <v>0.5</v>
      </c>
      <c r="Y453" s="69" t="s">
        <v>305</v>
      </c>
      <c r="Z453" s="63"/>
      <c r="AA453" s="63"/>
      <c r="AB453" s="63"/>
      <c r="AC453" s="68">
        <v>45202</v>
      </c>
      <c r="AD453" s="79">
        <f ca="1">TODAY()-TABLA45[[#This Row],[Fecha radicación informe]]</f>
        <v>286</v>
      </c>
      <c r="AE453" s="87" t="s">
        <v>46</v>
      </c>
      <c r="AF453" s="88" t="s">
        <v>2021</v>
      </c>
    </row>
    <row r="454" spans="1:32" ht="409.5" x14ac:dyDescent="0.25">
      <c r="A454" s="44">
        <v>3972</v>
      </c>
      <c r="B454" s="45">
        <v>27</v>
      </c>
      <c r="C454" s="45">
        <v>2023</v>
      </c>
      <c r="D454" s="60" t="s">
        <v>2022</v>
      </c>
      <c r="E454" s="45" t="s">
        <v>333</v>
      </c>
      <c r="F454" s="45"/>
      <c r="G454" s="45" t="s">
        <v>2023</v>
      </c>
      <c r="H454" s="45" t="s">
        <v>48</v>
      </c>
      <c r="I454" s="61" t="s">
        <v>36</v>
      </c>
      <c r="J454" s="70" t="s">
        <v>98</v>
      </c>
      <c r="K454" s="45" t="s">
        <v>2024</v>
      </c>
      <c r="L454" s="45" t="s">
        <v>39</v>
      </c>
      <c r="M454" s="62" t="s">
        <v>2010</v>
      </c>
      <c r="N454" s="62" t="s">
        <v>1031</v>
      </c>
      <c r="O454" s="63">
        <v>2023</v>
      </c>
      <c r="P454" s="63"/>
      <c r="Q454" s="63"/>
      <c r="R454" s="64" t="s">
        <v>42</v>
      </c>
      <c r="S454" s="65" t="s">
        <v>2025</v>
      </c>
      <c r="T454" s="75">
        <v>45149</v>
      </c>
      <c r="U454" s="75" t="s">
        <v>2026</v>
      </c>
      <c r="V454" s="63"/>
      <c r="W454" s="45" t="s">
        <v>2027</v>
      </c>
      <c r="X454" s="66">
        <v>1</v>
      </c>
      <c r="Y454" s="69" t="s">
        <v>318</v>
      </c>
      <c r="Z454" s="63"/>
      <c r="AA454" s="63">
        <v>5</v>
      </c>
      <c r="AB454" s="63">
        <v>2024</v>
      </c>
      <c r="AC454" s="68">
        <v>45203</v>
      </c>
      <c r="AD454" s="79">
        <f ca="1">TODAY()-TABLA45[[#This Row],[Fecha radicación informe]]</f>
        <v>285</v>
      </c>
      <c r="AE454" s="87" t="s">
        <v>46</v>
      </c>
      <c r="AF454" s="88" t="s">
        <v>2028</v>
      </c>
    </row>
    <row r="455" spans="1:32" ht="409.5" x14ac:dyDescent="0.25">
      <c r="A455" s="44">
        <v>3973</v>
      </c>
      <c r="B455" s="45">
        <v>28</v>
      </c>
      <c r="C455" s="45">
        <v>2023</v>
      </c>
      <c r="D455" s="60" t="s">
        <v>2029</v>
      </c>
      <c r="E455" s="45" t="s">
        <v>333</v>
      </c>
      <c r="F455" s="45"/>
      <c r="G455" s="45" t="s">
        <v>2023</v>
      </c>
      <c r="H455" s="45" t="s">
        <v>35</v>
      </c>
      <c r="I455" s="61" t="s">
        <v>36</v>
      </c>
      <c r="J455" s="70" t="s">
        <v>98</v>
      </c>
      <c r="K455" s="45" t="s">
        <v>2024</v>
      </c>
      <c r="L455" s="45" t="s">
        <v>39</v>
      </c>
      <c r="M455" s="62" t="s">
        <v>2010</v>
      </c>
      <c r="N455" s="62" t="s">
        <v>1031</v>
      </c>
      <c r="O455" s="63">
        <v>2023</v>
      </c>
      <c r="P455" s="63"/>
      <c r="Q455" s="63"/>
      <c r="R455" s="64" t="s">
        <v>436</v>
      </c>
      <c r="S455" s="65" t="s">
        <v>2030</v>
      </c>
      <c r="T455" s="75">
        <v>45149</v>
      </c>
      <c r="U455" s="75" t="s">
        <v>2026</v>
      </c>
      <c r="V455" s="63"/>
      <c r="W455" s="45" t="s">
        <v>2031</v>
      </c>
      <c r="X455" s="66">
        <v>1</v>
      </c>
      <c r="Y455" s="69" t="s">
        <v>318</v>
      </c>
      <c r="Z455" s="63"/>
      <c r="AA455" s="63">
        <v>5</v>
      </c>
      <c r="AB455" s="63">
        <v>2024</v>
      </c>
      <c r="AC455" s="68">
        <v>45203</v>
      </c>
      <c r="AD455" s="79">
        <f ca="1">TODAY()-TABLA45[[#This Row],[Fecha radicación informe]]</f>
        <v>285</v>
      </c>
      <c r="AE455" s="87" t="s">
        <v>46</v>
      </c>
      <c r="AF455" s="88" t="s">
        <v>2032</v>
      </c>
    </row>
    <row r="456" spans="1:32" ht="409.5" x14ac:dyDescent="0.25">
      <c r="A456" s="44">
        <v>3974</v>
      </c>
      <c r="B456" s="45">
        <v>29</v>
      </c>
      <c r="C456" s="45">
        <v>2023</v>
      </c>
      <c r="D456" s="60" t="s">
        <v>2033</v>
      </c>
      <c r="E456" s="45" t="s">
        <v>333</v>
      </c>
      <c r="F456" s="45"/>
      <c r="G456" s="45" t="s">
        <v>2023</v>
      </c>
      <c r="H456" s="45" t="s">
        <v>48</v>
      </c>
      <c r="I456" s="61" t="s">
        <v>36</v>
      </c>
      <c r="J456" s="70" t="s">
        <v>98</v>
      </c>
      <c r="K456" s="45" t="s">
        <v>2024</v>
      </c>
      <c r="L456" s="45" t="s">
        <v>39</v>
      </c>
      <c r="M456" s="62" t="s">
        <v>2010</v>
      </c>
      <c r="N456" s="62" t="s">
        <v>1031</v>
      </c>
      <c r="O456" s="63">
        <v>2023</v>
      </c>
      <c r="P456" s="63"/>
      <c r="Q456" s="63"/>
      <c r="R456" s="64" t="s">
        <v>42</v>
      </c>
      <c r="S456" s="65" t="s">
        <v>2034</v>
      </c>
      <c r="T456" s="75">
        <v>45149</v>
      </c>
      <c r="U456" s="75" t="s">
        <v>1001</v>
      </c>
      <c r="V456" s="63"/>
      <c r="W456" s="45" t="s">
        <v>2035</v>
      </c>
      <c r="X456" s="66">
        <v>1</v>
      </c>
      <c r="Y456" s="69" t="s">
        <v>318</v>
      </c>
      <c r="Z456" s="63"/>
      <c r="AA456" s="63">
        <v>5</v>
      </c>
      <c r="AB456" s="63">
        <v>2024</v>
      </c>
      <c r="AC456" s="68">
        <v>45203</v>
      </c>
      <c r="AD456" s="79">
        <f ca="1">TODAY()-TABLA45[[#This Row],[Fecha radicación informe]]</f>
        <v>285</v>
      </c>
      <c r="AE456" s="87" t="s">
        <v>46</v>
      </c>
      <c r="AF456" s="88" t="s">
        <v>2036</v>
      </c>
    </row>
    <row r="457" spans="1:32" ht="409.5" x14ac:dyDescent="0.25">
      <c r="A457" s="44">
        <v>3975</v>
      </c>
      <c r="B457" s="45">
        <v>30</v>
      </c>
      <c r="C457" s="45">
        <v>2023</v>
      </c>
      <c r="D457" s="60" t="s">
        <v>2037</v>
      </c>
      <c r="E457" s="45" t="s">
        <v>1320</v>
      </c>
      <c r="F457" s="45"/>
      <c r="G457" s="45" t="s">
        <v>2023</v>
      </c>
      <c r="H457" s="45" t="s">
        <v>35</v>
      </c>
      <c r="I457" s="61" t="s">
        <v>36</v>
      </c>
      <c r="J457" s="70" t="s">
        <v>98</v>
      </c>
      <c r="K457" s="45" t="s">
        <v>2024</v>
      </c>
      <c r="L457" s="45" t="s">
        <v>39</v>
      </c>
      <c r="M457" s="62" t="s">
        <v>2010</v>
      </c>
      <c r="N457" s="62" t="s">
        <v>1031</v>
      </c>
      <c r="O457" s="63">
        <v>2023</v>
      </c>
      <c r="P457" s="63"/>
      <c r="Q457" s="63"/>
      <c r="R457" s="64" t="s">
        <v>42</v>
      </c>
      <c r="S457" s="65" t="s">
        <v>2038</v>
      </c>
      <c r="T457" s="75">
        <v>45149</v>
      </c>
      <c r="U457" s="75" t="s">
        <v>1001</v>
      </c>
      <c r="V457" s="63"/>
      <c r="W457" s="45" t="s">
        <v>2039</v>
      </c>
      <c r="X457" s="66">
        <v>0.86</v>
      </c>
      <c r="Y457" s="69" t="s">
        <v>305</v>
      </c>
      <c r="Z457" s="63"/>
      <c r="AA457" s="63"/>
      <c r="AB457" s="63"/>
      <c r="AC457" s="68">
        <v>45203</v>
      </c>
      <c r="AD457" s="79">
        <f ca="1">TODAY()-TABLA45[[#This Row],[Fecha radicación informe]]</f>
        <v>285</v>
      </c>
      <c r="AE457" s="87" t="s">
        <v>46</v>
      </c>
      <c r="AF457" s="88" t="s">
        <v>2040</v>
      </c>
    </row>
    <row r="458" spans="1:32" ht="78.75" x14ac:dyDescent="0.25">
      <c r="A458" s="44">
        <v>3976</v>
      </c>
      <c r="B458" s="45">
        <v>31</v>
      </c>
      <c r="C458" s="45">
        <v>2023</v>
      </c>
      <c r="D458" s="60" t="s">
        <v>2041</v>
      </c>
      <c r="E458" s="45" t="s">
        <v>719</v>
      </c>
      <c r="F458" s="45"/>
      <c r="G458" s="45" t="s">
        <v>2042</v>
      </c>
      <c r="H458" s="45" t="s">
        <v>48</v>
      </c>
      <c r="I458" s="61" t="s">
        <v>132</v>
      </c>
      <c r="J458" s="70" t="s">
        <v>50</v>
      </c>
      <c r="K458" s="45" t="s">
        <v>1411</v>
      </c>
      <c r="L458" s="45" t="s">
        <v>1998</v>
      </c>
      <c r="M458" s="62" t="s">
        <v>2010</v>
      </c>
      <c r="N458" s="62" t="s">
        <v>1031</v>
      </c>
      <c r="O458" s="63">
        <v>2023</v>
      </c>
      <c r="P458" s="63"/>
      <c r="Q458" s="63"/>
      <c r="R458" s="64"/>
      <c r="S458" s="65"/>
      <c r="T458" s="75"/>
      <c r="U458" s="75"/>
      <c r="V458" s="63"/>
      <c r="W458" s="45"/>
      <c r="X458" s="66">
        <v>0</v>
      </c>
      <c r="Y458" s="69" t="s">
        <v>2043</v>
      </c>
      <c r="Z458" s="63"/>
      <c r="AA458" s="63"/>
      <c r="AB458" s="63"/>
      <c r="AC458" s="68">
        <v>45204</v>
      </c>
      <c r="AD458" s="79">
        <f ca="1">TODAY()-TABLA45[[#This Row],[Fecha radicación informe]]</f>
        <v>284</v>
      </c>
      <c r="AE458" s="87" t="s">
        <v>758</v>
      </c>
      <c r="AF458" s="88" t="s">
        <v>2044</v>
      </c>
    </row>
    <row r="459" spans="1:32" ht="409.5" x14ac:dyDescent="0.25">
      <c r="A459" s="44">
        <v>3977</v>
      </c>
      <c r="B459" s="45">
        <v>32</v>
      </c>
      <c r="C459" s="45">
        <v>2023</v>
      </c>
      <c r="D459" s="60" t="s">
        <v>2045</v>
      </c>
      <c r="E459" s="45" t="s">
        <v>719</v>
      </c>
      <c r="F459" s="45"/>
      <c r="G459" s="45" t="s">
        <v>2046</v>
      </c>
      <c r="H459" s="45" t="s">
        <v>186</v>
      </c>
      <c r="I459" s="61" t="s">
        <v>187</v>
      </c>
      <c r="J459" s="70" t="s">
        <v>188</v>
      </c>
      <c r="K459" s="45" t="s">
        <v>2047</v>
      </c>
      <c r="L459" s="45" t="s">
        <v>79</v>
      </c>
      <c r="M459" s="62" t="s">
        <v>2010</v>
      </c>
      <c r="N459" s="62" t="s">
        <v>1031</v>
      </c>
      <c r="O459" s="63">
        <v>2023</v>
      </c>
      <c r="P459" s="63"/>
      <c r="Q459" s="63"/>
      <c r="R459" s="64" t="s">
        <v>358</v>
      </c>
      <c r="S459" s="65" t="s">
        <v>2048</v>
      </c>
      <c r="T459" s="75">
        <v>45180</v>
      </c>
      <c r="U459" s="75" t="s">
        <v>381</v>
      </c>
      <c r="V459" s="63"/>
      <c r="W459" s="45" t="s">
        <v>2049</v>
      </c>
      <c r="X459" s="66">
        <v>0.44</v>
      </c>
      <c r="Y459" s="69" t="s">
        <v>305</v>
      </c>
      <c r="Z459" s="63"/>
      <c r="AA459" s="63"/>
      <c r="AB459" s="63"/>
      <c r="AC459" s="68" t="s">
        <v>2050</v>
      </c>
      <c r="AD459" s="79">
        <f ca="1">TODAY()-TABLA45[[#This Row],[Fecha radicación informe]]</f>
        <v>292</v>
      </c>
      <c r="AE459" s="87" t="s">
        <v>58</v>
      </c>
      <c r="AF459" s="88" t="s">
        <v>2051</v>
      </c>
    </row>
    <row r="460" spans="1:32" ht="409.5" x14ac:dyDescent="0.25">
      <c r="A460" s="44">
        <v>3978</v>
      </c>
      <c r="B460" s="45">
        <v>33</v>
      </c>
      <c r="C460" s="45">
        <v>2023</v>
      </c>
      <c r="D460" s="60" t="s">
        <v>2052</v>
      </c>
      <c r="E460" s="45" t="s">
        <v>719</v>
      </c>
      <c r="F460" s="45"/>
      <c r="G460" s="45" t="s">
        <v>2046</v>
      </c>
      <c r="H460" s="45" t="s">
        <v>186</v>
      </c>
      <c r="I460" s="61" t="s">
        <v>187</v>
      </c>
      <c r="J460" s="70" t="s">
        <v>188</v>
      </c>
      <c r="K460" s="45" t="s">
        <v>884</v>
      </c>
      <c r="L460" s="45" t="s">
        <v>79</v>
      </c>
      <c r="M460" s="62" t="s">
        <v>2010</v>
      </c>
      <c r="N460" s="62" t="s">
        <v>1031</v>
      </c>
      <c r="O460" s="63">
        <v>2023</v>
      </c>
      <c r="P460" s="63"/>
      <c r="Q460" s="63"/>
      <c r="R460" s="64" t="s">
        <v>358</v>
      </c>
      <c r="S460" s="65" t="s">
        <v>2048</v>
      </c>
      <c r="T460" s="75">
        <v>45180</v>
      </c>
      <c r="U460" s="75" t="s">
        <v>381</v>
      </c>
      <c r="V460" s="63"/>
      <c r="W460" s="45" t="s">
        <v>2053</v>
      </c>
      <c r="X460" s="66">
        <v>0.44</v>
      </c>
      <c r="Y460" s="69" t="s">
        <v>305</v>
      </c>
      <c r="Z460" s="63"/>
      <c r="AA460" s="63"/>
      <c r="AB460" s="63"/>
      <c r="AC460" s="68" t="s">
        <v>2050</v>
      </c>
      <c r="AD460" s="79">
        <f ca="1">TODAY()-TABLA45[[#This Row],[Fecha radicación informe]]</f>
        <v>292</v>
      </c>
      <c r="AE460" s="87" t="s">
        <v>58</v>
      </c>
      <c r="AF460" s="88" t="s">
        <v>2054</v>
      </c>
    </row>
    <row r="461" spans="1:32" ht="409.5" x14ac:dyDescent="0.25">
      <c r="A461" s="44">
        <v>3979</v>
      </c>
      <c r="B461" s="45">
        <v>34</v>
      </c>
      <c r="C461" s="45">
        <v>2023</v>
      </c>
      <c r="D461" s="60" t="s">
        <v>2055</v>
      </c>
      <c r="E461" s="45" t="s">
        <v>719</v>
      </c>
      <c r="F461" s="45"/>
      <c r="G461" s="45" t="s">
        <v>2046</v>
      </c>
      <c r="H461" s="45" t="s">
        <v>48</v>
      </c>
      <c r="I461" s="61" t="s">
        <v>121</v>
      </c>
      <c r="J461" s="70" t="s">
        <v>133</v>
      </c>
      <c r="K461" s="45" t="s">
        <v>2056</v>
      </c>
      <c r="L461" s="45" t="s">
        <v>79</v>
      </c>
      <c r="M461" s="62" t="s">
        <v>2010</v>
      </c>
      <c r="N461" s="62" t="s">
        <v>1031</v>
      </c>
      <c r="O461" s="63">
        <v>2023</v>
      </c>
      <c r="P461" s="63"/>
      <c r="Q461" s="63"/>
      <c r="R461" s="64" t="s">
        <v>482</v>
      </c>
      <c r="S461" s="65" t="s">
        <v>2057</v>
      </c>
      <c r="T461" s="75">
        <v>45180</v>
      </c>
      <c r="U461" s="75" t="s">
        <v>992</v>
      </c>
      <c r="V461" s="63"/>
      <c r="W461" s="45" t="s">
        <v>2058</v>
      </c>
      <c r="X461" s="66">
        <v>1</v>
      </c>
      <c r="Y461" s="69" t="s">
        <v>318</v>
      </c>
      <c r="Z461" s="63"/>
      <c r="AA461" s="63">
        <v>12</v>
      </c>
      <c r="AB461" s="63">
        <v>2023</v>
      </c>
      <c r="AC461" s="68" t="s">
        <v>2050</v>
      </c>
      <c r="AD461" s="79">
        <f ca="1">TODAY()-TABLA45[[#This Row],[Fecha radicación informe]]</f>
        <v>292</v>
      </c>
      <c r="AE461" s="87" t="s">
        <v>58</v>
      </c>
      <c r="AF461" s="88" t="s">
        <v>2059</v>
      </c>
    </row>
    <row r="462" spans="1:32" ht="409.5" x14ac:dyDescent="0.25">
      <c r="A462" s="44">
        <v>3980</v>
      </c>
      <c r="B462" s="45">
        <v>35</v>
      </c>
      <c r="C462" s="45">
        <v>2023</v>
      </c>
      <c r="D462" s="60" t="s">
        <v>2060</v>
      </c>
      <c r="E462" s="45" t="s">
        <v>1912</v>
      </c>
      <c r="F462" s="45"/>
      <c r="G462" s="45" t="s">
        <v>2061</v>
      </c>
      <c r="H462" s="45" t="s">
        <v>35</v>
      </c>
      <c r="I462" s="61" t="s">
        <v>36</v>
      </c>
      <c r="J462" s="70" t="s">
        <v>98</v>
      </c>
      <c r="K462" s="45" t="s">
        <v>1106</v>
      </c>
      <c r="L462" s="45" t="s">
        <v>1107</v>
      </c>
      <c r="M462" s="62" t="s">
        <v>2010</v>
      </c>
      <c r="N462" s="62" t="s">
        <v>1031</v>
      </c>
      <c r="O462" s="63">
        <v>2023</v>
      </c>
      <c r="P462" s="63"/>
      <c r="Q462" s="63"/>
      <c r="R462" s="64" t="s">
        <v>358</v>
      </c>
      <c r="S462" s="65" t="s">
        <v>2062</v>
      </c>
      <c r="T462" s="75" t="s">
        <v>1873</v>
      </c>
      <c r="U462" s="75" t="s">
        <v>1903</v>
      </c>
      <c r="V462" s="63"/>
      <c r="W462" s="45" t="s">
        <v>2063</v>
      </c>
      <c r="X462" s="66">
        <v>0.5</v>
      </c>
      <c r="Y462" s="69" t="s">
        <v>305</v>
      </c>
      <c r="Z462" s="63"/>
      <c r="AA462" s="63"/>
      <c r="AB462" s="63"/>
      <c r="AC462" s="68" t="s">
        <v>2015</v>
      </c>
      <c r="AD462" s="79">
        <f ca="1">TODAY()-TABLA45[[#This Row],[Fecha radicación informe]]</f>
        <v>290</v>
      </c>
      <c r="AE462" s="87" t="s">
        <v>46</v>
      </c>
      <c r="AF462" s="88" t="s">
        <v>2064</v>
      </c>
    </row>
    <row r="463" spans="1:32" ht="252" x14ac:dyDescent="0.25">
      <c r="A463" s="44">
        <v>3981</v>
      </c>
      <c r="B463" s="45">
        <v>36</v>
      </c>
      <c r="C463" s="45">
        <v>2023</v>
      </c>
      <c r="D463" s="60" t="s">
        <v>2065</v>
      </c>
      <c r="E463" s="45" t="s">
        <v>1912</v>
      </c>
      <c r="F463" s="45"/>
      <c r="G463" s="45" t="s">
        <v>2061</v>
      </c>
      <c r="H463" s="45" t="s">
        <v>35</v>
      </c>
      <c r="I463" s="61" t="s">
        <v>36</v>
      </c>
      <c r="J463" s="70" t="s">
        <v>188</v>
      </c>
      <c r="K463" s="45" t="s">
        <v>2066</v>
      </c>
      <c r="L463" s="45" t="s">
        <v>1107</v>
      </c>
      <c r="M463" s="62" t="s">
        <v>2010</v>
      </c>
      <c r="N463" s="62" t="s">
        <v>1031</v>
      </c>
      <c r="O463" s="63">
        <v>2023</v>
      </c>
      <c r="P463" s="63"/>
      <c r="Q463" s="63"/>
      <c r="R463" s="64" t="s">
        <v>358</v>
      </c>
      <c r="S463" s="65" t="s">
        <v>2067</v>
      </c>
      <c r="T463" s="75" t="s">
        <v>1873</v>
      </c>
      <c r="U463" s="75" t="s">
        <v>1001</v>
      </c>
      <c r="V463" s="63"/>
      <c r="W463" s="45" t="s">
        <v>2068</v>
      </c>
      <c r="X463" s="66">
        <v>0</v>
      </c>
      <c r="Y463" s="69" t="s">
        <v>305</v>
      </c>
      <c r="Z463" s="63"/>
      <c r="AA463" s="63"/>
      <c r="AB463" s="63"/>
      <c r="AC463" s="68" t="s">
        <v>2015</v>
      </c>
      <c r="AD463" s="79">
        <f ca="1">TODAY()-TABLA45[[#This Row],[Fecha radicación informe]]</f>
        <v>290</v>
      </c>
      <c r="AE463" s="87" t="s">
        <v>46</v>
      </c>
      <c r="AF463" s="88" t="s">
        <v>2069</v>
      </c>
    </row>
    <row r="464" spans="1:32" ht="189" x14ac:dyDescent="0.25">
      <c r="A464" s="44">
        <v>3982</v>
      </c>
      <c r="B464" s="45">
        <v>37</v>
      </c>
      <c r="C464" s="45">
        <v>2023</v>
      </c>
      <c r="D464" s="60" t="s">
        <v>2070</v>
      </c>
      <c r="E464" s="45" t="s">
        <v>1912</v>
      </c>
      <c r="F464" s="45"/>
      <c r="G464" s="45" t="s">
        <v>2061</v>
      </c>
      <c r="H464" s="45" t="s">
        <v>35</v>
      </c>
      <c r="I464" s="61" t="s">
        <v>36</v>
      </c>
      <c r="J464" s="70" t="s">
        <v>98</v>
      </c>
      <c r="K464" s="45" t="s">
        <v>1069</v>
      </c>
      <c r="L464" s="45" t="s">
        <v>1107</v>
      </c>
      <c r="M464" s="62" t="s">
        <v>2010</v>
      </c>
      <c r="N464" s="62" t="s">
        <v>1031</v>
      </c>
      <c r="O464" s="63">
        <v>2023</v>
      </c>
      <c r="P464" s="63"/>
      <c r="Q464" s="63"/>
      <c r="R464" s="64" t="s">
        <v>358</v>
      </c>
      <c r="S464" s="65" t="s">
        <v>2071</v>
      </c>
      <c r="T464" s="75" t="s">
        <v>1873</v>
      </c>
      <c r="U464" s="75" t="s">
        <v>2072</v>
      </c>
      <c r="V464" s="63"/>
      <c r="W464" s="45" t="s">
        <v>2073</v>
      </c>
      <c r="X464" s="66">
        <v>0</v>
      </c>
      <c r="Y464" s="69" t="s">
        <v>305</v>
      </c>
      <c r="Z464" s="63"/>
      <c r="AA464" s="63"/>
      <c r="AB464" s="63"/>
      <c r="AC464" s="68" t="s">
        <v>2015</v>
      </c>
      <c r="AD464" s="79">
        <f ca="1">TODAY()-TABLA45[[#This Row],[Fecha radicación informe]]</f>
        <v>290</v>
      </c>
      <c r="AE464" s="87" t="s">
        <v>46</v>
      </c>
      <c r="AF464" s="88" t="s">
        <v>2074</v>
      </c>
    </row>
    <row r="465" spans="1:32" ht="189" x14ac:dyDescent="0.25">
      <c r="A465" s="44">
        <v>3983</v>
      </c>
      <c r="B465" s="45">
        <v>38</v>
      </c>
      <c r="C465" s="45">
        <v>2023</v>
      </c>
      <c r="D465" s="60" t="s">
        <v>2075</v>
      </c>
      <c r="E465" s="45" t="s">
        <v>333</v>
      </c>
      <c r="F465" s="45"/>
      <c r="G465" s="45" t="s">
        <v>2076</v>
      </c>
      <c r="H465" s="45" t="s">
        <v>120</v>
      </c>
      <c r="I465" s="61" t="s">
        <v>2077</v>
      </c>
      <c r="J465" s="70" t="s">
        <v>188</v>
      </c>
      <c r="K465" s="45" t="s">
        <v>2078</v>
      </c>
      <c r="L465" s="45" t="s">
        <v>79</v>
      </c>
      <c r="M465" s="62" t="s">
        <v>2079</v>
      </c>
      <c r="N465" s="62" t="s">
        <v>1046</v>
      </c>
      <c r="O465" s="63">
        <v>2023</v>
      </c>
      <c r="P465" s="63"/>
      <c r="Q465" s="63"/>
      <c r="R465" s="64"/>
      <c r="S465" s="65"/>
      <c r="T465" s="75"/>
      <c r="U465" s="75"/>
      <c r="V465" s="63"/>
      <c r="W465" s="45" t="s">
        <v>2080</v>
      </c>
      <c r="X465" s="66">
        <v>0</v>
      </c>
      <c r="Y465" s="69" t="s">
        <v>2043</v>
      </c>
      <c r="Z465" s="63"/>
      <c r="AA465" s="63"/>
      <c r="AB465" s="63"/>
      <c r="AC465" s="68">
        <v>45232</v>
      </c>
      <c r="AD465" s="79">
        <f ca="1">TODAY()-TABLA45[[#This Row],[Fecha radicación informe]]</f>
        <v>256</v>
      </c>
      <c r="AE465" s="87" t="s">
        <v>758</v>
      </c>
      <c r="AF465" s="88" t="s">
        <v>2081</v>
      </c>
    </row>
    <row r="466" spans="1:32" ht="409.5" x14ac:dyDescent="0.25">
      <c r="A466" s="44">
        <v>3984</v>
      </c>
      <c r="B466" s="45">
        <v>39</v>
      </c>
      <c r="C466" s="45">
        <v>2023</v>
      </c>
      <c r="D466" s="60" t="s">
        <v>2082</v>
      </c>
      <c r="E466" s="45" t="s">
        <v>333</v>
      </c>
      <c r="F466" s="45"/>
      <c r="G466" s="45" t="s">
        <v>2076</v>
      </c>
      <c r="H466" s="45" t="s">
        <v>48</v>
      </c>
      <c r="I466" s="61" t="s">
        <v>140</v>
      </c>
      <c r="J466" s="70" t="s">
        <v>77</v>
      </c>
      <c r="K466" s="45" t="s">
        <v>2083</v>
      </c>
      <c r="L466" s="45" t="s">
        <v>210</v>
      </c>
      <c r="M466" s="62" t="s">
        <v>2079</v>
      </c>
      <c r="N466" s="62" t="s">
        <v>1046</v>
      </c>
      <c r="O466" s="63">
        <v>2023</v>
      </c>
      <c r="P466" s="63"/>
      <c r="Q466" s="63"/>
      <c r="R466" s="64" t="s">
        <v>358</v>
      </c>
      <c r="S466" s="65" t="s">
        <v>2084</v>
      </c>
      <c r="T466" s="75" t="s">
        <v>2085</v>
      </c>
      <c r="U466" s="75">
        <v>45289</v>
      </c>
      <c r="V466" s="63"/>
      <c r="W466" s="45" t="s">
        <v>2086</v>
      </c>
      <c r="X466" s="66">
        <v>1</v>
      </c>
      <c r="Y466" s="69" t="s">
        <v>318</v>
      </c>
      <c r="Z466" s="63"/>
      <c r="AA466" s="63"/>
      <c r="AB466" s="63"/>
      <c r="AC466" s="68">
        <v>45232</v>
      </c>
      <c r="AD466" s="79">
        <f ca="1">TODAY()-TABLA45[[#This Row],[Fecha radicación informe]]</f>
        <v>256</v>
      </c>
      <c r="AE466" s="87" t="s">
        <v>758</v>
      </c>
      <c r="AF466" s="88" t="s">
        <v>2087</v>
      </c>
    </row>
    <row r="467" spans="1:32" ht="409.5" x14ac:dyDescent="0.25">
      <c r="A467" s="44">
        <v>3985</v>
      </c>
      <c r="B467" s="45">
        <v>40</v>
      </c>
      <c r="C467" s="45">
        <v>2023</v>
      </c>
      <c r="D467" s="60" t="s">
        <v>2088</v>
      </c>
      <c r="E467" s="45" t="s">
        <v>333</v>
      </c>
      <c r="F467" s="45"/>
      <c r="G467" s="45" t="s">
        <v>2076</v>
      </c>
      <c r="H467" s="45" t="s">
        <v>48</v>
      </c>
      <c r="I467" s="61" t="s">
        <v>140</v>
      </c>
      <c r="J467" s="70" t="s">
        <v>77</v>
      </c>
      <c r="K467" s="45" t="s">
        <v>2089</v>
      </c>
      <c r="L467" s="45" t="s">
        <v>79</v>
      </c>
      <c r="M467" s="62" t="s">
        <v>2079</v>
      </c>
      <c r="N467" s="62" t="s">
        <v>1046</v>
      </c>
      <c r="O467" s="63">
        <v>2023</v>
      </c>
      <c r="P467" s="63"/>
      <c r="Q467" s="63"/>
      <c r="R467" s="64" t="s">
        <v>358</v>
      </c>
      <c r="S467" s="65" t="s">
        <v>2090</v>
      </c>
      <c r="T467" s="75" t="s">
        <v>2091</v>
      </c>
      <c r="U467" s="75" t="s">
        <v>2092</v>
      </c>
      <c r="V467" s="63"/>
      <c r="W467" s="45" t="s">
        <v>2093</v>
      </c>
      <c r="X467" s="66">
        <v>0.13</v>
      </c>
      <c r="Y467" s="69" t="s">
        <v>305</v>
      </c>
      <c r="Z467" s="63"/>
      <c r="AA467" s="63"/>
      <c r="AB467" s="63"/>
      <c r="AC467" s="68">
        <v>45232</v>
      </c>
      <c r="AD467" s="79">
        <f ca="1">TODAY()-TABLA45[[#This Row],[Fecha radicación informe]]</f>
        <v>256</v>
      </c>
      <c r="AE467" s="87" t="s">
        <v>758</v>
      </c>
      <c r="AF467" s="88" t="s">
        <v>2094</v>
      </c>
    </row>
    <row r="468" spans="1:32" ht="409.5" x14ac:dyDescent="0.25">
      <c r="A468" s="44">
        <v>3986</v>
      </c>
      <c r="B468" s="45">
        <v>41</v>
      </c>
      <c r="C468" s="45">
        <v>2023</v>
      </c>
      <c r="D468" s="60" t="s">
        <v>2095</v>
      </c>
      <c r="E468" s="45" t="s">
        <v>333</v>
      </c>
      <c r="F468" s="45"/>
      <c r="G468" s="45" t="s">
        <v>2076</v>
      </c>
      <c r="H468" s="45" t="s">
        <v>48</v>
      </c>
      <c r="I468" s="61" t="s">
        <v>140</v>
      </c>
      <c r="J468" s="70" t="s">
        <v>77</v>
      </c>
      <c r="K468" s="45" t="s">
        <v>2089</v>
      </c>
      <c r="L468" s="45" t="s">
        <v>79</v>
      </c>
      <c r="M468" s="62" t="s">
        <v>2079</v>
      </c>
      <c r="N468" s="62" t="s">
        <v>1046</v>
      </c>
      <c r="O468" s="63">
        <v>2023</v>
      </c>
      <c r="P468" s="63"/>
      <c r="Q468" s="63"/>
      <c r="R468" s="64" t="s">
        <v>436</v>
      </c>
      <c r="S468" s="65" t="s">
        <v>2096</v>
      </c>
      <c r="T468" s="75" t="s">
        <v>2091</v>
      </c>
      <c r="U468" s="75" t="s">
        <v>2092</v>
      </c>
      <c r="V468" s="63"/>
      <c r="W468" s="45" t="s">
        <v>2192</v>
      </c>
      <c r="X468" s="66">
        <v>0.1</v>
      </c>
      <c r="Y468" s="69" t="s">
        <v>305</v>
      </c>
      <c r="Z468" s="63"/>
      <c r="AA468" s="63"/>
      <c r="AB468" s="63"/>
      <c r="AC468" s="68">
        <v>45232</v>
      </c>
      <c r="AD468" s="79">
        <f ca="1">TODAY()-TABLA45[[#This Row],[Fecha radicación informe]]</f>
        <v>256</v>
      </c>
      <c r="AE468" s="87" t="s">
        <v>758</v>
      </c>
      <c r="AF468" s="88" t="s">
        <v>2097</v>
      </c>
    </row>
    <row r="469" spans="1:32" ht="409.5" x14ac:dyDescent="0.25">
      <c r="A469" s="44">
        <v>3987</v>
      </c>
      <c r="B469" s="45">
        <v>42</v>
      </c>
      <c r="C469" s="45">
        <v>2023</v>
      </c>
      <c r="D469" s="60" t="s">
        <v>1950</v>
      </c>
      <c r="E469" s="45" t="s">
        <v>333</v>
      </c>
      <c r="F469" s="45"/>
      <c r="G469" s="45" t="s">
        <v>2076</v>
      </c>
      <c r="H469" s="45" t="s">
        <v>48</v>
      </c>
      <c r="I469" s="61" t="s">
        <v>140</v>
      </c>
      <c r="J469" s="70" t="s">
        <v>77</v>
      </c>
      <c r="K469" s="45" t="s">
        <v>2098</v>
      </c>
      <c r="L469" s="45" t="s">
        <v>79</v>
      </c>
      <c r="M469" s="62" t="s">
        <v>2079</v>
      </c>
      <c r="N469" s="62" t="s">
        <v>1046</v>
      </c>
      <c r="O469" s="63">
        <v>2023</v>
      </c>
      <c r="P469" s="63"/>
      <c r="Q469" s="63"/>
      <c r="R469" s="64" t="s">
        <v>436</v>
      </c>
      <c r="S469" s="65" t="s">
        <v>2099</v>
      </c>
      <c r="T469" s="75" t="s">
        <v>2091</v>
      </c>
      <c r="U469" s="75" t="s">
        <v>2092</v>
      </c>
      <c r="V469" s="63"/>
      <c r="W469" s="45" t="s">
        <v>2100</v>
      </c>
      <c r="X469" s="66">
        <v>0.22</v>
      </c>
      <c r="Y469" s="69" t="s">
        <v>305</v>
      </c>
      <c r="Z469" s="63"/>
      <c r="AA469" s="63"/>
      <c r="AB469" s="63"/>
      <c r="AC469" s="68">
        <v>45232</v>
      </c>
      <c r="AD469" s="79">
        <f ca="1">TODAY()-TABLA45[[#This Row],[Fecha radicación informe]]</f>
        <v>256</v>
      </c>
      <c r="AE469" s="87" t="s">
        <v>758</v>
      </c>
      <c r="AF469" s="88" t="s">
        <v>2101</v>
      </c>
    </row>
    <row r="470" spans="1:32" ht="346.5" x14ac:dyDescent="0.25">
      <c r="A470" s="44">
        <v>3988</v>
      </c>
      <c r="B470" s="45">
        <v>43</v>
      </c>
      <c r="C470" s="45">
        <v>2023</v>
      </c>
      <c r="D470" s="60" t="s">
        <v>2102</v>
      </c>
      <c r="E470" s="45" t="s">
        <v>1271</v>
      </c>
      <c r="F470" s="45"/>
      <c r="G470" s="45" t="s">
        <v>2103</v>
      </c>
      <c r="H470" s="45" t="s">
        <v>48</v>
      </c>
      <c r="I470" s="61" t="s">
        <v>36</v>
      </c>
      <c r="J470" s="70" t="s">
        <v>37</v>
      </c>
      <c r="K470" s="45" t="s">
        <v>2104</v>
      </c>
      <c r="L470" s="45" t="s">
        <v>39</v>
      </c>
      <c r="M470" s="62" t="s">
        <v>2105</v>
      </c>
      <c r="N470" s="62" t="s">
        <v>1151</v>
      </c>
      <c r="O470" s="63">
        <v>2023</v>
      </c>
      <c r="P470" s="63"/>
      <c r="Q470" s="63"/>
      <c r="R470" s="64" t="s">
        <v>42</v>
      </c>
      <c r="S470" s="65" t="s">
        <v>2106</v>
      </c>
      <c r="T470" s="75" t="s">
        <v>2107</v>
      </c>
      <c r="U470" s="75" t="s">
        <v>2108</v>
      </c>
      <c r="V470" s="63"/>
      <c r="W470" s="45" t="s">
        <v>2109</v>
      </c>
      <c r="X470" s="66">
        <v>1</v>
      </c>
      <c r="Y470" s="69" t="s">
        <v>318</v>
      </c>
      <c r="Z470" s="63"/>
      <c r="AA470" s="63">
        <v>6</v>
      </c>
      <c r="AB470" s="63">
        <v>2024</v>
      </c>
      <c r="AC470" s="68">
        <v>45272</v>
      </c>
      <c r="AD470" s="79">
        <f ca="1">TODAY()-TABLA45[[#This Row],[Fecha radicación informe]]</f>
        <v>216</v>
      </c>
      <c r="AE470" s="87" t="s">
        <v>46</v>
      </c>
      <c r="AF470" s="88" t="s">
        <v>2110</v>
      </c>
    </row>
    <row r="471" spans="1:32" ht="362.25" x14ac:dyDescent="0.25">
      <c r="A471" s="44">
        <v>3989</v>
      </c>
      <c r="B471" s="45">
        <v>44</v>
      </c>
      <c r="C471" s="45">
        <v>2023</v>
      </c>
      <c r="D471" s="60" t="s">
        <v>2111</v>
      </c>
      <c r="E471" s="45" t="s">
        <v>719</v>
      </c>
      <c r="F471" s="45"/>
      <c r="G471" s="45" t="s">
        <v>2112</v>
      </c>
      <c r="H471" s="45" t="s">
        <v>85</v>
      </c>
      <c r="I471" s="61" t="s">
        <v>49</v>
      </c>
      <c r="J471" s="70" t="s">
        <v>50</v>
      </c>
      <c r="K471" s="45" t="s">
        <v>847</v>
      </c>
      <c r="L471" s="45" t="s">
        <v>770</v>
      </c>
      <c r="M471" s="62" t="s">
        <v>2105</v>
      </c>
      <c r="N471" s="62" t="s">
        <v>1151</v>
      </c>
      <c r="O471" s="63">
        <v>2023</v>
      </c>
      <c r="P471" s="63"/>
      <c r="Q471" s="63"/>
      <c r="R471" s="64"/>
      <c r="S471" s="65"/>
      <c r="T471" s="75"/>
      <c r="U471" s="75"/>
      <c r="V471" s="63"/>
      <c r="W471" s="45"/>
      <c r="X471" s="66">
        <v>0</v>
      </c>
      <c r="Y471" s="69" t="s">
        <v>2043</v>
      </c>
      <c r="Z471" s="63"/>
      <c r="AA471" s="63"/>
      <c r="AB471" s="63"/>
      <c r="AC471" s="68" t="s">
        <v>1801</v>
      </c>
      <c r="AD471" s="79">
        <f ca="1">TODAY()-TABLA45[[#This Row],[Fecha radicación informe]]</f>
        <v>200</v>
      </c>
      <c r="AE471" s="87" t="s">
        <v>58</v>
      </c>
      <c r="AF471" s="88" t="s">
        <v>2113</v>
      </c>
    </row>
    <row r="472" spans="1:32" ht="346.5" x14ac:dyDescent="0.25">
      <c r="A472" s="44">
        <v>3990</v>
      </c>
      <c r="B472" s="45">
        <v>45</v>
      </c>
      <c r="C472" s="45">
        <v>2023</v>
      </c>
      <c r="D472" s="60" t="s">
        <v>2114</v>
      </c>
      <c r="E472" s="45" t="s">
        <v>719</v>
      </c>
      <c r="F472" s="45"/>
      <c r="G472" s="45" t="s">
        <v>2112</v>
      </c>
      <c r="H472" s="45" t="s">
        <v>85</v>
      </c>
      <c r="I472" s="61" t="s">
        <v>49</v>
      </c>
      <c r="J472" s="70" t="s">
        <v>98</v>
      </c>
      <c r="K472" s="45" t="s">
        <v>2115</v>
      </c>
      <c r="L472" s="45" t="s">
        <v>770</v>
      </c>
      <c r="M472" s="62" t="s">
        <v>2105</v>
      </c>
      <c r="N472" s="62" t="s">
        <v>1151</v>
      </c>
      <c r="O472" s="63">
        <v>2023</v>
      </c>
      <c r="P472" s="63"/>
      <c r="Q472" s="63"/>
      <c r="R472" s="64"/>
      <c r="S472" s="65"/>
      <c r="T472" s="75"/>
      <c r="U472" s="75"/>
      <c r="V472" s="63"/>
      <c r="W472" s="45"/>
      <c r="X472" s="66">
        <v>0</v>
      </c>
      <c r="Y472" s="69" t="s">
        <v>2043</v>
      </c>
      <c r="Z472" s="63"/>
      <c r="AA472" s="63"/>
      <c r="AB472" s="63"/>
      <c r="AC472" s="68" t="s">
        <v>1801</v>
      </c>
      <c r="AD472" s="79">
        <f ca="1">TODAY()-TABLA45[[#This Row],[Fecha radicación informe]]</f>
        <v>200</v>
      </c>
      <c r="AE472" s="87" t="s">
        <v>58</v>
      </c>
      <c r="AF472" s="88" t="s">
        <v>2116</v>
      </c>
    </row>
    <row r="473" spans="1:32" ht="378" x14ac:dyDescent="0.25">
      <c r="A473" s="44">
        <v>3991</v>
      </c>
      <c r="B473" s="45">
        <v>46</v>
      </c>
      <c r="C473" s="45">
        <v>2023</v>
      </c>
      <c r="D473" s="60" t="s">
        <v>2117</v>
      </c>
      <c r="E473" s="45" t="s">
        <v>719</v>
      </c>
      <c r="F473" s="45"/>
      <c r="G473" s="45" t="s">
        <v>2118</v>
      </c>
      <c r="H473" s="45" t="s">
        <v>85</v>
      </c>
      <c r="I473" s="61" t="s">
        <v>49</v>
      </c>
      <c r="J473" s="70" t="s">
        <v>188</v>
      </c>
      <c r="K473" s="45" t="s">
        <v>2119</v>
      </c>
      <c r="L473" s="45" t="s">
        <v>770</v>
      </c>
      <c r="M473" s="62" t="s">
        <v>2105</v>
      </c>
      <c r="N473" s="62" t="s">
        <v>1151</v>
      </c>
      <c r="O473" s="63">
        <v>2023</v>
      </c>
      <c r="P473" s="63"/>
      <c r="Q473" s="63"/>
      <c r="R473" s="64" t="s">
        <v>482</v>
      </c>
      <c r="S473" s="65" t="s">
        <v>2120</v>
      </c>
      <c r="T473" s="75">
        <v>45318</v>
      </c>
      <c r="U473" s="75">
        <v>45381</v>
      </c>
      <c r="V473" s="63"/>
      <c r="W473" s="45" t="s">
        <v>2121</v>
      </c>
      <c r="X473" s="66">
        <v>0</v>
      </c>
      <c r="Y473" s="69" t="s">
        <v>305</v>
      </c>
      <c r="Z473" s="63"/>
      <c r="AA473" s="63"/>
      <c r="AB473" s="63"/>
      <c r="AC473" s="68" t="s">
        <v>1801</v>
      </c>
      <c r="AD473" s="79">
        <f ca="1">TODAY()-TABLA45[[#This Row],[Fecha radicación informe]]</f>
        <v>200</v>
      </c>
      <c r="AE473" s="87" t="s">
        <v>58</v>
      </c>
      <c r="AF473" s="88" t="s">
        <v>2122</v>
      </c>
    </row>
    <row r="474" spans="1:32" ht="299.25" x14ac:dyDescent="0.25">
      <c r="A474" s="44">
        <v>3992</v>
      </c>
      <c r="B474" s="45">
        <v>47</v>
      </c>
      <c r="C474" s="45">
        <v>2023</v>
      </c>
      <c r="D474" s="60" t="s">
        <v>2123</v>
      </c>
      <c r="E474" s="45" t="s">
        <v>719</v>
      </c>
      <c r="F474" s="45"/>
      <c r="G474" s="45" t="s">
        <v>2124</v>
      </c>
      <c r="H474" s="45" t="s">
        <v>48</v>
      </c>
      <c r="I474" s="61" t="s">
        <v>132</v>
      </c>
      <c r="J474" s="70" t="s">
        <v>133</v>
      </c>
      <c r="K474" s="45" t="s">
        <v>865</v>
      </c>
      <c r="L474" s="45" t="s">
        <v>770</v>
      </c>
      <c r="M474" s="62" t="s">
        <v>2105</v>
      </c>
      <c r="N474" s="62" t="s">
        <v>1151</v>
      </c>
      <c r="O474" s="63">
        <v>2023</v>
      </c>
      <c r="P474" s="63"/>
      <c r="Q474" s="63"/>
      <c r="R474" s="64" t="s">
        <v>482</v>
      </c>
      <c r="S474" s="65" t="s">
        <v>2125</v>
      </c>
      <c r="T474" s="75">
        <v>45506</v>
      </c>
      <c r="U474" s="75" t="s">
        <v>381</v>
      </c>
      <c r="V474" s="63"/>
      <c r="W474" s="45" t="s">
        <v>2126</v>
      </c>
      <c r="X474" s="66">
        <v>1</v>
      </c>
      <c r="Y474" s="69" t="s">
        <v>318</v>
      </c>
      <c r="Z474" s="63"/>
      <c r="AA474" s="63">
        <v>3</v>
      </c>
      <c r="AB474" s="63">
        <v>2024</v>
      </c>
      <c r="AC474" s="68" t="s">
        <v>1801</v>
      </c>
      <c r="AD474" s="79">
        <f ca="1">TODAY()-TABLA45[[#This Row],[Fecha radicación informe]]</f>
        <v>200</v>
      </c>
      <c r="AE474" s="87" t="s">
        <v>758</v>
      </c>
      <c r="AF474" s="88" t="s">
        <v>2127</v>
      </c>
    </row>
    <row r="475" spans="1:32" ht="409.5" x14ac:dyDescent="0.25">
      <c r="A475" s="44">
        <v>3993</v>
      </c>
      <c r="B475" s="45">
        <v>48</v>
      </c>
      <c r="C475" s="45">
        <v>2023</v>
      </c>
      <c r="D475" s="60" t="s">
        <v>2128</v>
      </c>
      <c r="E475" s="45" t="s">
        <v>719</v>
      </c>
      <c r="F475" s="45"/>
      <c r="G475" s="45" t="s">
        <v>2129</v>
      </c>
      <c r="H475" s="45" t="s">
        <v>186</v>
      </c>
      <c r="I475" s="61" t="s">
        <v>187</v>
      </c>
      <c r="J475" s="70" t="s">
        <v>188</v>
      </c>
      <c r="K475" s="45" t="s">
        <v>2119</v>
      </c>
      <c r="L475" s="45" t="s">
        <v>492</v>
      </c>
      <c r="M475" s="62" t="s">
        <v>2105</v>
      </c>
      <c r="N475" s="62" t="s">
        <v>1151</v>
      </c>
      <c r="O475" s="63">
        <v>2023</v>
      </c>
      <c r="P475" s="63"/>
      <c r="Q475" s="63"/>
      <c r="R475" s="64" t="s">
        <v>42</v>
      </c>
      <c r="S475" s="65" t="s">
        <v>2130</v>
      </c>
      <c r="T475" s="75">
        <v>45293</v>
      </c>
      <c r="U475" s="75" t="s">
        <v>1001</v>
      </c>
      <c r="V475" s="63"/>
      <c r="W475" s="45" t="s">
        <v>2131</v>
      </c>
      <c r="X475" s="66">
        <v>0</v>
      </c>
      <c r="Y475" s="69" t="s">
        <v>305</v>
      </c>
      <c r="Z475" s="63"/>
      <c r="AA475" s="63"/>
      <c r="AB475" s="63"/>
      <c r="AC475" s="68" t="s">
        <v>2132</v>
      </c>
      <c r="AD475" s="79">
        <f ca="1">TODAY()-TABLA45[[#This Row],[Fecha radicación informe]]</f>
        <v>206</v>
      </c>
      <c r="AE475" s="87" t="s">
        <v>58</v>
      </c>
      <c r="AF475" s="88" t="s">
        <v>2133</v>
      </c>
    </row>
    <row r="476" spans="1:32" ht="393.75" x14ac:dyDescent="0.25">
      <c r="A476" s="44">
        <v>3994</v>
      </c>
      <c r="B476" s="45">
        <v>49</v>
      </c>
      <c r="C476" s="45">
        <v>2023</v>
      </c>
      <c r="D476" s="60" t="s">
        <v>2134</v>
      </c>
      <c r="E476" s="45" t="s">
        <v>719</v>
      </c>
      <c r="F476" s="45"/>
      <c r="G476" s="45" t="s">
        <v>2129</v>
      </c>
      <c r="H476" s="45" t="s">
        <v>186</v>
      </c>
      <c r="I476" s="61" t="s">
        <v>187</v>
      </c>
      <c r="J476" s="70" t="s">
        <v>188</v>
      </c>
      <c r="K476" s="45" t="s">
        <v>2119</v>
      </c>
      <c r="L476" s="45" t="s">
        <v>492</v>
      </c>
      <c r="M476" s="62" t="s">
        <v>2105</v>
      </c>
      <c r="N476" s="62" t="s">
        <v>1151</v>
      </c>
      <c r="O476" s="63">
        <v>2023</v>
      </c>
      <c r="P476" s="63"/>
      <c r="Q476" s="63"/>
      <c r="R476" s="64" t="s">
        <v>42</v>
      </c>
      <c r="S476" s="65" t="s">
        <v>2135</v>
      </c>
      <c r="T476" s="75">
        <v>45293</v>
      </c>
      <c r="U476" s="75" t="s">
        <v>1001</v>
      </c>
      <c r="V476" s="63"/>
      <c r="W476" s="45" t="s">
        <v>2131</v>
      </c>
      <c r="X476" s="66">
        <v>0</v>
      </c>
      <c r="Y476" s="69" t="s">
        <v>305</v>
      </c>
      <c r="Z476" s="63"/>
      <c r="AA476" s="63"/>
      <c r="AB476" s="63"/>
      <c r="AC476" s="68" t="s">
        <v>2132</v>
      </c>
      <c r="AD476" s="79">
        <f ca="1">TODAY()-TABLA45[[#This Row],[Fecha radicación informe]]</f>
        <v>206</v>
      </c>
      <c r="AE476" s="87" t="s">
        <v>58</v>
      </c>
      <c r="AF476" s="88" t="s">
        <v>2136</v>
      </c>
    </row>
    <row r="477" spans="1:32" ht="409.5" x14ac:dyDescent="0.25">
      <c r="A477" s="44">
        <v>3995</v>
      </c>
      <c r="B477" s="45">
        <v>50</v>
      </c>
      <c r="C477" s="45">
        <v>2023</v>
      </c>
      <c r="D477" s="60" t="s">
        <v>2137</v>
      </c>
      <c r="E477" s="45" t="s">
        <v>719</v>
      </c>
      <c r="F477" s="45"/>
      <c r="G477" s="45" t="s">
        <v>2129</v>
      </c>
      <c r="H477" s="45" t="s">
        <v>186</v>
      </c>
      <c r="I477" s="61" t="s">
        <v>187</v>
      </c>
      <c r="J477" s="70" t="s">
        <v>188</v>
      </c>
      <c r="K477" s="45" t="s">
        <v>2119</v>
      </c>
      <c r="L477" s="45" t="s">
        <v>492</v>
      </c>
      <c r="M477" s="62" t="s">
        <v>2105</v>
      </c>
      <c r="N477" s="62" t="s">
        <v>1151</v>
      </c>
      <c r="O477" s="63">
        <v>2023</v>
      </c>
      <c r="P477" s="63"/>
      <c r="Q477" s="63"/>
      <c r="R477" s="64" t="s">
        <v>42</v>
      </c>
      <c r="S477" s="65" t="s">
        <v>2135</v>
      </c>
      <c r="T477" s="75">
        <v>45293</v>
      </c>
      <c r="U477" s="75" t="s">
        <v>1001</v>
      </c>
      <c r="V477" s="63"/>
      <c r="W477" s="45" t="s">
        <v>2131</v>
      </c>
      <c r="X477" s="66">
        <v>0</v>
      </c>
      <c r="Y477" s="69" t="s">
        <v>305</v>
      </c>
      <c r="Z477" s="63"/>
      <c r="AA477" s="63"/>
      <c r="AB477" s="63"/>
      <c r="AC477" s="68" t="s">
        <v>2132</v>
      </c>
      <c r="AD477" s="79">
        <f ca="1">TODAY()-TABLA45[[#This Row],[Fecha radicación informe]]</f>
        <v>206</v>
      </c>
      <c r="AE477" s="87" t="s">
        <v>58</v>
      </c>
      <c r="AF477" s="88" t="s">
        <v>2138</v>
      </c>
    </row>
    <row r="478" spans="1:32" ht="346.5" x14ac:dyDescent="0.25">
      <c r="A478" s="44">
        <v>3996</v>
      </c>
      <c r="B478" s="45">
        <v>51</v>
      </c>
      <c r="C478" s="45">
        <v>2023</v>
      </c>
      <c r="D478" s="60" t="s">
        <v>2139</v>
      </c>
      <c r="E478" s="45" t="s">
        <v>719</v>
      </c>
      <c r="F478" s="45"/>
      <c r="G478" s="45" t="s">
        <v>2129</v>
      </c>
      <c r="H478" s="45" t="s">
        <v>186</v>
      </c>
      <c r="I478" s="61" t="s">
        <v>187</v>
      </c>
      <c r="J478" s="70" t="s">
        <v>188</v>
      </c>
      <c r="K478" s="45" t="s">
        <v>884</v>
      </c>
      <c r="L478" s="45" t="s">
        <v>492</v>
      </c>
      <c r="M478" s="62" t="s">
        <v>2105</v>
      </c>
      <c r="N478" s="62" t="s">
        <v>1151</v>
      </c>
      <c r="O478" s="63">
        <v>2023</v>
      </c>
      <c r="P478" s="63"/>
      <c r="Q478" s="63"/>
      <c r="R478" s="64" t="s">
        <v>42</v>
      </c>
      <c r="S478" s="65" t="s">
        <v>2135</v>
      </c>
      <c r="T478" s="75">
        <v>45293</v>
      </c>
      <c r="U478" s="75" t="s">
        <v>1001</v>
      </c>
      <c r="V478" s="63"/>
      <c r="W478" s="45" t="s">
        <v>2131</v>
      </c>
      <c r="X478" s="66">
        <v>0</v>
      </c>
      <c r="Y478" s="69" t="s">
        <v>305</v>
      </c>
      <c r="Z478" s="63"/>
      <c r="AA478" s="63"/>
      <c r="AB478" s="63"/>
      <c r="AC478" s="68" t="s">
        <v>2132</v>
      </c>
      <c r="AD478" s="79">
        <f ca="1">TODAY()-TABLA45[[#This Row],[Fecha radicación informe]]</f>
        <v>206</v>
      </c>
      <c r="AE478" s="87" t="s">
        <v>58</v>
      </c>
      <c r="AF478" s="88" t="s">
        <v>2140</v>
      </c>
    </row>
    <row r="479" spans="1:32" ht="330.75" x14ac:dyDescent="0.25">
      <c r="A479" s="44">
        <v>3997</v>
      </c>
      <c r="B479" s="45">
        <v>52</v>
      </c>
      <c r="C479" s="45">
        <v>2023</v>
      </c>
      <c r="D479" s="60" t="s">
        <v>2141</v>
      </c>
      <c r="E479" s="45" t="s">
        <v>719</v>
      </c>
      <c r="F479" s="45"/>
      <c r="G479" s="45" t="s">
        <v>2142</v>
      </c>
      <c r="H479" s="45" t="s">
        <v>781</v>
      </c>
      <c r="I479" s="61" t="s">
        <v>187</v>
      </c>
      <c r="J479" s="70" t="s">
        <v>188</v>
      </c>
      <c r="K479" s="45" t="s">
        <v>2143</v>
      </c>
      <c r="L479" s="45" t="s">
        <v>79</v>
      </c>
      <c r="M479" s="62" t="s">
        <v>2105</v>
      </c>
      <c r="N479" s="62" t="s">
        <v>1151</v>
      </c>
      <c r="O479" s="63">
        <v>2023</v>
      </c>
      <c r="P479" s="63"/>
      <c r="Q479" s="63"/>
      <c r="R479" s="64"/>
      <c r="S479" s="65"/>
      <c r="T479" s="75"/>
      <c r="U479" s="75"/>
      <c r="V479" s="63"/>
      <c r="W479" s="45" t="s">
        <v>2144</v>
      </c>
      <c r="X479" s="66">
        <v>0</v>
      </c>
      <c r="Y479" s="69" t="s">
        <v>2043</v>
      </c>
      <c r="Z479" s="63"/>
      <c r="AA479" s="63"/>
      <c r="AB479" s="63"/>
      <c r="AC479" s="68" t="s">
        <v>2091</v>
      </c>
      <c r="AD479" s="79">
        <f ca="1">TODAY()-TABLA45[[#This Row],[Fecha radicación informe]]</f>
        <v>202</v>
      </c>
      <c r="AE479" s="87" t="s">
        <v>58</v>
      </c>
      <c r="AF479" s="88" t="s">
        <v>2145</v>
      </c>
    </row>
    <row r="480" spans="1:32" ht="283.5" x14ac:dyDescent="0.25">
      <c r="A480" s="44">
        <v>3998</v>
      </c>
      <c r="B480" s="45">
        <v>53</v>
      </c>
      <c r="C480" s="45">
        <v>2023</v>
      </c>
      <c r="D480" s="60" t="s">
        <v>2146</v>
      </c>
      <c r="E480" s="45" t="s">
        <v>719</v>
      </c>
      <c r="F480" s="45"/>
      <c r="G480" s="45" t="s">
        <v>2142</v>
      </c>
      <c r="H480" s="45" t="s">
        <v>781</v>
      </c>
      <c r="I480" s="61" t="s">
        <v>187</v>
      </c>
      <c r="J480" s="70" t="s">
        <v>188</v>
      </c>
      <c r="K480" s="45" t="s">
        <v>2143</v>
      </c>
      <c r="L480" s="45" t="s">
        <v>79</v>
      </c>
      <c r="M480" s="62" t="s">
        <v>2105</v>
      </c>
      <c r="N480" s="62" t="s">
        <v>1151</v>
      </c>
      <c r="O480" s="63">
        <v>2023</v>
      </c>
      <c r="P480" s="63"/>
      <c r="Q480" s="63"/>
      <c r="R480" s="64"/>
      <c r="S480" s="65"/>
      <c r="T480" s="75"/>
      <c r="U480" s="75"/>
      <c r="V480" s="63"/>
      <c r="W480" s="45" t="s">
        <v>2144</v>
      </c>
      <c r="X480" s="66">
        <v>0</v>
      </c>
      <c r="Y480" s="69" t="s">
        <v>2043</v>
      </c>
      <c r="Z480" s="63"/>
      <c r="AA480" s="63"/>
      <c r="AB480" s="63"/>
      <c r="AC480" s="68" t="s">
        <v>2091</v>
      </c>
      <c r="AD480" s="79">
        <f ca="1">TODAY()-TABLA45[[#This Row],[Fecha radicación informe]]</f>
        <v>202</v>
      </c>
      <c r="AE480" s="87" t="s">
        <v>58</v>
      </c>
      <c r="AF480" s="88" t="s">
        <v>2147</v>
      </c>
    </row>
    <row r="481" spans="1:32" ht="409.5" x14ac:dyDescent="0.25">
      <c r="A481" s="9">
        <v>3999</v>
      </c>
      <c r="B481" s="10">
        <v>54</v>
      </c>
      <c r="C481" s="45">
        <v>2023</v>
      </c>
      <c r="D481" s="59" t="s">
        <v>2148</v>
      </c>
      <c r="E481" s="10" t="s">
        <v>333</v>
      </c>
      <c r="F481" s="10"/>
      <c r="G481" s="10" t="s">
        <v>2149</v>
      </c>
      <c r="H481" s="10" t="s">
        <v>48</v>
      </c>
      <c r="I481" s="11" t="s">
        <v>36</v>
      </c>
      <c r="J481" s="12" t="s">
        <v>98</v>
      </c>
      <c r="K481" s="10" t="s">
        <v>2150</v>
      </c>
      <c r="L481" s="10" t="s">
        <v>1107</v>
      </c>
      <c r="M481" s="62" t="s">
        <v>2105</v>
      </c>
      <c r="N481" s="62" t="s">
        <v>1151</v>
      </c>
      <c r="O481" s="63">
        <v>2023</v>
      </c>
      <c r="P481" s="14"/>
      <c r="Q481" s="14"/>
      <c r="R481" s="15" t="s">
        <v>436</v>
      </c>
      <c r="S481" s="25" t="s">
        <v>2151</v>
      </c>
      <c r="T481" s="16" t="s">
        <v>2152</v>
      </c>
      <c r="U481" s="16" t="s">
        <v>1001</v>
      </c>
      <c r="V481" s="14"/>
      <c r="W481" s="10" t="s">
        <v>2153</v>
      </c>
      <c r="X481" s="18">
        <v>0</v>
      </c>
      <c r="Y481" s="19" t="s">
        <v>305</v>
      </c>
      <c r="Z481" s="14"/>
      <c r="AA481" s="14"/>
      <c r="AB481" s="14"/>
      <c r="AC481" s="68" t="s">
        <v>2107</v>
      </c>
      <c r="AD481" s="79">
        <f ca="1">TODAY()-TABLA45[[#This Row],[Fecha radicación informe]]</f>
        <v>208</v>
      </c>
      <c r="AE481" s="89" t="s">
        <v>46</v>
      </c>
      <c r="AF481" s="88" t="s">
        <v>2154</v>
      </c>
    </row>
    <row r="482" spans="1:32" ht="315" x14ac:dyDescent="0.25">
      <c r="A482" s="9">
        <v>4000</v>
      </c>
      <c r="B482" s="10">
        <v>55</v>
      </c>
      <c r="C482" s="45">
        <v>2023</v>
      </c>
      <c r="D482" s="59" t="s">
        <v>2155</v>
      </c>
      <c r="E482" s="10" t="s">
        <v>333</v>
      </c>
      <c r="F482" s="10"/>
      <c r="G482" s="10" t="s">
        <v>2156</v>
      </c>
      <c r="H482" s="10" t="s">
        <v>48</v>
      </c>
      <c r="I482" s="11" t="s">
        <v>36</v>
      </c>
      <c r="J482" s="12" t="s">
        <v>98</v>
      </c>
      <c r="K482" s="10" t="s">
        <v>2150</v>
      </c>
      <c r="L482" s="10" t="s">
        <v>1107</v>
      </c>
      <c r="M482" s="62" t="s">
        <v>2105</v>
      </c>
      <c r="N482" s="62" t="s">
        <v>1151</v>
      </c>
      <c r="O482" s="63">
        <v>2023</v>
      </c>
      <c r="P482" s="14"/>
      <c r="Q482" s="14"/>
      <c r="R482" s="15" t="s">
        <v>358</v>
      </c>
      <c r="S482" s="25" t="s">
        <v>2157</v>
      </c>
      <c r="T482" s="16" t="s">
        <v>2152</v>
      </c>
      <c r="U482" s="16" t="s">
        <v>1903</v>
      </c>
      <c r="V482" s="14"/>
      <c r="W482" s="10" t="s">
        <v>2158</v>
      </c>
      <c r="X482" s="18">
        <v>1</v>
      </c>
      <c r="Y482" s="19" t="s">
        <v>318</v>
      </c>
      <c r="Z482" s="14"/>
      <c r="AA482" s="14">
        <v>5</v>
      </c>
      <c r="AB482" s="14">
        <v>2024</v>
      </c>
      <c r="AC482" s="68" t="s">
        <v>2107</v>
      </c>
      <c r="AD482" s="79">
        <f ca="1">TODAY()-TABLA45[[#This Row],[Fecha radicación informe]]</f>
        <v>208</v>
      </c>
      <c r="AE482" s="89" t="s">
        <v>46</v>
      </c>
      <c r="AF482" s="88" t="s">
        <v>2159</v>
      </c>
    </row>
    <row r="483" spans="1:32" ht="409.5" x14ac:dyDescent="0.25">
      <c r="A483" s="9">
        <v>4001</v>
      </c>
      <c r="B483" s="10">
        <v>56</v>
      </c>
      <c r="C483" s="45">
        <v>2023</v>
      </c>
      <c r="D483" s="59" t="s">
        <v>2160</v>
      </c>
      <c r="E483" s="10" t="s">
        <v>719</v>
      </c>
      <c r="F483" s="10"/>
      <c r="G483" s="10" t="s">
        <v>2156</v>
      </c>
      <c r="H483" s="10" t="s">
        <v>48</v>
      </c>
      <c r="I483" s="11" t="s">
        <v>36</v>
      </c>
      <c r="J483" s="12" t="s">
        <v>98</v>
      </c>
      <c r="K483" s="10" t="s">
        <v>2150</v>
      </c>
      <c r="L483" s="10" t="s">
        <v>1107</v>
      </c>
      <c r="M483" s="62" t="s">
        <v>2105</v>
      </c>
      <c r="N483" s="62" t="s">
        <v>1151</v>
      </c>
      <c r="O483" s="63">
        <v>2023</v>
      </c>
      <c r="P483" s="14"/>
      <c r="Q483" s="14"/>
      <c r="R483" s="15" t="s">
        <v>358</v>
      </c>
      <c r="S483" s="25" t="s">
        <v>2161</v>
      </c>
      <c r="T483" s="16" t="s">
        <v>2152</v>
      </c>
      <c r="U483" s="16" t="s">
        <v>1001</v>
      </c>
      <c r="V483" s="14"/>
      <c r="W483" s="10" t="s">
        <v>2153</v>
      </c>
      <c r="X483" s="18">
        <v>0</v>
      </c>
      <c r="Y483" s="19" t="s">
        <v>305</v>
      </c>
      <c r="Z483" s="14"/>
      <c r="AA483" s="14"/>
      <c r="AB483" s="14"/>
      <c r="AC483" s="68" t="s">
        <v>2107</v>
      </c>
      <c r="AD483" s="79">
        <f ca="1">TODAY()-TABLA45[[#This Row],[Fecha radicación informe]]</f>
        <v>208</v>
      </c>
      <c r="AE483" s="89" t="s">
        <v>46</v>
      </c>
      <c r="AF483" s="88" t="s">
        <v>2162</v>
      </c>
    </row>
    <row r="484" spans="1:32" ht="220.5" x14ac:dyDescent="0.25">
      <c r="A484" s="44">
        <v>4002</v>
      </c>
      <c r="B484" s="45">
        <v>57</v>
      </c>
      <c r="C484" s="45">
        <v>2023</v>
      </c>
      <c r="D484" s="60" t="s">
        <v>2163</v>
      </c>
      <c r="E484" s="45" t="s">
        <v>719</v>
      </c>
      <c r="F484" s="45"/>
      <c r="G484" s="45" t="s">
        <v>2156</v>
      </c>
      <c r="H484" s="45" t="s">
        <v>48</v>
      </c>
      <c r="I484" s="61" t="s">
        <v>36</v>
      </c>
      <c r="J484" s="70" t="s">
        <v>98</v>
      </c>
      <c r="K484" s="45" t="s">
        <v>2150</v>
      </c>
      <c r="L484" s="45" t="s">
        <v>1107</v>
      </c>
      <c r="M484" s="62" t="s">
        <v>2105</v>
      </c>
      <c r="N484" s="62" t="s">
        <v>1151</v>
      </c>
      <c r="O484" s="63">
        <v>2023</v>
      </c>
      <c r="P484" s="63"/>
      <c r="Q484" s="63"/>
      <c r="R484" s="64" t="s">
        <v>358</v>
      </c>
      <c r="S484" s="65" t="s">
        <v>2164</v>
      </c>
      <c r="T484" s="75" t="s">
        <v>2152</v>
      </c>
      <c r="U484" s="75" t="s">
        <v>1001</v>
      </c>
      <c r="V484" s="63"/>
      <c r="W484" s="45" t="s">
        <v>2153</v>
      </c>
      <c r="X484" s="66">
        <v>0</v>
      </c>
      <c r="Y484" s="69" t="s">
        <v>305</v>
      </c>
      <c r="Z484" s="63"/>
      <c r="AA484" s="63"/>
      <c r="AB484" s="63"/>
      <c r="AC484" s="68" t="s">
        <v>2107</v>
      </c>
      <c r="AD484" s="79">
        <f ca="1">TODAY()-TABLA45[[#This Row],[Fecha radicación informe]]</f>
        <v>208</v>
      </c>
      <c r="AE484" s="87" t="s">
        <v>46</v>
      </c>
      <c r="AF484" s="88" t="s">
        <v>2165</v>
      </c>
    </row>
    <row r="485" spans="1:32" ht="409.5" x14ac:dyDescent="0.25">
      <c r="A485" s="44">
        <v>4003</v>
      </c>
      <c r="B485" s="45">
        <v>1</v>
      </c>
      <c r="C485" s="45">
        <v>2024</v>
      </c>
      <c r="D485" s="60" t="s">
        <v>2166</v>
      </c>
      <c r="E485" s="45" t="s">
        <v>719</v>
      </c>
      <c r="F485" s="45"/>
      <c r="G485" s="45" t="s">
        <v>2167</v>
      </c>
      <c r="H485" s="45" t="s">
        <v>85</v>
      </c>
      <c r="I485" s="61" t="s">
        <v>49</v>
      </c>
      <c r="J485" s="70" t="s">
        <v>50</v>
      </c>
      <c r="K485" s="45" t="s">
        <v>1029</v>
      </c>
      <c r="L485" s="45" t="s">
        <v>770</v>
      </c>
      <c r="M485" s="62" t="s">
        <v>2168</v>
      </c>
      <c r="N485" s="62" t="s">
        <v>1454</v>
      </c>
      <c r="O485" s="63">
        <v>2024</v>
      </c>
      <c r="P485" s="63"/>
      <c r="Q485" s="63"/>
      <c r="R485" s="64" t="s">
        <v>358</v>
      </c>
      <c r="S485" s="65" t="s">
        <v>2169</v>
      </c>
      <c r="T485" s="75">
        <v>45411</v>
      </c>
      <c r="U485" s="75">
        <v>45991</v>
      </c>
      <c r="V485" s="63"/>
      <c r="W485" s="62" t="s">
        <v>2170</v>
      </c>
      <c r="X485" s="66">
        <v>0</v>
      </c>
      <c r="Y485" s="69" t="s">
        <v>305</v>
      </c>
      <c r="Z485" s="63"/>
      <c r="AA485" s="63"/>
      <c r="AB485" s="63"/>
      <c r="AC485" s="68" t="s">
        <v>2171</v>
      </c>
      <c r="AD485" s="79">
        <f ca="1">TODAY()-TABLA45[[#This Row],[Fecha radicación informe]]</f>
        <v>111</v>
      </c>
      <c r="AE485" s="87" t="s">
        <v>58</v>
      </c>
      <c r="AF485" s="88" t="s">
        <v>2172</v>
      </c>
    </row>
    <row r="486" spans="1:32" ht="409.5" x14ac:dyDescent="0.25">
      <c r="A486" s="44">
        <v>4004</v>
      </c>
      <c r="B486" s="45">
        <v>2</v>
      </c>
      <c r="C486" s="45">
        <v>2024</v>
      </c>
      <c r="D486" s="60" t="s">
        <v>2173</v>
      </c>
      <c r="E486" s="45" t="s">
        <v>333</v>
      </c>
      <c r="F486" s="45"/>
      <c r="G486" s="45" t="s">
        <v>2174</v>
      </c>
      <c r="H486" s="45" t="s">
        <v>48</v>
      </c>
      <c r="I486" s="61" t="s">
        <v>36</v>
      </c>
      <c r="J486" s="70" t="s">
        <v>98</v>
      </c>
      <c r="K486" s="45" t="s">
        <v>2175</v>
      </c>
      <c r="L486" s="45" t="s">
        <v>100</v>
      </c>
      <c r="M486" s="62" t="s">
        <v>2176</v>
      </c>
      <c r="N486" s="62" t="s">
        <v>889</v>
      </c>
      <c r="O486" s="63">
        <v>2024</v>
      </c>
      <c r="P486" s="63"/>
      <c r="Q486" s="63"/>
      <c r="R486" s="64" t="s">
        <v>358</v>
      </c>
      <c r="S486" s="65" t="s">
        <v>2177</v>
      </c>
      <c r="T486" s="75">
        <v>45602</v>
      </c>
      <c r="U486" s="75" t="s">
        <v>2178</v>
      </c>
      <c r="V486" s="63"/>
      <c r="W486" s="45" t="s">
        <v>2179</v>
      </c>
      <c r="X486" s="66">
        <v>0.33</v>
      </c>
      <c r="Y486" s="69" t="s">
        <v>305</v>
      </c>
      <c r="Z486" s="63"/>
      <c r="AA486" s="63"/>
      <c r="AB486" s="63"/>
      <c r="AC486" s="68">
        <v>45400</v>
      </c>
      <c r="AD486" s="79">
        <f ca="1">TODAY()-TABLA45[[#This Row],[Fecha radicación informe]]</f>
        <v>88</v>
      </c>
      <c r="AE486" s="87" t="s">
        <v>46</v>
      </c>
      <c r="AF486" s="88" t="s">
        <v>2180</v>
      </c>
    </row>
    <row r="487" spans="1:32" ht="252" x14ac:dyDescent="0.25">
      <c r="A487" s="44">
        <v>4005</v>
      </c>
      <c r="B487" s="45">
        <v>3</v>
      </c>
      <c r="C487" s="45">
        <v>2024</v>
      </c>
      <c r="D487" s="60" t="s">
        <v>2181</v>
      </c>
      <c r="E487" s="45" t="s">
        <v>719</v>
      </c>
      <c r="F487" s="45"/>
      <c r="G487" s="45" t="s">
        <v>2182</v>
      </c>
      <c r="H487" s="45" t="s">
        <v>301</v>
      </c>
      <c r="I487" s="61" t="s">
        <v>121</v>
      </c>
      <c r="J487" s="70" t="s">
        <v>77</v>
      </c>
      <c r="K487" s="45" t="s">
        <v>927</v>
      </c>
      <c r="L487" s="45" t="s">
        <v>279</v>
      </c>
      <c r="M487" s="62" t="s">
        <v>2183</v>
      </c>
      <c r="N487" s="62" t="s">
        <v>802</v>
      </c>
      <c r="O487" s="63">
        <v>2024</v>
      </c>
      <c r="P487" s="63"/>
      <c r="Q487" s="63"/>
      <c r="R487" s="64"/>
      <c r="S487" s="65"/>
      <c r="T487" s="75"/>
      <c r="U487" s="75"/>
      <c r="V487" s="63"/>
      <c r="W487" s="45"/>
      <c r="X487" s="66">
        <v>0</v>
      </c>
      <c r="Y487" s="69" t="s">
        <v>2043</v>
      </c>
      <c r="Z487" s="63"/>
      <c r="AA487" s="63"/>
      <c r="AB487" s="63"/>
      <c r="AC487" s="68">
        <v>45421</v>
      </c>
      <c r="AD487" s="79">
        <f ca="1">TODAY()-TABLA45[[#This Row],[Fecha radicación informe]]</f>
        <v>67</v>
      </c>
      <c r="AE487" s="87" t="s">
        <v>758</v>
      </c>
      <c r="AF487" s="88" t="s">
        <v>2184</v>
      </c>
    </row>
    <row r="488" spans="1:32" ht="409.5" x14ac:dyDescent="0.25">
      <c r="A488" s="44">
        <v>4006</v>
      </c>
      <c r="B488" s="45">
        <v>4</v>
      </c>
      <c r="C488" s="45">
        <v>2024</v>
      </c>
      <c r="D488" s="60" t="s">
        <v>2185</v>
      </c>
      <c r="E488" s="45" t="s">
        <v>719</v>
      </c>
      <c r="F488" s="45"/>
      <c r="G488" s="45" t="s">
        <v>2186</v>
      </c>
      <c r="H488" s="45" t="s">
        <v>186</v>
      </c>
      <c r="I488" s="61" t="s">
        <v>187</v>
      </c>
      <c r="J488" s="70" t="s">
        <v>188</v>
      </c>
      <c r="K488" s="45" t="s">
        <v>884</v>
      </c>
      <c r="L488" s="45" t="s">
        <v>279</v>
      </c>
      <c r="M488" s="62" t="s">
        <v>2183</v>
      </c>
      <c r="N488" s="62" t="s">
        <v>802</v>
      </c>
      <c r="O488" s="63">
        <v>2024</v>
      </c>
      <c r="P488" s="63"/>
      <c r="Q488" s="63"/>
      <c r="R488" s="64"/>
      <c r="S488" s="65"/>
      <c r="T488" s="75"/>
      <c r="U488" s="75"/>
      <c r="V488" s="63"/>
      <c r="W488" s="45"/>
      <c r="X488" s="66">
        <v>0</v>
      </c>
      <c r="Y488" s="69" t="s">
        <v>2043</v>
      </c>
      <c r="Z488" s="63"/>
      <c r="AA488" s="63"/>
      <c r="AB488" s="63"/>
      <c r="AC488" s="68">
        <v>45421</v>
      </c>
      <c r="AD488" s="79">
        <f ca="1">TODAY()-TABLA45[[#This Row],[Fecha radicación informe]]</f>
        <v>67</v>
      </c>
      <c r="AE488" s="87" t="s">
        <v>758</v>
      </c>
      <c r="AF488" s="88" t="s">
        <v>2187</v>
      </c>
    </row>
    <row r="489" spans="1:32" ht="409.5" x14ac:dyDescent="0.25">
      <c r="A489" s="44">
        <v>4007</v>
      </c>
      <c r="B489" s="45">
        <v>5</v>
      </c>
      <c r="C489" s="45">
        <v>2024</v>
      </c>
      <c r="D489" s="60" t="s">
        <v>2188</v>
      </c>
      <c r="E489" s="45" t="s">
        <v>1271</v>
      </c>
      <c r="F489" s="45"/>
      <c r="G489" s="45" t="s">
        <v>2189</v>
      </c>
      <c r="H489" s="45" t="s">
        <v>48</v>
      </c>
      <c r="I489" s="61" t="s">
        <v>36</v>
      </c>
      <c r="J489" s="70" t="s">
        <v>98</v>
      </c>
      <c r="K489" s="45" t="s">
        <v>1069</v>
      </c>
      <c r="L489" s="45" t="s">
        <v>100</v>
      </c>
      <c r="M489" s="62" t="s">
        <v>2190</v>
      </c>
      <c r="N489" s="62" t="s">
        <v>852</v>
      </c>
      <c r="O489" s="63">
        <v>2024</v>
      </c>
      <c r="P489" s="63"/>
      <c r="Q489" s="63"/>
      <c r="R489" s="64"/>
      <c r="S489" s="65"/>
      <c r="T489" s="75"/>
      <c r="U489" s="75"/>
      <c r="V489" s="63"/>
      <c r="W489" s="45"/>
      <c r="X489" s="66">
        <v>0</v>
      </c>
      <c r="Y489" s="69" t="s">
        <v>2283</v>
      </c>
      <c r="Z489" s="63"/>
      <c r="AA489" s="63"/>
      <c r="AB489" s="63"/>
      <c r="AC489" s="68">
        <v>45460</v>
      </c>
      <c r="AD489" s="79">
        <f ca="1">TODAY()-TABLA45[[#This Row],[Fecha radicación informe]]</f>
        <v>28</v>
      </c>
      <c r="AE489" s="87" t="s">
        <v>46</v>
      </c>
      <c r="AF489" s="90"/>
    </row>
  </sheetData>
  <protectedRanges>
    <protectedRange password="CACD" sqref="V1:W1" name="Rango5_62_1"/>
    <protectedRange password="CACD" sqref="S37" name="Rango2_7_2"/>
  </protectedRanges>
  <dataConsolidate/>
  <conditionalFormatting sqref="X2:X489">
    <cfRule type="cellIs" dxfId="814" priority="1" operator="between">
      <formula>0.96</formula>
      <formula>1</formula>
    </cfRule>
    <cfRule type="cellIs" dxfId="813" priority="2" operator="between">
      <formula>0.61</formula>
      <formula>0.95</formula>
    </cfRule>
    <cfRule type="cellIs" dxfId="812" priority="3" operator="between">
      <formula>0</formula>
      <formula>0.6</formula>
    </cfRule>
    <cfRule type="cellIs" dxfId="811" priority="4" stopIfTrue="1" operator="between">
      <formula>99</formula>
      <formula>100</formula>
    </cfRule>
    <cfRule type="cellIs" dxfId="810" priority="5" stopIfTrue="1" operator="between">
      <formula>81</formula>
      <formula>98</formula>
    </cfRule>
    <cfRule type="cellIs" dxfId="809" priority="6" stopIfTrue="1" operator="between">
      <formula>0</formula>
      <formula>80</formula>
    </cfRule>
  </conditionalFormatting>
  <conditionalFormatting sqref="Y2 Y188 Y192:Y202 Y204:Y267 Y271:Y276 Y278:Y357 Y359:Y369 Y371:Y480 Y485:Y489">
    <cfRule type="cellIs" dxfId="808" priority="821" stopIfTrue="1" operator="equal">
      <formula>"Abierta con plan"</formula>
    </cfRule>
    <cfRule type="cellIs" dxfId="807" priority="822" stopIfTrue="1" operator="equal">
      <formula>"Cerrada"</formula>
    </cfRule>
  </conditionalFormatting>
  <conditionalFormatting sqref="Y2:Y6 Y8:Y14 Y17:Y20 Y36:Y40 Y42 Y45:Y46 Y48:Y49 Y51:Y54 Y57:Y58 Y63:Y64 Y66:Y72 Y74:Y75 Y82:Y87 Y106:Y123 Y126:Y133 Y135:Y139 Y141:Y143 Y154:Y156 Y160 Y188 Y192:Y202 Y204:Y267 Y271:Y276 Y278:Y357 Y359:Y369 Y371:Y480 Y485:Y489">
    <cfRule type="cellIs" dxfId="806" priority="818" stopIfTrue="1" operator="equal">
      <formula>"Abierta con plan"</formula>
    </cfRule>
    <cfRule type="cellIs" dxfId="805" priority="817" stopIfTrue="1" operator="equal">
      <formula>"Abierta sin plan"</formula>
    </cfRule>
    <cfRule type="cellIs" dxfId="804" priority="820" stopIfTrue="1" operator="equal">
      <formula>"Abierta sin plan"</formula>
    </cfRule>
    <cfRule type="cellIs" dxfId="803" priority="819" stopIfTrue="1" operator="equal">
      <formula>"Cerrada"</formula>
    </cfRule>
  </conditionalFormatting>
  <conditionalFormatting sqref="Y2:Y6 Y8:Y14 Y17:Y24 Y28 Y35:Y36 Y42 Y51:Y54 Y66:Y72 Y74:Y87 Y92:Y95 Y100:Y103 Y106:Y123 Y126:Y133 Y141:Y143 Y154:Y156 Y160">
    <cfRule type="cellIs" dxfId="802" priority="803" stopIfTrue="1" operator="equal">
      <formula>"Cerrada"</formula>
    </cfRule>
  </conditionalFormatting>
  <conditionalFormatting sqref="Y4:Y11">
    <cfRule type="cellIs" dxfId="801" priority="780" stopIfTrue="1" operator="equal">
      <formula>"Abierta sin plan"</formula>
    </cfRule>
  </conditionalFormatting>
  <conditionalFormatting sqref="Y7">
    <cfRule type="cellIs" dxfId="800" priority="776" stopIfTrue="1" operator="equal">
      <formula>"Abierta con plan"</formula>
    </cfRule>
    <cfRule type="cellIs" dxfId="799" priority="779" stopIfTrue="1" operator="equal">
      <formula>"Cerrada"</formula>
    </cfRule>
    <cfRule type="cellIs" dxfId="798" priority="778" stopIfTrue="1" operator="equal">
      <formula>"Abierta con plan"</formula>
    </cfRule>
    <cfRule type="cellIs" dxfId="797" priority="775" stopIfTrue="1" operator="equal">
      <formula>"Cerrada"</formula>
    </cfRule>
    <cfRule type="cellIs" dxfId="796" priority="774" stopIfTrue="1" operator="equal">
      <formula>"Abierta con plan"</formula>
    </cfRule>
    <cfRule type="cellIs" dxfId="795" priority="773" stopIfTrue="1" operator="equal">
      <formula>"Abierta sin plan"</formula>
    </cfRule>
    <cfRule type="cellIs" dxfId="794" priority="777" stopIfTrue="1" operator="equal">
      <formula>"Abierta sin plan"</formula>
    </cfRule>
  </conditionalFormatting>
  <conditionalFormatting sqref="Y15">
    <cfRule type="cellIs" dxfId="793" priority="769" stopIfTrue="1" operator="equal">
      <formula>"Abierta sin plan"</formula>
    </cfRule>
    <cfRule type="cellIs" dxfId="792" priority="770" stopIfTrue="1" operator="equal">
      <formula>"Abierta con plan"</formula>
    </cfRule>
    <cfRule type="cellIs" dxfId="791" priority="771" stopIfTrue="1" operator="equal">
      <formula>"Cerrada"</formula>
    </cfRule>
    <cfRule type="cellIs" dxfId="790" priority="772" stopIfTrue="1" operator="equal">
      <formula>"Abierta sin plan"</formula>
    </cfRule>
    <cfRule type="cellIs" dxfId="789" priority="768" stopIfTrue="1" operator="equal">
      <formula>"Abierta con plan"</formula>
    </cfRule>
  </conditionalFormatting>
  <conditionalFormatting sqref="Y15:Y16">
    <cfRule type="cellIs" dxfId="788" priority="766" stopIfTrue="1" operator="equal">
      <formula>"Cerrada"</formula>
    </cfRule>
  </conditionalFormatting>
  <conditionalFormatting sqref="Y16">
    <cfRule type="cellIs" dxfId="787" priority="764" stopIfTrue="1" operator="equal">
      <formula>"Abierta sin plan"</formula>
    </cfRule>
    <cfRule type="cellIs" dxfId="786" priority="765" stopIfTrue="1" operator="equal">
      <formula>"Abierta con plan"</formula>
    </cfRule>
    <cfRule type="cellIs" dxfId="785" priority="762" stopIfTrue="1" operator="equal">
      <formula>"Cerrada"</formula>
    </cfRule>
    <cfRule type="cellIs" dxfId="784" priority="763" stopIfTrue="1" operator="equal">
      <formula>"Abierta con plan"</formula>
    </cfRule>
  </conditionalFormatting>
  <conditionalFormatting sqref="Y16:Y20">
    <cfRule type="cellIs" dxfId="783" priority="767" stopIfTrue="1" operator="equal">
      <formula>"Abierta sin plan"</formula>
    </cfRule>
  </conditionalFormatting>
  <conditionalFormatting sqref="Y17:Y20 Y36:Y40 Y2:Y6 Y8:Y14 Y42 Y51:Y54 Y66:Y72 Y74:Y75 Y82:Y87 Y106:Y123 Y126:Y133 Y141:Y143 Y154:Y156 Y160 Y45:Y46 Y57:Y58 Y63:Y64 Y48:Y49 Y135:Y139 Y188 Y192:Y202 Y204:Y267 Y271:Y276 Y278:Y357 Y359:Y369 Y371:Y480 Y485:Y489">
    <cfRule type="cellIs" dxfId="782" priority="816" stopIfTrue="1" operator="equal">
      <formula>"Abierta con plan"</formula>
    </cfRule>
  </conditionalFormatting>
  <conditionalFormatting sqref="Y17:Y24 Y35:Y40">
    <cfRule type="cellIs" dxfId="781" priority="807" stopIfTrue="1" operator="equal">
      <formula>"Cerrada"</formula>
    </cfRule>
  </conditionalFormatting>
  <conditionalFormatting sqref="Y21:Y24 Y35">
    <cfRule type="cellIs" dxfId="780" priority="808" stopIfTrue="1" operator="equal">
      <formula>"Abierta sin plan"</formula>
    </cfRule>
    <cfRule type="cellIs" dxfId="779" priority="806" stopIfTrue="1" operator="equal">
      <formula>"Abierta con plan"</formula>
    </cfRule>
    <cfRule type="cellIs" dxfId="778" priority="805" stopIfTrue="1" operator="equal">
      <formula>"Abierta sin plan"</formula>
    </cfRule>
    <cfRule type="cellIs" dxfId="777" priority="804" stopIfTrue="1" operator="equal">
      <formula>"Abierta con plan"</formula>
    </cfRule>
  </conditionalFormatting>
  <conditionalFormatting sqref="Y25:Y26">
    <cfRule type="cellIs" dxfId="776" priority="761" stopIfTrue="1" operator="equal">
      <formula>"Abierta sin plan"</formula>
    </cfRule>
    <cfRule type="cellIs" dxfId="775" priority="756" stopIfTrue="1" operator="equal">
      <formula>"Cerrada"</formula>
    </cfRule>
    <cfRule type="cellIs" dxfId="774" priority="757" stopIfTrue="1" operator="equal">
      <formula>"Abierta con plan"</formula>
    </cfRule>
    <cfRule type="cellIs" dxfId="773" priority="758" stopIfTrue="1" operator="equal">
      <formula>"Abierta sin plan"</formula>
    </cfRule>
    <cfRule type="cellIs" dxfId="772" priority="759" stopIfTrue="1" operator="equal">
      <formula>"Abierta con plan"</formula>
    </cfRule>
  </conditionalFormatting>
  <conditionalFormatting sqref="Y25:Y27">
    <cfRule type="cellIs" dxfId="771" priority="760" stopIfTrue="1" operator="equal">
      <formula>"Cerrada"</formula>
    </cfRule>
  </conditionalFormatting>
  <conditionalFormatting sqref="Y27">
    <cfRule type="cellIs" dxfId="770" priority="785" stopIfTrue="1" operator="equal">
      <formula>"Abierta sin plan"</formula>
    </cfRule>
    <cfRule type="cellIs" dxfId="769" priority="784" stopIfTrue="1" operator="equal">
      <formula>"Cerrada"</formula>
    </cfRule>
    <cfRule type="cellIs" dxfId="768" priority="783" stopIfTrue="1" operator="equal">
      <formula>"Abierta con plan"</formula>
    </cfRule>
    <cfRule type="cellIs" dxfId="767" priority="782" stopIfTrue="1" operator="equal">
      <formula>"Abierta sin plan"</formula>
    </cfRule>
    <cfRule type="cellIs" dxfId="766" priority="781" stopIfTrue="1" operator="equal">
      <formula>"Abierta con plan"</formula>
    </cfRule>
    <cfRule type="cellIs" dxfId="765" priority="786" stopIfTrue="1" operator="equal">
      <formula>"Abierta con plan"</formula>
    </cfRule>
  </conditionalFormatting>
  <conditionalFormatting sqref="Y27:Y28">
    <cfRule type="cellIs" dxfId="764" priority="787" stopIfTrue="1" operator="equal">
      <formula>"Cerrada"</formula>
    </cfRule>
  </conditionalFormatting>
  <conditionalFormatting sqref="Y28 Y76:Y81 Y92:Y95 Y100:Y103">
    <cfRule type="cellIs" dxfId="763" priority="800" stopIfTrue="1" operator="equal">
      <formula>"Abierta sin plan"</formula>
    </cfRule>
    <cfRule type="cellIs" dxfId="762" priority="799" stopIfTrue="1" operator="equal">
      <formula>"Cerrada"</formula>
    </cfRule>
    <cfRule type="cellIs" dxfId="761" priority="798" stopIfTrue="1" operator="equal">
      <formula>"Abierta con plan"</formula>
    </cfRule>
    <cfRule type="cellIs" dxfId="760" priority="797" stopIfTrue="1" operator="equal">
      <formula>"Abierta sin plan"</formula>
    </cfRule>
  </conditionalFormatting>
  <conditionalFormatting sqref="Y29">
    <cfRule type="cellIs" dxfId="759" priority="686" stopIfTrue="1" operator="equal">
      <formula>"Abierta con plan"</formula>
    </cfRule>
    <cfRule type="cellIs" dxfId="758" priority="687" stopIfTrue="1" operator="equal">
      <formula>"Abierta sin plan"</formula>
    </cfRule>
    <cfRule type="cellIs" dxfId="757" priority="690" stopIfTrue="1" operator="equal">
      <formula>"Abierta sin plan"</formula>
    </cfRule>
    <cfRule type="cellIs" dxfId="756" priority="689" stopIfTrue="1" operator="equal">
      <formula>"Cerrada"</formula>
    </cfRule>
    <cfRule type="cellIs" dxfId="755" priority="688" stopIfTrue="1" operator="equal">
      <formula>"Abierta con plan"</formula>
    </cfRule>
  </conditionalFormatting>
  <conditionalFormatting sqref="Y29:Y32">
    <cfRule type="cellIs" dxfId="754" priority="685" stopIfTrue="1" operator="equal">
      <formula>"Cerrada"</formula>
    </cfRule>
  </conditionalFormatting>
  <conditionalFormatting sqref="Y30">
    <cfRule type="cellIs" dxfId="753" priority="678" stopIfTrue="1" operator="equal">
      <formula>"Cerrada"</formula>
    </cfRule>
    <cfRule type="cellIs" dxfId="752" priority="679" stopIfTrue="1" operator="equal">
      <formula>"Abierta con plan"</formula>
    </cfRule>
    <cfRule type="cellIs" dxfId="751" priority="680" stopIfTrue="1" operator="equal">
      <formula>"Abierta sin plan"</formula>
    </cfRule>
    <cfRule type="cellIs" dxfId="750" priority="683" stopIfTrue="1" operator="equal">
      <formula>"Abierta sin plan"</formula>
    </cfRule>
    <cfRule type="cellIs" dxfId="749" priority="684" stopIfTrue="1" operator="equal">
      <formula>"Abierta con plan"</formula>
    </cfRule>
    <cfRule type="cellIs" dxfId="748" priority="681" stopIfTrue="1" operator="equal">
      <formula>"Abierta con plan"</formula>
    </cfRule>
    <cfRule type="cellIs" dxfId="747" priority="682" stopIfTrue="1" operator="equal">
      <formula>"Cerrada"</formula>
    </cfRule>
  </conditionalFormatting>
  <conditionalFormatting sqref="Y31:Y32 Y34">
    <cfRule type="cellIs" dxfId="746" priority="751" stopIfTrue="1" operator="equal">
      <formula>"Abierta con plan"</formula>
    </cfRule>
    <cfRule type="cellIs" dxfId="745" priority="749" stopIfTrue="1" operator="equal">
      <formula>"Abierta con plan"</formula>
    </cfRule>
    <cfRule type="cellIs" dxfId="744" priority="750" stopIfTrue="1" operator="equal">
      <formula>"Abierta sin plan"</formula>
    </cfRule>
    <cfRule type="cellIs" dxfId="743" priority="752" stopIfTrue="1" operator="equal">
      <formula>"Cerrada"</formula>
    </cfRule>
    <cfRule type="cellIs" dxfId="742" priority="753" stopIfTrue="1" operator="equal">
      <formula>"Abierta sin plan"</formula>
    </cfRule>
    <cfRule type="cellIs" dxfId="741" priority="754" stopIfTrue="1" operator="equal">
      <formula>"Abierta con plan"</formula>
    </cfRule>
    <cfRule type="cellIs" dxfId="740" priority="755" stopIfTrue="1" operator="equal">
      <formula>"Cerrada"</formula>
    </cfRule>
  </conditionalFormatting>
  <conditionalFormatting sqref="Y33">
    <cfRule type="cellIs" dxfId="739" priority="672" stopIfTrue="1" operator="equal">
      <formula>"Cerrada"</formula>
    </cfRule>
    <cfRule type="cellIs" dxfId="738" priority="673" stopIfTrue="1" operator="equal">
      <formula>"Abierta con plan"</formula>
    </cfRule>
    <cfRule type="cellIs" dxfId="737" priority="674" stopIfTrue="1" operator="equal">
      <formula>"Abierta sin plan"</formula>
    </cfRule>
    <cfRule type="cellIs" dxfId="736" priority="675" stopIfTrue="1" operator="equal">
      <formula>"Abierta con plan"</formula>
    </cfRule>
    <cfRule type="cellIs" dxfId="735" priority="677" stopIfTrue="1" operator="equal">
      <formula>"Abierta sin plan"</formula>
    </cfRule>
  </conditionalFormatting>
  <conditionalFormatting sqref="Y33:Y34">
    <cfRule type="cellIs" dxfId="734" priority="676" stopIfTrue="1" operator="equal">
      <formula>"Cerrada"</formula>
    </cfRule>
  </conditionalFormatting>
  <conditionalFormatting sqref="Y36 Y110:Y118 Y130 Y28 Y76:Y81 Y92:Y95 Y100:Y103 Y155:Y156 Y4:Y6 Y8:Y11 Y17:Y20 Y160 Y120:Y123 Y132:Y133 Y52:Y54 Y83:Y87 Y69:Y72 Y74 Y42 Y141:Y142">
    <cfRule type="cellIs" dxfId="733" priority="802" stopIfTrue="1" operator="equal">
      <formula>"Abierta con plan"</formula>
    </cfRule>
  </conditionalFormatting>
  <conditionalFormatting sqref="Y38:Y41">
    <cfRule type="cellIs" dxfId="732" priority="237" stopIfTrue="1" operator="equal">
      <formula>"Abierta con plan"</formula>
    </cfRule>
    <cfRule type="cellIs" dxfId="731" priority="238" stopIfTrue="1" operator="equal">
      <formula>"Cerrada"</formula>
    </cfRule>
    <cfRule type="cellIs" dxfId="730" priority="236" stopIfTrue="1" operator="equal">
      <formula>"Abierta sin plan"</formula>
    </cfRule>
  </conditionalFormatting>
  <conditionalFormatting sqref="Y41">
    <cfRule type="cellIs" dxfId="729" priority="233" stopIfTrue="1" operator="equal">
      <formula>"Abierta sin plan"</formula>
    </cfRule>
    <cfRule type="cellIs" dxfId="728" priority="234" stopIfTrue="1" operator="equal">
      <formula>"Abierta con plan"</formula>
    </cfRule>
    <cfRule type="cellIs" dxfId="727" priority="235" stopIfTrue="1" operator="equal">
      <formula>"Cerrada"</formula>
    </cfRule>
    <cfRule type="cellIs" dxfId="726" priority="231" stopIfTrue="1" operator="equal">
      <formula>"Cerrada"</formula>
    </cfRule>
    <cfRule type="cellIs" dxfId="725" priority="232" stopIfTrue="1" operator="equal">
      <formula>"Abierta con plan"</formula>
    </cfRule>
  </conditionalFormatting>
  <conditionalFormatting sqref="Y42:Y43">
    <cfRule type="cellIs" dxfId="724" priority="534" stopIfTrue="1" operator="equal">
      <formula>"Abierta sin plan"</formula>
    </cfRule>
  </conditionalFormatting>
  <conditionalFormatting sqref="Y43">
    <cfRule type="cellIs" dxfId="723" priority="529" stopIfTrue="1" operator="equal">
      <formula>"Cerrada"</formula>
    </cfRule>
    <cfRule type="cellIs" dxfId="722" priority="532" stopIfTrue="1" operator="equal">
      <formula>"Abierta con plan"</formula>
    </cfRule>
    <cfRule type="cellIs" dxfId="721" priority="531" stopIfTrue="1" operator="equal">
      <formula>"Abierta sin plan"</formula>
    </cfRule>
    <cfRule type="cellIs" dxfId="720" priority="530" stopIfTrue="1" operator="equal">
      <formula>"Abierta con plan"</formula>
    </cfRule>
  </conditionalFormatting>
  <conditionalFormatting sqref="Y43:Y44">
    <cfRule type="cellIs" dxfId="719" priority="533" stopIfTrue="1" operator="equal">
      <formula>"Cerrada"</formula>
    </cfRule>
  </conditionalFormatting>
  <conditionalFormatting sqref="Y44">
    <cfRule type="cellIs" dxfId="718" priority="670" stopIfTrue="1" operator="equal">
      <formula>"Abierta con plan"</formula>
    </cfRule>
    <cfRule type="cellIs" dxfId="717" priority="669" stopIfTrue="1" operator="equal">
      <formula>"Abierta sin plan"</formula>
    </cfRule>
    <cfRule type="cellIs" dxfId="716" priority="668" stopIfTrue="1" operator="equal">
      <formula>"Cerrada"</formula>
    </cfRule>
    <cfRule type="cellIs" dxfId="715" priority="667" stopIfTrue="1" operator="equal">
      <formula>"Abierta con plan"</formula>
    </cfRule>
    <cfRule type="cellIs" dxfId="714" priority="666" stopIfTrue="1" operator="equal">
      <formula>"Abierta sin plan"</formula>
    </cfRule>
    <cfRule type="cellIs" dxfId="713" priority="665" stopIfTrue="1" operator="equal">
      <formula>"Abierta con plan"</formula>
    </cfRule>
  </conditionalFormatting>
  <conditionalFormatting sqref="Y44:Y46">
    <cfRule type="cellIs" dxfId="712" priority="671" stopIfTrue="1" operator="equal">
      <formula>"Cerrada"</formula>
    </cfRule>
  </conditionalFormatting>
  <conditionalFormatting sqref="Y46">
    <cfRule type="cellIs" dxfId="711" priority="230" stopIfTrue="1" operator="equal">
      <formula>"Abierta sin plan"</formula>
    </cfRule>
    <cfRule type="cellIs" dxfId="710" priority="225" stopIfTrue="1" operator="equal">
      <formula>"Cerrada"</formula>
    </cfRule>
    <cfRule type="cellIs" dxfId="709" priority="228" stopIfTrue="1" operator="equal">
      <formula>"Abierta con plan"</formula>
    </cfRule>
    <cfRule type="cellIs" dxfId="708" priority="227" stopIfTrue="1" operator="equal">
      <formula>"Abierta sin plan"</formula>
    </cfRule>
    <cfRule type="cellIs" dxfId="707" priority="226" stopIfTrue="1" operator="equal">
      <formula>"Abierta con plan"</formula>
    </cfRule>
  </conditionalFormatting>
  <conditionalFormatting sqref="Y46:Y47">
    <cfRule type="cellIs" dxfId="706" priority="229" stopIfTrue="1" operator="equal">
      <formula>"Cerrada"</formula>
    </cfRule>
  </conditionalFormatting>
  <conditionalFormatting sqref="Y47">
    <cfRule type="cellIs" dxfId="705" priority="599" stopIfTrue="1" operator="equal">
      <formula>"Abierta con plan"</formula>
    </cfRule>
    <cfRule type="cellIs" dxfId="704" priority="603" stopIfTrue="1" operator="equal">
      <formula>"Abierta sin plan"</formula>
    </cfRule>
    <cfRule type="cellIs" dxfId="703" priority="601" stopIfTrue="1" operator="equal">
      <formula>"Abierta con plan"</formula>
    </cfRule>
    <cfRule type="cellIs" dxfId="702" priority="600" stopIfTrue="1" operator="equal">
      <formula>"Abierta sin plan"</formula>
    </cfRule>
  </conditionalFormatting>
  <conditionalFormatting sqref="Y47:Y49">
    <cfRule type="cellIs" dxfId="701" priority="602" stopIfTrue="1" operator="equal">
      <formula>"Cerrada"</formula>
    </cfRule>
  </conditionalFormatting>
  <conditionalFormatting sqref="Y50">
    <cfRule type="cellIs" dxfId="700" priority="583" stopIfTrue="1" operator="equal">
      <formula>"Abierta sin plan"</formula>
    </cfRule>
    <cfRule type="cellIs" dxfId="699" priority="582" stopIfTrue="1" operator="equal">
      <formula>"Cerrada"</formula>
    </cfRule>
    <cfRule type="cellIs" dxfId="698" priority="581" stopIfTrue="1" operator="equal">
      <formula>"Abierta con plan"</formula>
    </cfRule>
    <cfRule type="cellIs" dxfId="697" priority="580" stopIfTrue="1" operator="equal">
      <formula>"Abierta sin plan"</formula>
    </cfRule>
    <cfRule type="cellIs" dxfId="696" priority="579" stopIfTrue="1" operator="equal">
      <formula>"Abierta con plan"</formula>
    </cfRule>
    <cfRule type="cellIs" dxfId="695" priority="578" stopIfTrue="1" operator="equal">
      <formula>"Cerrada"</formula>
    </cfRule>
    <cfRule type="cellIs" dxfId="694" priority="577" stopIfTrue="1" operator="equal">
      <formula>"Abierta con plan"</formula>
    </cfRule>
    <cfRule type="cellIs" dxfId="693" priority="576" stopIfTrue="1" operator="equal">
      <formula>"Abierta sin plan"</formula>
    </cfRule>
  </conditionalFormatting>
  <conditionalFormatting sqref="Y52:Y55">
    <cfRule type="cellIs" dxfId="692" priority="575" stopIfTrue="1" operator="equal">
      <formula>"Abierta sin plan"</formula>
    </cfRule>
  </conditionalFormatting>
  <conditionalFormatting sqref="Y54">
    <cfRule type="cellIs" dxfId="691" priority="70" stopIfTrue="1" operator="equal">
      <formula>"Cerrada"</formula>
    </cfRule>
    <cfRule type="cellIs" dxfId="690" priority="71" stopIfTrue="1" operator="equal">
      <formula>"Abierta con plan"</formula>
    </cfRule>
    <cfRule type="cellIs" dxfId="689" priority="75" stopIfTrue="1" operator="equal">
      <formula>"Abierta sin plan"</formula>
    </cfRule>
    <cfRule type="cellIs" dxfId="688" priority="74" stopIfTrue="1" operator="equal">
      <formula>"Cerrada"</formula>
    </cfRule>
    <cfRule type="cellIs" dxfId="687" priority="73" stopIfTrue="1" operator="equal">
      <formula>"Abierta con plan"</formula>
    </cfRule>
    <cfRule type="cellIs" dxfId="686" priority="68" stopIfTrue="1" operator="equal">
      <formula>"Abierta sin plan"</formula>
    </cfRule>
    <cfRule type="cellIs" dxfId="685" priority="69" stopIfTrue="1" operator="equal">
      <formula>"Abierta con plan"</formula>
    </cfRule>
    <cfRule type="cellIs" dxfId="684" priority="72" stopIfTrue="1" operator="equal">
      <formula>"Abierta sin plan"</formula>
    </cfRule>
  </conditionalFormatting>
  <conditionalFormatting sqref="Y55">
    <cfRule type="cellIs" dxfId="683" priority="571" stopIfTrue="1" operator="equal">
      <formula>"Abierta con plan"</formula>
    </cfRule>
    <cfRule type="cellIs" dxfId="682" priority="573" stopIfTrue="1" operator="equal">
      <formula>"Abierta con plan"</formula>
    </cfRule>
    <cfRule type="cellIs" dxfId="681" priority="570" stopIfTrue="1" operator="equal">
      <formula>"Cerrada"</formula>
    </cfRule>
    <cfRule type="cellIs" dxfId="680" priority="569" stopIfTrue="1" operator="equal">
      <formula>"Abierta con plan"</formula>
    </cfRule>
    <cfRule type="cellIs" dxfId="679" priority="574" stopIfTrue="1" operator="equal">
      <formula>"Cerrada"</formula>
    </cfRule>
    <cfRule type="cellIs" dxfId="678" priority="572" stopIfTrue="1" operator="equal">
      <formula>"Abierta sin plan"</formula>
    </cfRule>
  </conditionalFormatting>
  <conditionalFormatting sqref="Y55:Y56">
    <cfRule type="cellIs" dxfId="677" priority="517" stopIfTrue="1" operator="equal">
      <formula>"Abierta sin plan"</formula>
    </cfRule>
  </conditionalFormatting>
  <conditionalFormatting sqref="Y56">
    <cfRule type="cellIs" dxfId="676" priority="516" stopIfTrue="1" operator="equal">
      <formula>"Cerrada"</formula>
    </cfRule>
    <cfRule type="cellIs" dxfId="675" priority="515" stopIfTrue="1" operator="equal">
      <formula>"Abierta con plan"</formula>
    </cfRule>
    <cfRule type="cellIs" dxfId="674" priority="514" stopIfTrue="1" operator="equal">
      <formula>"Abierta sin plan"</formula>
    </cfRule>
    <cfRule type="cellIs" dxfId="673" priority="513" stopIfTrue="1" operator="equal">
      <formula>"Abierta con plan"</formula>
    </cfRule>
  </conditionalFormatting>
  <conditionalFormatting sqref="Y56:Y58">
    <cfRule type="cellIs" dxfId="672" priority="98" stopIfTrue="1" operator="equal">
      <formula>"Cerrada"</formula>
    </cfRule>
  </conditionalFormatting>
  <conditionalFormatting sqref="Y57:Y58">
    <cfRule type="cellIs" dxfId="671" priority="94" stopIfTrue="1" operator="equal">
      <formula>"Abierta con plan"</formula>
    </cfRule>
    <cfRule type="cellIs" dxfId="670" priority="97" stopIfTrue="1" operator="equal">
      <formula>"Abierta con plan"</formula>
    </cfRule>
    <cfRule type="cellIs" dxfId="669" priority="96" stopIfTrue="1" operator="equal">
      <formula>"Abierta sin plan"</formula>
    </cfRule>
    <cfRule type="cellIs" dxfId="668" priority="95" stopIfTrue="1" operator="equal">
      <formula>"Cerrada"</formula>
    </cfRule>
    <cfRule type="cellIs" dxfId="667" priority="93" stopIfTrue="1" operator="equal">
      <formula>"Abierta sin plan"</formula>
    </cfRule>
    <cfRule type="cellIs" dxfId="666" priority="92" stopIfTrue="1" operator="equal">
      <formula>"Abierta con plan"</formula>
    </cfRule>
    <cfRule type="cellIs" dxfId="665" priority="91" stopIfTrue="1" operator="equal">
      <formula>"Cerrada"</formula>
    </cfRule>
  </conditionalFormatting>
  <conditionalFormatting sqref="Y57:Y59">
    <cfRule type="cellIs" dxfId="664" priority="663" stopIfTrue="1" operator="equal">
      <formula>"Abierta con plan"</formula>
    </cfRule>
    <cfRule type="cellIs" dxfId="663" priority="662" stopIfTrue="1" operator="equal">
      <formula>"Abierta sin plan"</formula>
    </cfRule>
    <cfRule type="cellIs" dxfId="662" priority="664" stopIfTrue="1" operator="equal">
      <formula>"Cerrada"</formula>
    </cfRule>
  </conditionalFormatting>
  <conditionalFormatting sqref="Y59">
    <cfRule type="cellIs" dxfId="661" priority="661" stopIfTrue="1" operator="equal">
      <formula>"Cerrada"</formula>
    </cfRule>
    <cfRule type="cellIs" dxfId="660" priority="660" stopIfTrue="1" operator="equal">
      <formula>"Abierta con plan"</formula>
    </cfRule>
    <cfRule type="cellIs" dxfId="659" priority="659" stopIfTrue="1" operator="equal">
      <formula>"Abierta sin plan"</formula>
    </cfRule>
    <cfRule type="cellIs" dxfId="658" priority="658" stopIfTrue="1" operator="equal">
      <formula>"Abierta con plan"</formula>
    </cfRule>
  </conditionalFormatting>
  <conditionalFormatting sqref="Y59:Y60">
    <cfRule type="cellIs" dxfId="657" priority="656" stopIfTrue="1" operator="equal">
      <formula>"Cerrada"</formula>
    </cfRule>
  </conditionalFormatting>
  <conditionalFormatting sqref="Y60">
    <cfRule type="cellIs" dxfId="656" priority="654" stopIfTrue="1" operator="equal">
      <formula>"Abierta sin plan"</formula>
    </cfRule>
    <cfRule type="cellIs" dxfId="655" priority="657" stopIfTrue="1" operator="equal">
      <formula>"Abierta sin plan"</formula>
    </cfRule>
    <cfRule type="cellIs" dxfId="654" priority="655" stopIfTrue="1" operator="equal">
      <formula>"Abierta con plan"</formula>
    </cfRule>
    <cfRule type="cellIs" dxfId="653" priority="653" stopIfTrue="1" operator="equal">
      <formula>"Abierta con plan"</formula>
    </cfRule>
  </conditionalFormatting>
  <conditionalFormatting sqref="Y60:Y61">
    <cfRule type="cellIs" dxfId="652" priority="527" stopIfTrue="1" operator="equal">
      <formula>"Cerrada"</formula>
    </cfRule>
  </conditionalFormatting>
  <conditionalFormatting sqref="Y61">
    <cfRule type="cellIs" dxfId="651" priority="526" stopIfTrue="1" operator="equal">
      <formula>"Abierta con plan"</formula>
    </cfRule>
    <cfRule type="cellIs" dxfId="650" priority="525" stopIfTrue="1" operator="equal">
      <formula>"Abierta sin plan"</formula>
    </cfRule>
    <cfRule type="cellIs" dxfId="649" priority="524" stopIfTrue="1" operator="equal">
      <formula>"Abierta con plan"</formula>
    </cfRule>
  </conditionalFormatting>
  <conditionalFormatting sqref="Y61:Y62">
    <cfRule type="cellIs" dxfId="648" priority="528" stopIfTrue="1" operator="equal">
      <formula>"Abierta sin plan"</formula>
    </cfRule>
    <cfRule type="cellIs" dxfId="647" priority="224" stopIfTrue="1" operator="equal">
      <formula>"Cerrada"</formula>
    </cfRule>
  </conditionalFormatting>
  <conditionalFormatting sqref="Y62">
    <cfRule type="cellIs" dxfId="646" priority="222" stopIfTrue="1" operator="equal">
      <formula>"Abierta sin plan"</formula>
    </cfRule>
    <cfRule type="cellIs" dxfId="645" priority="223" stopIfTrue="1" operator="equal">
      <formula>"Abierta con plan"</formula>
    </cfRule>
    <cfRule type="cellIs" dxfId="644" priority="217" stopIfTrue="1" operator="equal">
      <formula>"Cerrada"</formula>
    </cfRule>
    <cfRule type="cellIs" dxfId="643" priority="652" stopIfTrue="1" operator="equal">
      <formula>"Abierta sin plan"</formula>
    </cfRule>
    <cfRule type="cellIs" dxfId="642" priority="649" stopIfTrue="1" operator="equal">
      <formula>"Abierta sin plan"</formula>
    </cfRule>
    <cfRule type="cellIs" dxfId="641" priority="648" stopIfTrue="1" operator="equal">
      <formula>"Abierta con plan"</formula>
    </cfRule>
    <cfRule type="cellIs" dxfId="640" priority="647" stopIfTrue="1" operator="equal">
      <formula>"Cerrada"</formula>
    </cfRule>
    <cfRule type="cellIs" dxfId="639" priority="646" stopIfTrue="1" operator="equal">
      <formula>"Abierta con plan"</formula>
    </cfRule>
    <cfRule type="cellIs" dxfId="638" priority="650" stopIfTrue="1" operator="equal">
      <formula>"Abierta con plan"</formula>
    </cfRule>
    <cfRule type="cellIs" dxfId="637" priority="218" stopIfTrue="1" operator="equal">
      <formula>"Abierta con plan"</formula>
    </cfRule>
    <cfRule type="cellIs" dxfId="636" priority="219" stopIfTrue="1" operator="equal">
      <formula>"Abierta sin plan"</formula>
    </cfRule>
    <cfRule type="cellIs" dxfId="635" priority="220" stopIfTrue="1" operator="equal">
      <formula>"Abierta con plan"</formula>
    </cfRule>
    <cfRule type="cellIs" dxfId="634" priority="221" stopIfTrue="1" operator="equal">
      <formula>"Cerrada"</formula>
    </cfRule>
  </conditionalFormatting>
  <conditionalFormatting sqref="Y62:Y64">
    <cfRule type="cellIs" dxfId="633" priority="651" stopIfTrue="1" operator="equal">
      <formula>"Cerrada"</formula>
    </cfRule>
  </conditionalFormatting>
  <conditionalFormatting sqref="Y65">
    <cfRule type="cellIs" dxfId="632" priority="641" stopIfTrue="1" operator="equal">
      <formula>"Abierta con plan"</formula>
    </cfRule>
    <cfRule type="cellIs" dxfId="631" priority="645" stopIfTrue="1" operator="equal">
      <formula>"Abierta sin plan"</formula>
    </cfRule>
    <cfRule type="cellIs" dxfId="630" priority="643" stopIfTrue="1" operator="equal">
      <formula>"Abierta con plan"</formula>
    </cfRule>
    <cfRule type="cellIs" dxfId="629" priority="642" stopIfTrue="1" operator="equal">
      <formula>"Abierta sin plan"</formula>
    </cfRule>
    <cfRule type="cellIs" dxfId="628" priority="644" stopIfTrue="1" operator="equal">
      <formula>"Cerrada"</formula>
    </cfRule>
  </conditionalFormatting>
  <conditionalFormatting sqref="Y65:Y66">
    <cfRule type="cellIs" dxfId="627" priority="215" stopIfTrue="1" operator="equal">
      <formula>"Cerrada"</formula>
    </cfRule>
  </conditionalFormatting>
  <conditionalFormatting sqref="Y66">
    <cfRule type="cellIs" dxfId="626" priority="216" stopIfTrue="1" operator="equal">
      <formula>"Abierta sin plan"</formula>
    </cfRule>
    <cfRule type="cellIs" dxfId="625" priority="206" stopIfTrue="1" operator="equal">
      <formula>"Abierta sin plan"</formula>
    </cfRule>
    <cfRule type="cellIs" dxfId="624" priority="201" stopIfTrue="1" operator="equal">
      <formula>"Cerrada"</formula>
    </cfRule>
    <cfRule type="cellIs" dxfId="623" priority="204" stopIfTrue="1" operator="equal">
      <formula>"Abierta con plan"</formula>
    </cfRule>
    <cfRule type="cellIs" dxfId="622" priority="205" stopIfTrue="1" operator="equal">
      <formula>"Cerrada"</formula>
    </cfRule>
    <cfRule type="cellIs" dxfId="621" priority="203" stopIfTrue="1" operator="equal">
      <formula>"Abierta sin plan"</formula>
    </cfRule>
    <cfRule type="cellIs" dxfId="620" priority="207" stopIfTrue="1" operator="equal">
      <formula>"Abierta con plan"</formula>
    </cfRule>
    <cfRule type="cellIs" dxfId="619" priority="208" stopIfTrue="1" operator="equal">
      <formula>"Cerrada"</formula>
    </cfRule>
    <cfRule type="cellIs" dxfId="618" priority="209" stopIfTrue="1" operator="equal">
      <formula>"Abierta sin plan"</formula>
    </cfRule>
    <cfRule type="cellIs" dxfId="617" priority="210" stopIfTrue="1" operator="equal">
      <formula>"Abierta con plan"</formula>
    </cfRule>
    <cfRule type="cellIs" dxfId="616" priority="211" stopIfTrue="1" operator="equal">
      <formula>"Cerrada"</formula>
    </cfRule>
    <cfRule type="cellIs" dxfId="615" priority="212" stopIfTrue="1" operator="equal">
      <formula>"Abierta con plan"</formula>
    </cfRule>
    <cfRule type="cellIs" dxfId="614" priority="213" stopIfTrue="1" operator="equal">
      <formula>"Abierta sin plan"</formula>
    </cfRule>
    <cfRule type="cellIs" dxfId="613" priority="214" stopIfTrue="1" operator="equal">
      <formula>"Abierta con plan"</formula>
    </cfRule>
    <cfRule type="cellIs" dxfId="612" priority="202" stopIfTrue="1" operator="equal">
      <formula>"Abierta con plan"</formula>
    </cfRule>
  </conditionalFormatting>
  <conditionalFormatting sqref="Y69:Y74">
    <cfRule type="cellIs" dxfId="611" priority="541" stopIfTrue="1" operator="equal">
      <formula>"Abierta sin plan"</formula>
    </cfRule>
  </conditionalFormatting>
  <conditionalFormatting sqref="Y72">
    <cfRule type="cellIs" dxfId="610" priority="140" stopIfTrue="1" operator="equal">
      <formula>"Abierta sin plan"</formula>
    </cfRule>
    <cfRule type="cellIs" dxfId="609" priority="139" stopIfTrue="1" operator="equal">
      <formula>"Abierta con plan"</formula>
    </cfRule>
    <cfRule type="cellIs" dxfId="608" priority="138" stopIfTrue="1" operator="equal">
      <formula>"Cerrada"</formula>
    </cfRule>
    <cfRule type="cellIs" dxfId="607" priority="137" stopIfTrue="1" operator="equal">
      <formula>"Abierta con plan"</formula>
    </cfRule>
    <cfRule type="cellIs" dxfId="606" priority="136" stopIfTrue="1" operator="equal">
      <formula>"Abierta sin plan"</formula>
    </cfRule>
    <cfRule type="cellIs" dxfId="605" priority="142" stopIfTrue="1" operator="equal">
      <formula>"Cerrada"</formula>
    </cfRule>
    <cfRule type="cellIs" dxfId="604" priority="141" stopIfTrue="1" operator="equal">
      <formula>"Abierta con plan"</formula>
    </cfRule>
  </conditionalFormatting>
  <conditionalFormatting sqref="Y72:Y73">
    <cfRule type="cellIs" dxfId="603" priority="143" stopIfTrue="1" operator="equal">
      <formula>"Abierta sin plan"</formula>
    </cfRule>
  </conditionalFormatting>
  <conditionalFormatting sqref="Y73">
    <cfRule type="cellIs" dxfId="602" priority="537" stopIfTrue="1" operator="equal">
      <formula>"Abierta con plan"</formula>
    </cfRule>
    <cfRule type="cellIs" dxfId="601" priority="539" stopIfTrue="1" operator="equal">
      <formula>"Abierta con plan"</formula>
    </cfRule>
    <cfRule type="cellIs" dxfId="600" priority="540" stopIfTrue="1" operator="equal">
      <formula>"Cerrada"</formula>
    </cfRule>
    <cfRule type="cellIs" dxfId="599" priority="536" stopIfTrue="1" operator="equal">
      <formula>"Cerrada"</formula>
    </cfRule>
    <cfRule type="cellIs" dxfId="598" priority="538" stopIfTrue="1" operator="equal">
      <formula>"Abierta sin plan"</formula>
    </cfRule>
    <cfRule type="cellIs" dxfId="597" priority="535" stopIfTrue="1" operator="equal">
      <formula>"Abierta con plan"</formula>
    </cfRule>
  </conditionalFormatting>
  <conditionalFormatting sqref="Y76:Y81 Y28 Y100:Y103 Y92:Y95">
    <cfRule type="cellIs" dxfId="596" priority="796" stopIfTrue="1" operator="equal">
      <formula>"Abierta con plan"</formula>
    </cfRule>
  </conditionalFormatting>
  <conditionalFormatting sqref="Y76:Y81">
    <cfRule type="cellIs" dxfId="595" priority="795" stopIfTrue="1" operator="equal">
      <formula>"Cerrada"</formula>
    </cfRule>
  </conditionalFormatting>
  <conditionalFormatting sqref="Y83:Y89">
    <cfRule type="cellIs" dxfId="594" priority="549" stopIfTrue="1" operator="equal">
      <formula>"Abierta sin plan"</formula>
    </cfRule>
  </conditionalFormatting>
  <conditionalFormatting sqref="Y88">
    <cfRule type="cellIs" dxfId="593" priority="542" stopIfTrue="1" operator="equal">
      <formula>"Abierta sin plan"</formula>
    </cfRule>
    <cfRule type="cellIs" dxfId="592" priority="543" stopIfTrue="1" operator="equal">
      <formula>"Abierta con plan"</formula>
    </cfRule>
    <cfRule type="cellIs" dxfId="591" priority="544" stopIfTrue="1" operator="equal">
      <formula>"Cerrada"</formula>
    </cfRule>
    <cfRule type="cellIs" dxfId="590" priority="545" stopIfTrue="1" operator="equal">
      <formula>"Abierta con plan"</formula>
    </cfRule>
    <cfRule type="cellIs" dxfId="589" priority="546" stopIfTrue="1" operator="equal">
      <formula>"Abierta sin plan"</formula>
    </cfRule>
    <cfRule type="cellIs" dxfId="588" priority="547" stopIfTrue="1" operator="equal">
      <formula>"Abierta con plan"</formula>
    </cfRule>
    <cfRule type="cellIs" dxfId="587" priority="548" stopIfTrue="1" operator="equal">
      <formula>"Cerrada"</formula>
    </cfRule>
  </conditionalFormatting>
  <conditionalFormatting sqref="Y89">
    <cfRule type="cellIs" dxfId="586" priority="562" stopIfTrue="1" operator="equal">
      <formula>"Abierta con plan"</formula>
    </cfRule>
    <cfRule type="cellIs" dxfId="585" priority="563" stopIfTrue="1" operator="equal">
      <formula>"Cerrada"</formula>
    </cfRule>
    <cfRule type="cellIs" dxfId="584" priority="564" stopIfTrue="1" operator="equal">
      <formula>"Abierta con plan"</formula>
    </cfRule>
    <cfRule type="cellIs" dxfId="583" priority="565" stopIfTrue="1" operator="equal">
      <formula>"Abierta sin plan"</formula>
    </cfRule>
    <cfRule type="cellIs" dxfId="582" priority="566" stopIfTrue="1" operator="equal">
      <formula>"Abierta con plan"</formula>
    </cfRule>
    <cfRule type="cellIs" dxfId="581" priority="567" stopIfTrue="1" operator="equal">
      <formula>"Cerrada"</formula>
    </cfRule>
    <cfRule type="cellIs" dxfId="580" priority="568" stopIfTrue="1" operator="equal">
      <formula>"Abierta sin plan"</formula>
    </cfRule>
  </conditionalFormatting>
  <conditionalFormatting sqref="Y90">
    <cfRule type="cellIs" dxfId="579" priority="355" stopIfTrue="1" operator="equal">
      <formula>"Abierta con plan"</formula>
    </cfRule>
    <cfRule type="cellIs" dxfId="578" priority="354" stopIfTrue="1" operator="equal">
      <formula>"Cerrada"</formula>
    </cfRule>
    <cfRule type="cellIs" dxfId="577" priority="356" stopIfTrue="1" operator="equal">
      <formula>"Abierta sin plan"</formula>
    </cfRule>
    <cfRule type="cellIs" dxfId="576" priority="357" stopIfTrue="1" operator="equal">
      <formula>"Abierta con plan"</formula>
    </cfRule>
    <cfRule type="cellIs" dxfId="575" priority="358" stopIfTrue="1" operator="equal">
      <formula>"Cerrada"</formula>
    </cfRule>
  </conditionalFormatting>
  <conditionalFormatting sqref="Y90:Y91">
    <cfRule type="cellIs" dxfId="574" priority="361" stopIfTrue="1" operator="equal">
      <formula>"Cerrada"</formula>
    </cfRule>
    <cfRule type="cellIs" dxfId="573" priority="360" stopIfTrue="1" operator="equal">
      <formula>"Abierta con plan"</formula>
    </cfRule>
    <cfRule type="cellIs" dxfId="572" priority="359" stopIfTrue="1" operator="equal">
      <formula>"Abierta sin plan"</formula>
    </cfRule>
  </conditionalFormatting>
  <conditionalFormatting sqref="Y91">
    <cfRule type="cellIs" dxfId="571" priority="550" stopIfTrue="1" operator="equal">
      <formula>"Abierta con plan"</formula>
    </cfRule>
    <cfRule type="cellIs" dxfId="570" priority="551" stopIfTrue="1" operator="equal">
      <formula>"Abierta sin plan"</formula>
    </cfRule>
    <cfRule type="cellIs" dxfId="569" priority="552" stopIfTrue="1" operator="equal">
      <formula>"Abierta con plan"</formula>
    </cfRule>
    <cfRule type="cellIs" dxfId="568" priority="554" stopIfTrue="1" operator="equal">
      <formula>"Abierta sin plan"</formula>
    </cfRule>
  </conditionalFormatting>
  <conditionalFormatting sqref="Y91:Y95">
    <cfRule type="cellIs" dxfId="567" priority="553" stopIfTrue="1" operator="equal">
      <formula>"Cerrada"</formula>
    </cfRule>
  </conditionalFormatting>
  <conditionalFormatting sqref="Y96">
    <cfRule type="cellIs" dxfId="566" priority="518" stopIfTrue="1" operator="equal">
      <formula>"Cerrada"</formula>
    </cfRule>
    <cfRule type="cellIs" dxfId="565" priority="519" stopIfTrue="1" operator="equal">
      <formula>"Abierta con plan"</formula>
    </cfRule>
    <cfRule type="cellIs" dxfId="564" priority="520" stopIfTrue="1" operator="equal">
      <formula>"Abierta sin plan"</formula>
    </cfRule>
    <cfRule type="cellIs" dxfId="563" priority="521" stopIfTrue="1" operator="equal">
      <formula>"Abierta con plan"</formula>
    </cfRule>
    <cfRule type="cellIs" dxfId="562" priority="522" stopIfTrue="1" operator="equal">
      <formula>"Cerrada"</formula>
    </cfRule>
    <cfRule type="cellIs" dxfId="561" priority="523" stopIfTrue="1" operator="equal">
      <formula>"Abierta sin plan"</formula>
    </cfRule>
  </conditionalFormatting>
  <conditionalFormatting sqref="Y97">
    <cfRule type="cellIs" dxfId="560" priority="639" stopIfTrue="1" operator="equal">
      <formula>"Cerrada"</formula>
    </cfRule>
    <cfRule type="cellIs" dxfId="559" priority="636" stopIfTrue="1" operator="equal">
      <formula>"Abierta con plan"</formula>
    </cfRule>
    <cfRule type="cellIs" dxfId="558" priority="637" stopIfTrue="1" operator="equal">
      <formula>"Abierta sin plan"</formula>
    </cfRule>
    <cfRule type="cellIs" dxfId="557" priority="638" stopIfTrue="1" operator="equal">
      <formula>"Abierta con plan"</formula>
    </cfRule>
    <cfRule type="cellIs" dxfId="556" priority="640" stopIfTrue="1" operator="equal">
      <formula>"Abierta sin plan"</formula>
    </cfRule>
  </conditionalFormatting>
  <conditionalFormatting sqref="Y97:Y98">
    <cfRule type="cellIs" dxfId="555" priority="634" stopIfTrue="1" operator="equal">
      <formula>"Cerrada"</formula>
    </cfRule>
  </conditionalFormatting>
  <conditionalFormatting sqref="Y98">
    <cfRule type="cellIs" dxfId="554" priority="631" stopIfTrue="1" operator="equal">
      <formula>"Abierta con plan"</formula>
    </cfRule>
    <cfRule type="cellIs" dxfId="553" priority="632" stopIfTrue="1" operator="equal">
      <formula>"Abierta sin plan"</formula>
    </cfRule>
    <cfRule type="cellIs" dxfId="552" priority="633" stopIfTrue="1" operator="equal">
      <formula>"Abierta con plan"</formula>
    </cfRule>
    <cfRule type="cellIs" dxfId="551" priority="635" stopIfTrue="1" operator="equal">
      <formula>"Abierta sin plan"</formula>
    </cfRule>
  </conditionalFormatting>
  <conditionalFormatting sqref="Y98:Y103">
    <cfRule type="cellIs" dxfId="550" priority="629" stopIfTrue="1" operator="equal">
      <formula>"Cerrada"</formula>
    </cfRule>
  </conditionalFormatting>
  <conditionalFormatting sqref="Y99">
    <cfRule type="cellIs" dxfId="549" priority="625" stopIfTrue="1" operator="equal">
      <formula>"Cerrada"</formula>
    </cfRule>
    <cfRule type="cellIs" dxfId="548" priority="626" stopIfTrue="1" operator="equal">
      <formula>"Abierta con plan"</formula>
    </cfRule>
    <cfRule type="cellIs" dxfId="547" priority="627" stopIfTrue="1" operator="equal">
      <formula>"Abierta sin plan"</formula>
    </cfRule>
    <cfRule type="cellIs" dxfId="546" priority="628" stopIfTrue="1" operator="equal">
      <formula>"Abierta con plan"</formula>
    </cfRule>
    <cfRule type="cellIs" dxfId="545" priority="630" stopIfTrue="1" operator="equal">
      <formula>"Abierta sin plan"</formula>
    </cfRule>
  </conditionalFormatting>
  <conditionalFormatting sqref="Y104">
    <cfRule type="cellIs" dxfId="544" priority="510" stopIfTrue="1" operator="equal">
      <formula>"Abierta con plan"</formula>
    </cfRule>
    <cfRule type="cellIs" dxfId="543" priority="509" stopIfTrue="1" operator="equal">
      <formula>"Abierta sin plan"</formula>
    </cfRule>
    <cfRule type="cellIs" dxfId="542" priority="508" stopIfTrue="1" operator="equal">
      <formula>"Abierta con plan"</formula>
    </cfRule>
    <cfRule type="cellIs" dxfId="541" priority="511" stopIfTrue="1" operator="equal">
      <formula>"Cerrada"</formula>
    </cfRule>
    <cfRule type="cellIs" dxfId="540" priority="512" stopIfTrue="1" operator="equal">
      <formula>"Abierta sin plan"</formula>
    </cfRule>
  </conditionalFormatting>
  <conditionalFormatting sqref="Y104:Y105">
    <cfRule type="cellIs" dxfId="539" priority="506" stopIfTrue="1" operator="equal">
      <formula>"Cerrada"</formula>
    </cfRule>
  </conditionalFormatting>
  <conditionalFormatting sqref="Y105">
    <cfRule type="cellIs" dxfId="538" priority="503" stopIfTrue="1" operator="equal">
      <formula>"Abierta con plan"</formula>
    </cfRule>
    <cfRule type="cellIs" dxfId="537" priority="502" stopIfTrue="1" operator="equal">
      <formula>"Cerrada"</formula>
    </cfRule>
    <cfRule type="cellIs" dxfId="536" priority="504" stopIfTrue="1" operator="equal">
      <formula>"Abierta sin plan"</formula>
    </cfRule>
    <cfRule type="cellIs" dxfId="535" priority="505" stopIfTrue="1" operator="equal">
      <formula>"Abierta con plan"</formula>
    </cfRule>
  </conditionalFormatting>
  <conditionalFormatting sqref="Y105:Y108">
    <cfRule type="cellIs" dxfId="534" priority="507" stopIfTrue="1" operator="equal">
      <formula>"Abierta sin plan"</formula>
    </cfRule>
  </conditionalFormatting>
  <conditionalFormatting sqref="Y106:Y108">
    <cfRule type="cellIs" dxfId="533" priority="584" stopIfTrue="1" operator="equal">
      <formula>"Abierta con plan"</formula>
    </cfRule>
  </conditionalFormatting>
  <conditionalFormatting sqref="Y107">
    <cfRule type="cellIs" dxfId="532" priority="585" stopIfTrue="1" operator="equal">
      <formula>"Cerrada"</formula>
    </cfRule>
  </conditionalFormatting>
  <conditionalFormatting sqref="Y110:Y118 Y36 Y130">
    <cfRule type="cellIs" dxfId="531" priority="801" stopIfTrue="1" operator="equal">
      <formula>"Abierta sin plan"</formula>
    </cfRule>
  </conditionalFormatting>
  <conditionalFormatting sqref="Y113:Y116">
    <cfRule type="cellIs" dxfId="530" priority="368" stopIfTrue="1" operator="equal">
      <formula>"Abierta sin plan"</formula>
    </cfRule>
    <cfRule type="cellIs" dxfId="529" priority="369" stopIfTrue="1" operator="equal">
      <formula>"Abierta con plan"</formula>
    </cfRule>
    <cfRule type="cellIs" dxfId="528" priority="370" stopIfTrue="1" operator="equal">
      <formula>"Cerrada"</formula>
    </cfRule>
  </conditionalFormatting>
  <conditionalFormatting sqref="Y120:Y124">
    <cfRule type="cellIs" dxfId="527" priority="598" stopIfTrue="1" operator="equal">
      <formula>"Abierta sin plan"</formula>
    </cfRule>
  </conditionalFormatting>
  <conditionalFormatting sqref="Y123">
    <cfRule type="cellIs" dxfId="526" priority="78" stopIfTrue="1" operator="equal">
      <formula>"Cerrada"</formula>
    </cfRule>
    <cfRule type="cellIs" dxfId="525" priority="76" stopIfTrue="1" operator="equal">
      <formula>"Abierta sin plan"</formula>
    </cfRule>
    <cfRule type="cellIs" dxfId="524" priority="77" stopIfTrue="1" operator="equal">
      <formula>"Abierta con plan"</formula>
    </cfRule>
    <cfRule type="cellIs" dxfId="523" priority="79" stopIfTrue="1" operator="equal">
      <formula>"Abierta con plan"</formula>
    </cfRule>
    <cfRule type="cellIs" dxfId="522" priority="80" stopIfTrue="1" operator="equal">
      <formula>"Abierta sin plan"</formula>
    </cfRule>
    <cfRule type="cellIs" dxfId="521" priority="81" stopIfTrue="1" operator="equal">
      <formula>"Abierta con plan"</formula>
    </cfRule>
    <cfRule type="cellIs" dxfId="520" priority="82" stopIfTrue="1" operator="equal">
      <formula>"Cerrada"</formula>
    </cfRule>
  </conditionalFormatting>
  <conditionalFormatting sqref="Y123:Y124">
    <cfRule type="cellIs" dxfId="519" priority="83" stopIfTrue="1" operator="equal">
      <formula>"Abierta sin plan"</formula>
    </cfRule>
  </conditionalFormatting>
  <conditionalFormatting sqref="Y124">
    <cfRule type="cellIs" dxfId="518" priority="596" stopIfTrue="1" operator="equal">
      <formula>"Abierta con plan"</formula>
    </cfRule>
    <cfRule type="cellIs" dxfId="517" priority="595" stopIfTrue="1" operator="equal">
      <formula>"Abierta sin plan"</formula>
    </cfRule>
    <cfRule type="cellIs" dxfId="516" priority="594" stopIfTrue="1" operator="equal">
      <formula>"Abierta con plan"</formula>
    </cfRule>
    <cfRule type="cellIs" dxfId="515" priority="593" stopIfTrue="1" operator="equal">
      <formula>"Cerrada"</formula>
    </cfRule>
    <cfRule type="cellIs" dxfId="514" priority="592" stopIfTrue="1" operator="equal">
      <formula>"Abierta con plan"</formula>
    </cfRule>
  </conditionalFormatting>
  <conditionalFormatting sqref="Y124:Y125">
    <cfRule type="cellIs" dxfId="513" priority="597" stopIfTrue="1" operator="equal">
      <formula>"Cerrada"</formula>
    </cfRule>
  </conditionalFormatting>
  <conditionalFormatting sqref="Y125">
    <cfRule type="cellIs" dxfId="512" priority="744" stopIfTrue="1" operator="equal">
      <formula>"Abierta con plan"</formula>
    </cfRule>
    <cfRule type="cellIs" dxfId="511" priority="747" stopIfTrue="1" operator="equal">
      <formula>"Cerrada"</formula>
    </cfRule>
    <cfRule type="cellIs" dxfId="510" priority="745" stopIfTrue="1" operator="equal">
      <formula>"Abierta sin plan"</formula>
    </cfRule>
    <cfRule type="cellIs" dxfId="509" priority="746" stopIfTrue="1" operator="equal">
      <formula>"Abierta con plan"</formula>
    </cfRule>
    <cfRule type="cellIs" dxfId="508" priority="748" stopIfTrue="1" operator="equal">
      <formula>"Abierta sin plan"</formula>
    </cfRule>
  </conditionalFormatting>
  <conditionalFormatting sqref="Y132:Y134">
    <cfRule type="cellIs" dxfId="507" priority="591" stopIfTrue="1" operator="equal">
      <formula>"Abierta sin plan"</formula>
    </cfRule>
  </conditionalFormatting>
  <conditionalFormatting sqref="Y134">
    <cfRule type="cellIs" dxfId="506" priority="589" stopIfTrue="1" operator="equal">
      <formula>"Abierta con plan"</formula>
    </cfRule>
    <cfRule type="cellIs" dxfId="505" priority="588" stopIfTrue="1" operator="equal">
      <formula>"Abierta sin plan"</formula>
    </cfRule>
    <cfRule type="cellIs" dxfId="504" priority="587" stopIfTrue="1" operator="equal">
      <formula>"Abierta con plan"</formula>
    </cfRule>
    <cfRule type="cellIs" dxfId="503" priority="586" stopIfTrue="1" operator="equal">
      <formula>"Cerrada"</formula>
    </cfRule>
  </conditionalFormatting>
  <conditionalFormatting sqref="Y134:Y139">
    <cfRule type="cellIs" dxfId="502" priority="590" stopIfTrue="1" operator="equal">
      <formula>"Cerrada"</formula>
    </cfRule>
  </conditionalFormatting>
  <conditionalFormatting sqref="Y137">
    <cfRule type="cellIs" dxfId="501" priority="304" stopIfTrue="1" operator="equal">
      <formula>"Abierta sin plan"</formula>
    </cfRule>
    <cfRule type="cellIs" dxfId="500" priority="305" stopIfTrue="1" operator="equal">
      <formula>"Abierta con plan"</formula>
    </cfRule>
    <cfRule type="cellIs" dxfId="499" priority="306" stopIfTrue="1" operator="equal">
      <formula>"Cerrada"</formula>
    </cfRule>
    <cfRule type="cellIs" dxfId="498" priority="160" stopIfTrue="1" operator="equal">
      <formula>"Abierta sin plan"</formula>
    </cfRule>
    <cfRule type="cellIs" dxfId="497" priority="309" stopIfTrue="1" operator="equal">
      <formula>"Cerrada"</formula>
    </cfRule>
    <cfRule type="cellIs" dxfId="496" priority="162" stopIfTrue="1" operator="equal">
      <formula>"Cerrada"</formula>
    </cfRule>
    <cfRule type="cellIs" dxfId="495" priority="161" stopIfTrue="1" operator="equal">
      <formula>"Abierta con plan"</formula>
    </cfRule>
  </conditionalFormatting>
  <conditionalFormatting sqref="Y137:Y138">
    <cfRule type="cellIs" dxfId="494" priority="308" stopIfTrue="1" operator="equal">
      <formula>"Abierta con plan"</formula>
    </cfRule>
    <cfRule type="cellIs" dxfId="493" priority="307" stopIfTrue="1" operator="equal">
      <formula>"Abierta sin plan"</formula>
    </cfRule>
  </conditionalFormatting>
  <conditionalFormatting sqref="Y140">
    <cfRule type="cellIs" dxfId="492" priority="366" stopIfTrue="1" operator="equal">
      <formula>"Cerrada"</formula>
    </cfRule>
    <cfRule type="cellIs" dxfId="491" priority="365" stopIfTrue="1" operator="equal">
      <formula>"Abierta con plan"</formula>
    </cfRule>
    <cfRule type="cellIs" dxfId="490" priority="364" stopIfTrue="1" operator="equal">
      <formula>"Abierta sin plan"</formula>
    </cfRule>
    <cfRule type="cellIs" dxfId="489" priority="363" stopIfTrue="1" operator="equal">
      <formula>"Abierta con plan"</formula>
    </cfRule>
    <cfRule type="cellIs" dxfId="488" priority="362" stopIfTrue="1" operator="equal">
      <formula>"Cerrada"</formula>
    </cfRule>
  </conditionalFormatting>
  <conditionalFormatting sqref="Y140:Y142">
    <cfRule type="cellIs" dxfId="487" priority="367" stopIfTrue="1" operator="equal">
      <formula>"Abierta sin plan"</formula>
    </cfRule>
  </conditionalFormatting>
  <conditionalFormatting sqref="Y144">
    <cfRule type="cellIs" dxfId="486" priority="739" stopIfTrue="1" operator="equal">
      <formula>"Abierta con plan"</formula>
    </cfRule>
    <cfRule type="cellIs" dxfId="485" priority="740" stopIfTrue="1" operator="equal">
      <formula>"Abierta sin plan"</formula>
    </cfRule>
    <cfRule type="cellIs" dxfId="484" priority="741" stopIfTrue="1" operator="equal">
      <formula>"Abierta con plan"</formula>
    </cfRule>
    <cfRule type="cellIs" dxfId="483" priority="742" stopIfTrue="1" operator="equal">
      <formula>"Cerrada"</formula>
    </cfRule>
    <cfRule type="cellIs" dxfId="482" priority="743" stopIfTrue="1" operator="equal">
      <formula>"Abierta sin plan"</formula>
    </cfRule>
  </conditionalFormatting>
  <conditionalFormatting sqref="Y144:Y145">
    <cfRule type="cellIs" dxfId="481" priority="737" stopIfTrue="1" operator="equal">
      <formula>"Cerrada"</formula>
    </cfRule>
  </conditionalFormatting>
  <conditionalFormatting sqref="Y145">
    <cfRule type="cellIs" dxfId="480" priority="736" stopIfTrue="1" operator="equal">
      <formula>"Abierta con plan"</formula>
    </cfRule>
    <cfRule type="cellIs" dxfId="479" priority="738" stopIfTrue="1" operator="equal">
      <formula>"Abierta sin plan"</formula>
    </cfRule>
    <cfRule type="cellIs" dxfId="478" priority="734" stopIfTrue="1" operator="equal">
      <formula>"Abierta con plan"</formula>
    </cfRule>
    <cfRule type="cellIs" dxfId="477" priority="735" stopIfTrue="1" operator="equal">
      <formula>"Abierta sin plan"</formula>
    </cfRule>
  </conditionalFormatting>
  <conditionalFormatting sqref="Y145:Y146">
    <cfRule type="cellIs" dxfId="476" priority="732" stopIfTrue="1" operator="equal">
      <formula>"Cerrada"</formula>
    </cfRule>
  </conditionalFormatting>
  <conditionalFormatting sqref="Y146">
    <cfRule type="cellIs" dxfId="475" priority="729" stopIfTrue="1" operator="equal">
      <formula>"Abierta con plan"</formula>
    </cfRule>
    <cfRule type="cellIs" dxfId="474" priority="733" stopIfTrue="1" operator="equal">
      <formula>"Abierta sin plan"</formula>
    </cfRule>
    <cfRule type="cellIs" dxfId="473" priority="731" stopIfTrue="1" operator="equal">
      <formula>"Abierta con plan"</formula>
    </cfRule>
    <cfRule type="cellIs" dxfId="472" priority="730" stopIfTrue="1" operator="equal">
      <formula>"Abierta sin plan"</formula>
    </cfRule>
  </conditionalFormatting>
  <conditionalFormatting sqref="Y146:Y147">
    <cfRule type="cellIs" dxfId="471" priority="727" stopIfTrue="1" operator="equal">
      <formula>"Cerrada"</formula>
    </cfRule>
  </conditionalFormatting>
  <conditionalFormatting sqref="Y147">
    <cfRule type="cellIs" dxfId="470" priority="724" stopIfTrue="1" operator="equal">
      <formula>"Abierta con plan"</formula>
    </cfRule>
    <cfRule type="cellIs" dxfId="469" priority="728" stopIfTrue="1" operator="equal">
      <formula>"Abierta sin plan"</formula>
    </cfRule>
    <cfRule type="cellIs" dxfId="468" priority="726" stopIfTrue="1" operator="equal">
      <formula>"Abierta con plan"</formula>
    </cfRule>
    <cfRule type="cellIs" dxfId="467" priority="725" stopIfTrue="1" operator="equal">
      <formula>"Abierta sin plan"</formula>
    </cfRule>
  </conditionalFormatting>
  <conditionalFormatting sqref="Y147:Y148">
    <cfRule type="cellIs" dxfId="466" priority="722" stopIfTrue="1" operator="equal">
      <formula>"Cerrada"</formula>
    </cfRule>
  </conditionalFormatting>
  <conditionalFormatting sqref="Y148">
    <cfRule type="cellIs" dxfId="465" priority="723" stopIfTrue="1" operator="equal">
      <formula>"Abierta sin plan"</formula>
    </cfRule>
    <cfRule type="cellIs" dxfId="464" priority="719" stopIfTrue="1" operator="equal">
      <formula>"Abierta con plan"</formula>
    </cfRule>
    <cfRule type="cellIs" dxfId="463" priority="720" stopIfTrue="1" operator="equal">
      <formula>"Abierta sin plan"</formula>
    </cfRule>
    <cfRule type="cellIs" dxfId="462" priority="721" stopIfTrue="1" operator="equal">
      <formula>"Abierta con plan"</formula>
    </cfRule>
  </conditionalFormatting>
  <conditionalFormatting sqref="Y148:Y149">
    <cfRule type="cellIs" dxfId="461" priority="717" stopIfTrue="1" operator="equal">
      <formula>"Cerrada"</formula>
    </cfRule>
  </conditionalFormatting>
  <conditionalFormatting sqref="Y149">
    <cfRule type="cellIs" dxfId="460" priority="715" stopIfTrue="1" operator="equal">
      <formula>"Abierta sin plan"</formula>
    </cfRule>
    <cfRule type="cellIs" dxfId="459" priority="714" stopIfTrue="1" operator="equal">
      <formula>"Abierta con plan"</formula>
    </cfRule>
    <cfRule type="cellIs" dxfId="458" priority="718" stopIfTrue="1" operator="equal">
      <formula>"Abierta sin plan"</formula>
    </cfRule>
    <cfRule type="cellIs" dxfId="457" priority="716" stopIfTrue="1" operator="equal">
      <formula>"Abierta con plan"</formula>
    </cfRule>
  </conditionalFormatting>
  <conditionalFormatting sqref="Y149:Y150">
    <cfRule type="cellIs" dxfId="456" priority="712" stopIfTrue="1" operator="equal">
      <formula>"Cerrada"</formula>
    </cfRule>
  </conditionalFormatting>
  <conditionalFormatting sqref="Y150">
    <cfRule type="cellIs" dxfId="455" priority="709" stopIfTrue="1" operator="equal">
      <formula>"Abierta con plan"</formula>
    </cfRule>
    <cfRule type="cellIs" dxfId="454" priority="710" stopIfTrue="1" operator="equal">
      <formula>"Abierta sin plan"</formula>
    </cfRule>
    <cfRule type="cellIs" dxfId="453" priority="711" stopIfTrue="1" operator="equal">
      <formula>"Abierta con plan"</formula>
    </cfRule>
    <cfRule type="cellIs" dxfId="452" priority="713" stopIfTrue="1" operator="equal">
      <formula>"Abierta sin plan"</formula>
    </cfRule>
  </conditionalFormatting>
  <conditionalFormatting sqref="Y150:Y151">
    <cfRule type="cellIs" dxfId="451" priority="707" stopIfTrue="1" operator="equal">
      <formula>"Cerrada"</formula>
    </cfRule>
  </conditionalFormatting>
  <conditionalFormatting sqref="Y151">
    <cfRule type="cellIs" dxfId="450" priority="706" stopIfTrue="1" operator="equal">
      <formula>"Abierta con plan"</formula>
    </cfRule>
    <cfRule type="cellIs" dxfId="449" priority="708" stopIfTrue="1" operator="equal">
      <formula>"Abierta sin plan"</formula>
    </cfRule>
    <cfRule type="cellIs" dxfId="448" priority="704" stopIfTrue="1" operator="equal">
      <formula>"Abierta con plan"</formula>
    </cfRule>
    <cfRule type="cellIs" dxfId="447" priority="705" stopIfTrue="1" operator="equal">
      <formula>"Abierta sin plan"</formula>
    </cfRule>
  </conditionalFormatting>
  <conditionalFormatting sqref="Y151:Y152">
    <cfRule type="cellIs" dxfId="446" priority="702" stopIfTrue="1" operator="equal">
      <formula>"Cerrada"</formula>
    </cfRule>
  </conditionalFormatting>
  <conditionalFormatting sqref="Y152">
    <cfRule type="cellIs" dxfId="445" priority="701" stopIfTrue="1" operator="equal">
      <formula>"Abierta con plan"</formula>
    </cfRule>
    <cfRule type="cellIs" dxfId="444" priority="700" stopIfTrue="1" operator="equal">
      <formula>"Abierta sin plan"</formula>
    </cfRule>
    <cfRule type="cellIs" dxfId="443" priority="703" stopIfTrue="1" operator="equal">
      <formula>"Abierta sin plan"</formula>
    </cfRule>
    <cfRule type="cellIs" dxfId="442" priority="699" stopIfTrue="1" operator="equal">
      <formula>"Abierta con plan"</formula>
    </cfRule>
  </conditionalFormatting>
  <conditionalFormatting sqref="Y152:Y153">
    <cfRule type="cellIs" dxfId="441" priority="697" stopIfTrue="1" operator="equal">
      <formula>"Cerrada"</formula>
    </cfRule>
  </conditionalFormatting>
  <conditionalFormatting sqref="Y153">
    <cfRule type="cellIs" dxfId="440" priority="695" stopIfTrue="1" operator="equal">
      <formula>"Abierta sin plan"</formula>
    </cfRule>
    <cfRule type="cellIs" dxfId="439" priority="698" stopIfTrue="1" operator="equal">
      <formula>"Abierta sin plan"</formula>
    </cfRule>
    <cfRule type="cellIs" dxfId="438" priority="696" stopIfTrue="1" operator="equal">
      <formula>"Abierta con plan"</formula>
    </cfRule>
    <cfRule type="cellIs" dxfId="437" priority="692" stopIfTrue="1" operator="equal">
      <formula>"Abierta con plan"</formula>
    </cfRule>
    <cfRule type="cellIs" dxfId="436" priority="693" stopIfTrue="1" operator="equal">
      <formula>"Cerrada"</formula>
    </cfRule>
    <cfRule type="cellIs" dxfId="435" priority="694" stopIfTrue="1" operator="equal">
      <formula>"Abierta con plan"</formula>
    </cfRule>
    <cfRule type="cellIs" dxfId="434" priority="691" stopIfTrue="1" operator="equal">
      <formula>"Abierta sin plan"</formula>
    </cfRule>
  </conditionalFormatting>
  <conditionalFormatting sqref="Y155:Y157">
    <cfRule type="cellIs" dxfId="433" priority="794" stopIfTrue="1" operator="equal">
      <formula>"Abierta sin plan"</formula>
    </cfRule>
  </conditionalFormatting>
  <conditionalFormatting sqref="Y157">
    <cfRule type="cellIs" dxfId="432" priority="790" stopIfTrue="1" operator="equal">
      <formula>"Abierta con plan"</formula>
    </cfRule>
    <cfRule type="cellIs" dxfId="431" priority="791" stopIfTrue="1" operator="equal">
      <formula>"Abierta sin plan"</formula>
    </cfRule>
    <cfRule type="cellIs" dxfId="430" priority="792" stopIfTrue="1" operator="equal">
      <formula>"Abierta con plan"</formula>
    </cfRule>
    <cfRule type="cellIs" dxfId="429" priority="788" stopIfTrue="1" operator="equal">
      <formula>"Abierta con plan"</formula>
    </cfRule>
    <cfRule type="cellIs" dxfId="428" priority="789" stopIfTrue="1" operator="equal">
      <formula>"Cerrada"</formula>
    </cfRule>
    <cfRule type="cellIs" dxfId="427" priority="793" stopIfTrue="1" operator="equal">
      <formula>"Cerrada"</formula>
    </cfRule>
  </conditionalFormatting>
  <conditionalFormatting sqref="Y157:Y158">
    <cfRule type="cellIs" dxfId="426" priority="561" stopIfTrue="1" operator="equal">
      <formula>"Abierta sin plan"</formula>
    </cfRule>
  </conditionalFormatting>
  <conditionalFormatting sqref="Y158">
    <cfRule type="cellIs" dxfId="425" priority="557" stopIfTrue="1" operator="equal">
      <formula>"Abierta con plan"</formula>
    </cfRule>
    <cfRule type="cellIs" dxfId="424" priority="559" stopIfTrue="1" operator="equal">
      <formula>"Abierta con plan"</formula>
    </cfRule>
    <cfRule type="cellIs" dxfId="423" priority="560" stopIfTrue="1" operator="equal">
      <formula>"Cerrada"</formula>
    </cfRule>
    <cfRule type="cellIs" dxfId="422" priority="558" stopIfTrue="1" operator="equal">
      <formula>"Abierta sin plan"</formula>
    </cfRule>
    <cfRule type="cellIs" dxfId="421" priority="555" stopIfTrue="1" operator="equal">
      <formula>"Abierta con plan"</formula>
    </cfRule>
    <cfRule type="cellIs" dxfId="420" priority="556" stopIfTrue="1" operator="equal">
      <formula>"Cerrada"</formula>
    </cfRule>
  </conditionalFormatting>
  <conditionalFormatting sqref="Y158:Y159">
    <cfRule type="cellIs" dxfId="419" priority="501" stopIfTrue="1" operator="equal">
      <formula>"Abierta sin plan"</formula>
    </cfRule>
  </conditionalFormatting>
  <conditionalFormatting sqref="Y159">
    <cfRule type="cellIs" dxfId="418" priority="500" stopIfTrue="1" operator="equal">
      <formula>"Cerrada"</formula>
    </cfRule>
    <cfRule type="cellIs" dxfId="417" priority="499" stopIfTrue="1" operator="equal">
      <formula>"Abierta con plan"</formula>
    </cfRule>
    <cfRule type="cellIs" dxfId="416" priority="498" stopIfTrue="1" operator="equal">
      <formula>"Abierta sin plan"</formula>
    </cfRule>
    <cfRule type="cellIs" dxfId="415" priority="497" stopIfTrue="1" operator="equal">
      <formula>"Abierta con plan"</formula>
    </cfRule>
  </conditionalFormatting>
  <conditionalFormatting sqref="Y159:Y160">
    <cfRule type="cellIs" dxfId="414" priority="191" stopIfTrue="1" operator="equal">
      <formula>"Cerrada"</formula>
    </cfRule>
  </conditionalFormatting>
  <conditionalFormatting sqref="Y160">
    <cfRule type="cellIs" dxfId="413" priority="185" stopIfTrue="1" operator="equal">
      <formula>"Abierta sin plan"</formula>
    </cfRule>
    <cfRule type="cellIs" dxfId="412" priority="186" stopIfTrue="1" operator="equal">
      <formula>"Abierta con plan"</formula>
    </cfRule>
    <cfRule type="cellIs" dxfId="411" priority="187" stopIfTrue="1" operator="equal">
      <formula>"Cerrada"</formula>
    </cfRule>
    <cfRule type="cellIs" dxfId="410" priority="188" stopIfTrue="1" operator="equal">
      <formula>"Abierta con plan"</formula>
    </cfRule>
    <cfRule type="cellIs" dxfId="409" priority="189" stopIfTrue="1" operator="equal">
      <formula>"Abierta sin plan"</formula>
    </cfRule>
    <cfRule type="cellIs" dxfId="408" priority="190" stopIfTrue="1" operator="equal">
      <formula>"Abierta con plan"</formula>
    </cfRule>
    <cfRule type="cellIs" dxfId="407" priority="192" stopIfTrue="1" operator="equal">
      <formula>"Abierta sin plan"</formula>
    </cfRule>
  </conditionalFormatting>
  <conditionalFormatting sqref="Y160:Y161">
    <cfRule type="cellIs" dxfId="406" priority="624" stopIfTrue="1" operator="equal">
      <formula>"Abierta sin plan"</formula>
    </cfRule>
  </conditionalFormatting>
  <conditionalFormatting sqref="Y161">
    <cfRule type="cellIs" dxfId="405" priority="623" stopIfTrue="1" operator="equal">
      <formula>"Cerrada"</formula>
    </cfRule>
    <cfRule type="cellIs" dxfId="404" priority="622" stopIfTrue="1" operator="equal">
      <formula>"Abierta con plan"</formula>
    </cfRule>
    <cfRule type="cellIs" dxfId="403" priority="621" stopIfTrue="1" operator="equal">
      <formula>"Abierta sin plan"</formula>
    </cfRule>
    <cfRule type="cellIs" dxfId="402" priority="618" stopIfTrue="1" operator="equal">
      <formula>"Abierta con plan"</formula>
    </cfRule>
    <cfRule type="cellIs" dxfId="401" priority="619" stopIfTrue="1" operator="equal">
      <formula>"Cerrada"</formula>
    </cfRule>
    <cfRule type="cellIs" dxfId="400" priority="620" stopIfTrue="1" operator="equal">
      <formula>"Abierta con plan"</formula>
    </cfRule>
  </conditionalFormatting>
  <conditionalFormatting sqref="Y161:Y162">
    <cfRule type="cellIs" dxfId="399" priority="617" stopIfTrue="1" operator="equal">
      <formula>"Abierta sin plan"</formula>
    </cfRule>
  </conditionalFormatting>
  <conditionalFormatting sqref="Y162">
    <cfRule type="cellIs" dxfId="398" priority="611" stopIfTrue="1" operator="equal">
      <formula>"Abierta con plan"</formula>
    </cfRule>
    <cfRule type="cellIs" dxfId="397" priority="612" stopIfTrue="1" operator="equal">
      <formula>"Cerrada"</formula>
    </cfRule>
    <cfRule type="cellIs" dxfId="396" priority="614" stopIfTrue="1" operator="equal">
      <formula>"Abierta sin plan"</formula>
    </cfRule>
    <cfRule type="cellIs" dxfId="395" priority="615" stopIfTrue="1" operator="equal">
      <formula>"Abierta con plan"</formula>
    </cfRule>
    <cfRule type="cellIs" dxfId="394" priority="616" stopIfTrue="1" operator="equal">
      <formula>"Cerrada"</formula>
    </cfRule>
    <cfRule type="cellIs" dxfId="393" priority="613" stopIfTrue="1" operator="equal">
      <formula>"Abierta con plan"</formula>
    </cfRule>
  </conditionalFormatting>
  <conditionalFormatting sqref="Y162:Y169">
    <cfRule type="cellIs" dxfId="392" priority="610" stopIfTrue="1" operator="equal">
      <formula>"Abierta sin plan"</formula>
    </cfRule>
  </conditionalFormatting>
  <conditionalFormatting sqref="Y163">
    <cfRule type="cellIs" dxfId="391" priority="331" stopIfTrue="1" operator="equal">
      <formula>"Cerrada"</formula>
    </cfRule>
    <cfRule type="cellIs" dxfId="390" priority="332" stopIfTrue="1" operator="equal">
      <formula>"Abierta sin plan"</formula>
    </cfRule>
    <cfRule type="cellIs" dxfId="389" priority="333" stopIfTrue="1" operator="equal">
      <formula>"Abierta con plan"</formula>
    </cfRule>
    <cfRule type="cellIs" dxfId="388" priority="334" stopIfTrue="1" operator="equal">
      <formula>"Cerrada"</formula>
    </cfRule>
    <cfRule type="cellIs" dxfId="387" priority="335" stopIfTrue="1" operator="equal">
      <formula>"Abierta con plan"</formula>
    </cfRule>
    <cfRule type="cellIs" dxfId="386" priority="336" stopIfTrue="1" operator="equal">
      <formula>"Abierta sin plan"</formula>
    </cfRule>
    <cfRule type="cellIs" dxfId="385" priority="353" stopIfTrue="1" operator="equal">
      <formula>"Abierta sin plan"</formula>
    </cfRule>
    <cfRule type="cellIs" dxfId="384" priority="352" stopIfTrue="1" operator="equal">
      <formula>"Cerrada"</formula>
    </cfRule>
    <cfRule type="cellIs" dxfId="383" priority="351" stopIfTrue="1" operator="equal">
      <formula>"Abierta con plan"</formula>
    </cfRule>
    <cfRule type="cellIs" dxfId="382" priority="350" stopIfTrue="1" operator="equal">
      <formula>"Abierta sin plan"</formula>
    </cfRule>
    <cfRule type="cellIs" dxfId="381" priority="349" stopIfTrue="1" operator="equal">
      <formula>"Abierta con plan"</formula>
    </cfRule>
    <cfRule type="cellIs" dxfId="380" priority="330" stopIfTrue="1" operator="equal">
      <formula>"Abierta con plan"</formula>
    </cfRule>
    <cfRule type="cellIs" dxfId="379" priority="347" stopIfTrue="1" operator="equal">
      <formula>"Abierta con plan"</formula>
    </cfRule>
    <cfRule type="cellIs" dxfId="378" priority="346" stopIfTrue="1" operator="equal">
      <formula>"Abierta sin plan"</formula>
    </cfRule>
    <cfRule type="cellIs" dxfId="377" priority="345" stopIfTrue="1" operator="equal">
      <formula>"Cerrada"</formula>
    </cfRule>
    <cfRule type="cellIs" dxfId="376" priority="344" stopIfTrue="1" operator="equal">
      <formula>"Abierta con plan"</formula>
    </cfRule>
    <cfRule type="cellIs" dxfId="375" priority="343" stopIfTrue="1" operator="equal">
      <formula>"Abierta sin plan"</formula>
    </cfRule>
    <cfRule type="cellIs" dxfId="374" priority="348" stopIfTrue="1" operator="equal">
      <formula>"Cerrada"</formula>
    </cfRule>
    <cfRule type="cellIs" dxfId="373" priority="329" stopIfTrue="1" operator="equal">
      <formula>"Abierta sin plan"</formula>
    </cfRule>
    <cfRule type="cellIs" dxfId="372" priority="324" stopIfTrue="1" operator="equal">
      <formula>"Cerrada"</formula>
    </cfRule>
    <cfRule type="cellIs" dxfId="371" priority="325" stopIfTrue="1" operator="equal">
      <formula>"Abierta sin plan"</formula>
    </cfRule>
    <cfRule type="cellIs" dxfId="370" priority="326" stopIfTrue="1" operator="equal">
      <formula>"Abierta con plan"</formula>
    </cfRule>
    <cfRule type="cellIs" dxfId="369" priority="327" stopIfTrue="1" operator="equal">
      <formula>"Cerrada"</formula>
    </cfRule>
    <cfRule type="cellIs" dxfId="368" priority="342" stopIfTrue="1" operator="equal">
      <formula>"Abierta con plan"</formula>
    </cfRule>
    <cfRule type="cellIs" dxfId="367" priority="339" stopIfTrue="1" operator="equal">
      <formula>"Abierta sin plan"</formula>
    </cfRule>
    <cfRule type="cellIs" dxfId="366" priority="328" stopIfTrue="1" operator="equal">
      <formula>"Abierta con plan"</formula>
    </cfRule>
    <cfRule type="cellIs" dxfId="365" priority="341" stopIfTrue="1" operator="equal">
      <formula>"Cerrada"</formula>
    </cfRule>
    <cfRule type="cellIs" dxfId="364" priority="340" stopIfTrue="1" operator="equal">
      <formula>"Abierta con plan"</formula>
    </cfRule>
    <cfRule type="cellIs" dxfId="363" priority="337" stopIfTrue="1" operator="equal">
      <formula>"Abierta con plan"</formula>
    </cfRule>
    <cfRule type="cellIs" dxfId="362" priority="338" stopIfTrue="1" operator="equal">
      <formula>"Cerrada"</formula>
    </cfRule>
    <cfRule type="cellIs" dxfId="361" priority="318" stopIfTrue="1" operator="equal">
      <formula>"Abierta sin plan"</formula>
    </cfRule>
    <cfRule type="cellIs" dxfId="360" priority="319" stopIfTrue="1" operator="equal">
      <formula>"Abierta con plan"</formula>
    </cfRule>
    <cfRule type="cellIs" dxfId="359" priority="320" stopIfTrue="1" operator="equal">
      <formula>"Cerrada"</formula>
    </cfRule>
    <cfRule type="cellIs" dxfId="358" priority="321" stopIfTrue="1" operator="equal">
      <formula>"Abierta con plan"</formula>
    </cfRule>
    <cfRule type="cellIs" dxfId="357" priority="322" stopIfTrue="1" operator="equal">
      <formula>"Abierta sin plan"</formula>
    </cfRule>
    <cfRule type="cellIs" dxfId="356" priority="323" stopIfTrue="1" operator="equal">
      <formula>"Abierta con plan"</formula>
    </cfRule>
  </conditionalFormatting>
  <conditionalFormatting sqref="Y163:Y169">
    <cfRule type="cellIs" dxfId="355" priority="605" stopIfTrue="1" operator="equal">
      <formula>"Cerrada"</formula>
    </cfRule>
    <cfRule type="cellIs" dxfId="354" priority="604" stopIfTrue="1" operator="equal">
      <formula>"Abierta con plan"</formula>
    </cfRule>
    <cfRule type="cellIs" dxfId="353" priority="609" stopIfTrue="1" operator="equal">
      <formula>"Cerrada"</formula>
    </cfRule>
    <cfRule type="cellIs" dxfId="352" priority="608" stopIfTrue="1" operator="equal">
      <formula>"Abierta con plan"</formula>
    </cfRule>
    <cfRule type="cellIs" dxfId="351" priority="606" stopIfTrue="1" operator="equal">
      <formula>"Abierta con plan"</formula>
    </cfRule>
    <cfRule type="cellIs" dxfId="350" priority="607" stopIfTrue="1" operator="equal">
      <formula>"Abierta sin plan"</formula>
    </cfRule>
  </conditionalFormatting>
  <conditionalFormatting sqref="Y163:Y170">
    <cfRule type="cellIs" dxfId="349" priority="496" stopIfTrue="1" operator="equal">
      <formula>"Abierta sin plan"</formula>
    </cfRule>
  </conditionalFormatting>
  <conditionalFormatting sqref="Y168">
    <cfRule type="cellIs" dxfId="348" priority="60" stopIfTrue="1" operator="equal">
      <formula>"Abierta sin plan"</formula>
    </cfRule>
    <cfRule type="cellIs" dxfId="347" priority="61" stopIfTrue="1" operator="equal">
      <formula>"Abierta con plan"</formula>
    </cfRule>
    <cfRule type="cellIs" dxfId="346" priority="62" stopIfTrue="1" operator="equal">
      <formula>"Cerrada"</formula>
    </cfRule>
    <cfRule type="cellIs" dxfId="345" priority="63" stopIfTrue="1" operator="equal">
      <formula>"Abierta con plan"</formula>
    </cfRule>
    <cfRule type="cellIs" dxfId="344" priority="66" stopIfTrue="1" operator="equal">
      <formula>"Cerrada"</formula>
    </cfRule>
    <cfRule type="cellIs" dxfId="343" priority="65" stopIfTrue="1" operator="equal">
      <formula>"Abierta con plan"</formula>
    </cfRule>
    <cfRule type="cellIs" dxfId="342" priority="64" stopIfTrue="1" operator="equal">
      <formula>"Abierta sin plan"</formula>
    </cfRule>
  </conditionalFormatting>
  <conditionalFormatting sqref="Y168:Y169">
    <cfRule type="cellIs" dxfId="341" priority="67" stopIfTrue="1" operator="equal">
      <formula>"Abierta sin plan"</formula>
    </cfRule>
  </conditionalFormatting>
  <conditionalFormatting sqref="Y169">
    <cfRule type="cellIs" dxfId="340" priority="99" stopIfTrue="1" operator="equal">
      <formula>"Abierta con plan"</formula>
    </cfRule>
    <cfRule type="cellIs" dxfId="339" priority="100" stopIfTrue="1" operator="equal">
      <formula>"Cerrada"</formula>
    </cfRule>
    <cfRule type="cellIs" dxfId="338" priority="101" stopIfTrue="1" operator="equal">
      <formula>"Abierta con plan"</formula>
    </cfRule>
    <cfRule type="cellIs" dxfId="337" priority="104" stopIfTrue="1" operator="equal">
      <formula>"Cerrada"</formula>
    </cfRule>
    <cfRule type="cellIs" dxfId="336" priority="102" stopIfTrue="1" operator="equal">
      <formula>"Abierta sin plan"</formula>
    </cfRule>
    <cfRule type="cellIs" dxfId="335" priority="103" stopIfTrue="1" operator="equal">
      <formula>"Abierta con plan"</formula>
    </cfRule>
    <cfRule type="cellIs" dxfId="334" priority="105" stopIfTrue="1" operator="equal">
      <formula>"Abierta sin plan"</formula>
    </cfRule>
  </conditionalFormatting>
  <conditionalFormatting sqref="Y170">
    <cfRule type="cellIs" dxfId="333" priority="490" stopIfTrue="1" operator="equal">
      <formula>"Abierta con plan"</formula>
    </cfRule>
    <cfRule type="cellIs" dxfId="332" priority="491" stopIfTrue="1" operator="equal">
      <formula>"Cerrada"</formula>
    </cfRule>
    <cfRule type="cellIs" dxfId="331" priority="495" stopIfTrue="1" operator="equal">
      <formula>"Cerrada"</formula>
    </cfRule>
    <cfRule type="cellIs" dxfId="330" priority="493" stopIfTrue="1" operator="equal">
      <formula>"Abierta sin plan"</formula>
    </cfRule>
    <cfRule type="cellIs" dxfId="329" priority="492" stopIfTrue="1" operator="equal">
      <formula>"Abierta con plan"</formula>
    </cfRule>
    <cfRule type="cellIs" dxfId="328" priority="494" stopIfTrue="1" operator="equal">
      <formula>"Abierta con plan"</formula>
    </cfRule>
  </conditionalFormatting>
  <conditionalFormatting sqref="Y170:Y171">
    <cfRule type="cellIs" dxfId="327" priority="489" stopIfTrue="1" operator="equal">
      <formula>"Abierta sin plan"</formula>
    </cfRule>
  </conditionalFormatting>
  <conditionalFormatting sqref="Y171">
    <cfRule type="cellIs" dxfId="326" priority="483" stopIfTrue="1" operator="equal">
      <formula>"Abierta con plan"</formula>
    </cfRule>
    <cfRule type="cellIs" dxfId="325" priority="487" stopIfTrue="1" operator="equal">
      <formula>"Abierta con plan"</formula>
    </cfRule>
    <cfRule type="cellIs" dxfId="324" priority="488" stopIfTrue="1" operator="equal">
      <formula>"Cerrada"</formula>
    </cfRule>
    <cfRule type="cellIs" dxfId="323" priority="486" stopIfTrue="1" operator="equal">
      <formula>"Abierta sin plan"</formula>
    </cfRule>
    <cfRule type="cellIs" dxfId="322" priority="485" stopIfTrue="1" operator="equal">
      <formula>"Abierta con plan"</formula>
    </cfRule>
    <cfRule type="cellIs" dxfId="321" priority="484" stopIfTrue="1" operator="equal">
      <formula>"Cerrada"</formula>
    </cfRule>
  </conditionalFormatting>
  <conditionalFormatting sqref="Y171:Y172">
    <cfRule type="cellIs" dxfId="320" priority="482" stopIfTrue="1" operator="equal">
      <formula>"Abierta sin plan"</formula>
    </cfRule>
  </conditionalFormatting>
  <conditionalFormatting sqref="Y171:Y174 Y176:Y180">
    <cfRule type="cellIs" dxfId="319" priority="314" stopIfTrue="1" operator="equal">
      <formula>"Abierta sin plan"</formula>
    </cfRule>
    <cfRule type="cellIs" dxfId="318" priority="315" stopIfTrue="1" operator="equal">
      <formula>"Abierta con plan"</formula>
    </cfRule>
    <cfRule type="cellIs" dxfId="317" priority="316" stopIfTrue="1" operator="equal">
      <formula>"Cerrada"</formula>
    </cfRule>
    <cfRule type="cellIs" dxfId="316" priority="317" stopIfTrue="1" operator="equal">
      <formula>"Abierta sin plan"</formula>
    </cfRule>
    <cfRule type="cellIs" dxfId="315" priority="311" stopIfTrue="1" operator="equal">
      <formula>"Abierta con plan"</formula>
    </cfRule>
    <cfRule type="cellIs" dxfId="314" priority="312" stopIfTrue="1" operator="equal">
      <formula>"Cerrada"</formula>
    </cfRule>
    <cfRule type="cellIs" dxfId="313" priority="313" stopIfTrue="1" operator="equal">
      <formula>"Abierta con plan"</formula>
    </cfRule>
  </conditionalFormatting>
  <conditionalFormatting sqref="Y171:Y174">
    <cfRule type="cellIs" dxfId="312" priority="310" stopIfTrue="1" operator="equal">
      <formula>"Abierta sin plan"</formula>
    </cfRule>
  </conditionalFormatting>
  <conditionalFormatting sqref="Y172">
    <cfRule type="cellIs" dxfId="311" priority="480" stopIfTrue="1" operator="equal">
      <formula>"Abierta con plan"</formula>
    </cfRule>
    <cfRule type="cellIs" dxfId="310" priority="481" stopIfTrue="1" operator="equal">
      <formula>"Cerrada"</formula>
    </cfRule>
    <cfRule type="cellIs" dxfId="309" priority="476" stopIfTrue="1" operator="equal">
      <formula>"Abierta con plan"</formula>
    </cfRule>
    <cfRule type="cellIs" dxfId="308" priority="477" stopIfTrue="1" operator="equal">
      <formula>"Cerrada"</formula>
    </cfRule>
    <cfRule type="cellIs" dxfId="307" priority="478" stopIfTrue="1" operator="equal">
      <formula>"Abierta con plan"</formula>
    </cfRule>
    <cfRule type="cellIs" dxfId="306" priority="479" stopIfTrue="1" operator="equal">
      <formula>"Abierta sin plan"</formula>
    </cfRule>
  </conditionalFormatting>
  <conditionalFormatting sqref="Y172:Y173">
    <cfRule type="cellIs" dxfId="305" priority="468" stopIfTrue="1" operator="equal">
      <formula>"Abierta sin plan"</formula>
    </cfRule>
  </conditionalFormatting>
  <conditionalFormatting sqref="Y173">
    <cfRule type="cellIs" dxfId="304" priority="464" stopIfTrue="1" operator="equal">
      <formula>"Abierta con plan"</formula>
    </cfRule>
    <cfRule type="cellIs" dxfId="303" priority="465" stopIfTrue="1" operator="equal">
      <formula>"Abierta sin plan"</formula>
    </cfRule>
    <cfRule type="cellIs" dxfId="302" priority="466" stopIfTrue="1" operator="equal">
      <formula>"Abierta con plan"</formula>
    </cfRule>
    <cfRule type="cellIs" dxfId="301" priority="467" stopIfTrue="1" operator="equal">
      <formula>"Cerrada"</formula>
    </cfRule>
    <cfRule type="cellIs" dxfId="300" priority="463" stopIfTrue="1" operator="equal">
      <formula>"Cerrada"</formula>
    </cfRule>
    <cfRule type="cellIs" dxfId="299" priority="462" stopIfTrue="1" operator="equal">
      <formula>"Abierta con plan"</formula>
    </cfRule>
  </conditionalFormatting>
  <conditionalFormatting sqref="Y173:Y174">
    <cfRule type="cellIs" dxfId="298" priority="461" stopIfTrue="1" operator="equal">
      <formula>"Abierta sin plan"</formula>
    </cfRule>
  </conditionalFormatting>
  <conditionalFormatting sqref="Y174">
    <cfRule type="cellIs" dxfId="297" priority="455" stopIfTrue="1" operator="equal">
      <formula>"Abierta con plan"</formula>
    </cfRule>
    <cfRule type="cellIs" dxfId="296" priority="460" stopIfTrue="1" operator="equal">
      <formula>"Cerrada"</formula>
    </cfRule>
    <cfRule type="cellIs" dxfId="295" priority="459" stopIfTrue="1" operator="equal">
      <formula>"Abierta con plan"</formula>
    </cfRule>
    <cfRule type="cellIs" dxfId="294" priority="458" stopIfTrue="1" operator="equal">
      <formula>"Abierta sin plan"</formula>
    </cfRule>
    <cfRule type="cellIs" dxfId="293" priority="457" stopIfTrue="1" operator="equal">
      <formula>"Abierta con plan"</formula>
    </cfRule>
    <cfRule type="cellIs" dxfId="292" priority="456" stopIfTrue="1" operator="equal">
      <formula>"Cerrada"</formula>
    </cfRule>
  </conditionalFormatting>
  <conditionalFormatting sqref="Y174:Y175">
    <cfRule type="cellIs" dxfId="291" priority="412" stopIfTrue="1" operator="equal">
      <formula>"Abierta sin plan"</formula>
    </cfRule>
  </conditionalFormatting>
  <conditionalFormatting sqref="Y175">
    <cfRule type="cellIs" dxfId="290" priority="406" stopIfTrue="1" operator="equal">
      <formula>"Abierta con plan"</formula>
    </cfRule>
    <cfRule type="cellIs" dxfId="289" priority="409" stopIfTrue="1" operator="equal">
      <formula>"Abierta sin plan"</formula>
    </cfRule>
    <cfRule type="cellIs" dxfId="288" priority="408" stopIfTrue="1" operator="equal">
      <formula>"Abierta con plan"</formula>
    </cfRule>
    <cfRule type="cellIs" dxfId="287" priority="410" stopIfTrue="1" operator="equal">
      <formula>"Abierta con plan"</formula>
    </cfRule>
    <cfRule type="cellIs" dxfId="286" priority="411" stopIfTrue="1" operator="equal">
      <formula>"Cerrada"</formula>
    </cfRule>
    <cfRule type="cellIs" dxfId="285" priority="407" stopIfTrue="1" operator="equal">
      <formula>"Cerrada"</formula>
    </cfRule>
  </conditionalFormatting>
  <conditionalFormatting sqref="Y175:Y176">
    <cfRule type="cellIs" dxfId="284" priority="405" stopIfTrue="1" operator="equal">
      <formula>"Abierta sin plan"</formula>
    </cfRule>
  </conditionalFormatting>
  <conditionalFormatting sqref="Y176">
    <cfRule type="cellIs" dxfId="283" priority="399" stopIfTrue="1" operator="equal">
      <formula>"Abierta con plan"</formula>
    </cfRule>
    <cfRule type="cellIs" dxfId="282" priority="401" stopIfTrue="1" operator="equal">
      <formula>"Abierta con plan"</formula>
    </cfRule>
    <cfRule type="cellIs" dxfId="281" priority="404" stopIfTrue="1" operator="equal">
      <formula>"Cerrada"</formula>
    </cfRule>
    <cfRule type="cellIs" dxfId="280" priority="403" stopIfTrue="1" operator="equal">
      <formula>"Abierta con plan"</formula>
    </cfRule>
    <cfRule type="cellIs" dxfId="279" priority="402" stopIfTrue="1" operator="equal">
      <formula>"Abierta sin plan"</formula>
    </cfRule>
    <cfRule type="cellIs" dxfId="278" priority="400" stopIfTrue="1" operator="equal">
      <formula>"Cerrada"</formula>
    </cfRule>
  </conditionalFormatting>
  <conditionalFormatting sqref="Y176:Y177">
    <cfRule type="cellIs" dxfId="277" priority="398" stopIfTrue="1" operator="equal">
      <formula>"Abierta sin plan"</formula>
    </cfRule>
  </conditionalFormatting>
  <conditionalFormatting sqref="Y176:Y182">
    <cfRule type="cellIs" dxfId="276" priority="303" stopIfTrue="1" operator="equal">
      <formula>"Abierta sin plan"</formula>
    </cfRule>
  </conditionalFormatting>
  <conditionalFormatting sqref="Y177">
    <cfRule type="cellIs" dxfId="275" priority="393" stopIfTrue="1" operator="equal">
      <formula>"Cerrada"</formula>
    </cfRule>
    <cfRule type="cellIs" dxfId="274" priority="392" stopIfTrue="1" operator="equal">
      <formula>"Abierta con plan"</formula>
    </cfRule>
    <cfRule type="cellIs" dxfId="273" priority="396" stopIfTrue="1" operator="equal">
      <formula>"Abierta con plan"</formula>
    </cfRule>
    <cfRule type="cellIs" dxfId="272" priority="397" stopIfTrue="1" operator="equal">
      <formula>"Cerrada"</formula>
    </cfRule>
    <cfRule type="cellIs" dxfId="271" priority="394" stopIfTrue="1" operator="equal">
      <formula>"Abierta con plan"</formula>
    </cfRule>
    <cfRule type="cellIs" dxfId="270" priority="395" stopIfTrue="1" operator="equal">
      <formula>"Abierta sin plan"</formula>
    </cfRule>
  </conditionalFormatting>
  <conditionalFormatting sqref="Y177:Y179">
    <cfRule type="cellIs" dxfId="269" priority="384" stopIfTrue="1" operator="equal">
      <formula>"Abierta sin plan"</formula>
    </cfRule>
  </conditionalFormatting>
  <conditionalFormatting sqref="Y178">
    <cfRule type="cellIs" dxfId="268" priority="380" stopIfTrue="1" operator="equal">
      <formula>"Abierta con plan"</formula>
    </cfRule>
    <cfRule type="cellIs" dxfId="267" priority="383" stopIfTrue="1" operator="equal">
      <formula>"Cerrada"</formula>
    </cfRule>
    <cfRule type="cellIs" dxfId="266" priority="382" stopIfTrue="1" operator="equal">
      <formula>"Abierta con plan"</formula>
    </cfRule>
    <cfRule type="cellIs" dxfId="265" priority="381" stopIfTrue="1" operator="equal">
      <formula>"Abierta sin plan"</formula>
    </cfRule>
    <cfRule type="cellIs" dxfId="264" priority="379" stopIfTrue="1" operator="equal">
      <formula>"Cerrada"</formula>
    </cfRule>
    <cfRule type="cellIs" dxfId="263" priority="378" stopIfTrue="1" operator="equal">
      <formula>"Abierta con plan"</formula>
    </cfRule>
  </conditionalFormatting>
  <conditionalFormatting sqref="Y179">
    <cfRule type="cellIs" dxfId="262" priority="390" stopIfTrue="1" operator="equal">
      <formula>"Cerrada"</formula>
    </cfRule>
    <cfRule type="cellIs" dxfId="261" priority="389" stopIfTrue="1" operator="equal">
      <formula>"Abierta con plan"</formula>
    </cfRule>
    <cfRule type="cellIs" dxfId="260" priority="387" stopIfTrue="1" operator="equal">
      <formula>"Abierta con plan"</formula>
    </cfRule>
    <cfRule type="cellIs" dxfId="259" priority="388" stopIfTrue="1" operator="equal">
      <formula>"Abierta sin plan"</formula>
    </cfRule>
    <cfRule type="cellIs" dxfId="258" priority="386" stopIfTrue="1" operator="equal">
      <formula>"Cerrada"</formula>
    </cfRule>
    <cfRule type="cellIs" dxfId="257" priority="385" stopIfTrue="1" operator="equal">
      <formula>"Abierta con plan"</formula>
    </cfRule>
  </conditionalFormatting>
  <conditionalFormatting sqref="Y179:Y180">
    <cfRule type="cellIs" dxfId="256" priority="391" stopIfTrue="1" operator="equal">
      <formula>"Abierta sin plan"</formula>
    </cfRule>
  </conditionalFormatting>
  <conditionalFormatting sqref="Y180">
    <cfRule type="cellIs" dxfId="255" priority="147" stopIfTrue="1" operator="equal">
      <formula>"Abierta con plan"</formula>
    </cfRule>
    <cfRule type="cellIs" dxfId="254" priority="148" stopIfTrue="1" operator="equal">
      <formula>"Abierta sin plan"</formula>
    </cfRule>
    <cfRule type="cellIs" dxfId="253" priority="149" stopIfTrue="1" operator="equal">
      <formula>"Abierta con plan"</formula>
    </cfRule>
    <cfRule type="cellIs" dxfId="252" priority="150" stopIfTrue="1" operator="equal">
      <formula>"Cerrada"</formula>
    </cfRule>
    <cfRule type="cellIs" dxfId="251" priority="151" stopIfTrue="1" operator="equal">
      <formula>"Abierta sin plan"</formula>
    </cfRule>
    <cfRule type="cellIs" dxfId="250" priority="413" stopIfTrue="1" operator="equal">
      <formula>"Abierta con plan"</formula>
    </cfRule>
    <cfRule type="cellIs" dxfId="249" priority="414" stopIfTrue="1" operator="equal">
      <formula>"Cerrada"</formula>
    </cfRule>
    <cfRule type="cellIs" dxfId="248" priority="415" stopIfTrue="1" operator="equal">
      <formula>"Abierta con plan"</formula>
    </cfRule>
    <cfRule type="cellIs" dxfId="247" priority="417" stopIfTrue="1" operator="equal">
      <formula>"Abierta con plan"</formula>
    </cfRule>
    <cfRule type="cellIs" dxfId="246" priority="418" stopIfTrue="1" operator="equal">
      <formula>"Cerrada"</formula>
    </cfRule>
    <cfRule type="cellIs" dxfId="245" priority="419" stopIfTrue="1" operator="equal">
      <formula>"Abierta sin plan"</formula>
    </cfRule>
    <cfRule type="cellIs" dxfId="244" priority="146" stopIfTrue="1" operator="equal">
      <formula>"Cerrada"</formula>
    </cfRule>
    <cfRule type="cellIs" dxfId="243" priority="145" stopIfTrue="1" operator="equal">
      <formula>"Abierta con plan"</formula>
    </cfRule>
    <cfRule type="cellIs" dxfId="242" priority="144" stopIfTrue="1" operator="equal">
      <formula>"Abierta sin plan"</formula>
    </cfRule>
    <cfRule type="cellIs" dxfId="241" priority="416" stopIfTrue="1" operator="equal">
      <formula>"Abierta sin plan"</formula>
    </cfRule>
  </conditionalFormatting>
  <conditionalFormatting sqref="Y181">
    <cfRule type="cellIs" dxfId="240" priority="454" stopIfTrue="1" operator="equal">
      <formula>"Abierta sin plan"</formula>
    </cfRule>
    <cfRule type="cellIs" dxfId="239" priority="448" stopIfTrue="1" operator="equal">
      <formula>"Abierta con plan"</formula>
    </cfRule>
    <cfRule type="cellIs" dxfId="238" priority="453" stopIfTrue="1" operator="equal">
      <formula>"Cerrada"</formula>
    </cfRule>
    <cfRule type="cellIs" dxfId="237" priority="452" stopIfTrue="1" operator="equal">
      <formula>"Abierta con plan"</formula>
    </cfRule>
    <cfRule type="cellIs" dxfId="236" priority="451" stopIfTrue="1" operator="equal">
      <formula>"Abierta sin plan"</formula>
    </cfRule>
    <cfRule type="cellIs" dxfId="235" priority="450" stopIfTrue="1" operator="equal">
      <formula>"Abierta con plan"</formula>
    </cfRule>
    <cfRule type="cellIs" dxfId="234" priority="449" stopIfTrue="1" operator="equal">
      <formula>"Cerrada"</formula>
    </cfRule>
    <cfRule type="cellIs" dxfId="233" priority="295" stopIfTrue="1" operator="equal">
      <formula>"Cerrada"</formula>
    </cfRule>
    <cfRule type="cellIs" dxfId="232" priority="294" stopIfTrue="1" operator="equal">
      <formula>"Abierta con plan"</formula>
    </cfRule>
    <cfRule type="cellIs" dxfId="231" priority="293" stopIfTrue="1" operator="equal">
      <formula>"Abierta sin plan"</formula>
    </cfRule>
    <cfRule type="cellIs" dxfId="230" priority="292" stopIfTrue="1" operator="equal">
      <formula>"Abierta con plan"</formula>
    </cfRule>
    <cfRule type="cellIs" dxfId="229" priority="291" stopIfTrue="1" operator="equal">
      <formula>"Cerrada"</formula>
    </cfRule>
    <cfRule type="cellIs" dxfId="228" priority="290" stopIfTrue="1" operator="equal">
      <formula>"Abierta con plan"</formula>
    </cfRule>
    <cfRule type="cellIs" dxfId="227" priority="289" stopIfTrue="1" operator="equal">
      <formula>"Abierta sin plan"</formula>
    </cfRule>
    <cfRule type="cellIs" dxfId="226" priority="288" stopIfTrue="1" operator="equal">
      <formula>"Cerrada"</formula>
    </cfRule>
    <cfRule type="cellIs" dxfId="225" priority="287" stopIfTrue="1" operator="equal">
      <formula>"Abierta con plan"</formula>
    </cfRule>
    <cfRule type="cellIs" dxfId="224" priority="286" stopIfTrue="1" operator="equal">
      <formula>"Abierta sin plan"</formula>
    </cfRule>
    <cfRule type="cellIs" dxfId="223" priority="285" stopIfTrue="1" operator="equal">
      <formula>"Abierta con plan"</formula>
    </cfRule>
    <cfRule type="cellIs" dxfId="222" priority="284" stopIfTrue="1" operator="equal">
      <formula>"Cerrada"</formula>
    </cfRule>
    <cfRule type="cellIs" dxfId="221" priority="283" stopIfTrue="1" operator="equal">
      <formula>"Abierta con plan"</formula>
    </cfRule>
  </conditionalFormatting>
  <conditionalFormatting sqref="Y181:Y182">
    <cfRule type="cellIs" dxfId="220" priority="301" stopIfTrue="1" operator="equal">
      <formula>"Abierta con plan"</formula>
    </cfRule>
    <cfRule type="cellIs" dxfId="219" priority="296" stopIfTrue="1" operator="equal">
      <formula>"Abierta sin plan"</formula>
    </cfRule>
    <cfRule type="cellIs" dxfId="218" priority="298" stopIfTrue="1" operator="equal">
      <formula>"Cerrada"</formula>
    </cfRule>
    <cfRule type="cellIs" dxfId="217" priority="302" stopIfTrue="1" operator="equal">
      <formula>"Cerrada"</formula>
    </cfRule>
    <cfRule type="cellIs" dxfId="216" priority="447" stopIfTrue="1" operator="equal">
      <formula>"Abierta sin plan"</formula>
    </cfRule>
    <cfRule type="cellIs" dxfId="215" priority="299" stopIfTrue="1" operator="equal">
      <formula>"Abierta con plan"</formula>
    </cfRule>
    <cfRule type="cellIs" dxfId="214" priority="300" stopIfTrue="1" operator="equal">
      <formula>"Abierta sin plan"</formula>
    </cfRule>
    <cfRule type="cellIs" dxfId="213" priority="297" stopIfTrue="1" operator="equal">
      <formula>"Abierta con plan"</formula>
    </cfRule>
    <cfRule type="cellIs" dxfId="212" priority="282" stopIfTrue="1" operator="equal">
      <formula>"Abierta sin plan"</formula>
    </cfRule>
  </conditionalFormatting>
  <conditionalFormatting sqref="Y182">
    <cfRule type="cellIs" dxfId="211" priority="445" stopIfTrue="1" operator="equal">
      <formula>"Abierta con plan"</formula>
    </cfRule>
    <cfRule type="cellIs" dxfId="210" priority="446" stopIfTrue="1" operator="equal">
      <formula>"Cerrada"</formula>
    </cfRule>
    <cfRule type="cellIs" dxfId="209" priority="444" stopIfTrue="1" operator="equal">
      <formula>"Abierta sin plan"</formula>
    </cfRule>
    <cfRule type="cellIs" dxfId="208" priority="443" stopIfTrue="1" operator="equal">
      <formula>"Abierta con plan"</formula>
    </cfRule>
    <cfRule type="cellIs" dxfId="207" priority="441" stopIfTrue="1" operator="equal">
      <formula>"Abierta con plan"</formula>
    </cfRule>
    <cfRule type="cellIs" dxfId="206" priority="442" stopIfTrue="1" operator="equal">
      <formula>"Cerrada"</formula>
    </cfRule>
    <cfRule type="cellIs" dxfId="205" priority="281" stopIfTrue="1" operator="equal">
      <formula>"Cerrada"</formula>
    </cfRule>
    <cfRule type="cellIs" dxfId="204" priority="280" stopIfTrue="1" operator="equal">
      <formula>"Abierta con plan"</formula>
    </cfRule>
    <cfRule type="cellIs" dxfId="203" priority="279" stopIfTrue="1" operator="equal">
      <formula>"Abierta sin plan"</formula>
    </cfRule>
    <cfRule type="cellIs" dxfId="202" priority="278" stopIfTrue="1" operator="equal">
      <formula>"Abierta con plan"</formula>
    </cfRule>
    <cfRule type="cellIs" dxfId="201" priority="277" stopIfTrue="1" operator="equal">
      <formula>"Cerrada"</formula>
    </cfRule>
    <cfRule type="cellIs" dxfId="200" priority="276" stopIfTrue="1" operator="equal">
      <formula>"Abierta con plan"</formula>
    </cfRule>
    <cfRule type="cellIs" dxfId="199" priority="275" stopIfTrue="1" operator="equal">
      <formula>"Abierta sin plan"</formula>
    </cfRule>
    <cfRule type="cellIs" dxfId="198" priority="274" stopIfTrue="1" operator="equal">
      <formula>"Cerrada"</formula>
    </cfRule>
    <cfRule type="cellIs" dxfId="197" priority="273" stopIfTrue="1" operator="equal">
      <formula>"Abierta con plan"</formula>
    </cfRule>
    <cfRule type="cellIs" dxfId="196" priority="272" stopIfTrue="1" operator="equal">
      <formula>"Abierta sin plan"</formula>
    </cfRule>
    <cfRule type="cellIs" dxfId="195" priority="271" stopIfTrue="1" operator="equal">
      <formula>"Abierta con plan"</formula>
    </cfRule>
    <cfRule type="cellIs" dxfId="194" priority="270" stopIfTrue="1" operator="equal">
      <formula>"Cerrada"</formula>
    </cfRule>
    <cfRule type="cellIs" dxfId="193" priority="269" stopIfTrue="1" operator="equal">
      <formula>"Abierta con plan"</formula>
    </cfRule>
  </conditionalFormatting>
  <conditionalFormatting sqref="Y182:Y183">
    <cfRule type="cellIs" dxfId="192" priority="440" stopIfTrue="1" operator="equal">
      <formula>"Abierta sin plan"</formula>
    </cfRule>
  </conditionalFormatting>
  <conditionalFormatting sqref="Y182:Y184">
    <cfRule type="cellIs" dxfId="191" priority="268" stopIfTrue="1" operator="equal">
      <formula>"Abierta sin plan"</formula>
    </cfRule>
  </conditionalFormatting>
  <conditionalFormatting sqref="Y183">
    <cfRule type="cellIs" dxfId="190" priority="434" stopIfTrue="1" operator="equal">
      <formula>"Abierta con plan"</formula>
    </cfRule>
    <cfRule type="cellIs" dxfId="189" priority="256" stopIfTrue="1" operator="equal">
      <formula>"Cerrada"</formula>
    </cfRule>
    <cfRule type="cellIs" dxfId="188" priority="257" stopIfTrue="1" operator="equal">
      <formula>"Abierta con plan"</formula>
    </cfRule>
    <cfRule type="cellIs" dxfId="187" priority="258" stopIfTrue="1" operator="equal">
      <formula>"Abierta sin plan"</formula>
    </cfRule>
    <cfRule type="cellIs" dxfId="186" priority="259" stopIfTrue="1" operator="equal">
      <formula>"Abierta con plan"</formula>
    </cfRule>
    <cfRule type="cellIs" dxfId="185" priority="260" stopIfTrue="1" operator="equal">
      <formula>"Cerrada"</formula>
    </cfRule>
    <cfRule type="cellIs" dxfId="184" priority="261" stopIfTrue="1" operator="equal">
      <formula>"Abierta sin plan"</formula>
    </cfRule>
    <cfRule type="cellIs" dxfId="183" priority="439" stopIfTrue="1" operator="equal">
      <formula>"Cerrada"</formula>
    </cfRule>
    <cfRule type="cellIs" dxfId="182" priority="438" stopIfTrue="1" operator="equal">
      <formula>"Abierta con plan"</formula>
    </cfRule>
    <cfRule type="cellIs" dxfId="181" priority="254" stopIfTrue="1" operator="equal">
      <formula>"Abierta sin plan"</formula>
    </cfRule>
    <cfRule type="cellIs" dxfId="180" priority="255" stopIfTrue="1" operator="equal">
      <formula>"Abierta con plan"</formula>
    </cfRule>
    <cfRule type="cellIs" dxfId="179" priority="267" stopIfTrue="1" operator="equal">
      <formula>"Cerrada"</formula>
    </cfRule>
    <cfRule type="cellIs" dxfId="178" priority="266" stopIfTrue="1" operator="equal">
      <formula>"Abierta con plan"</formula>
    </cfRule>
    <cfRule type="cellIs" dxfId="177" priority="265" stopIfTrue="1" operator="equal">
      <formula>"Abierta sin plan"</formula>
    </cfRule>
    <cfRule type="cellIs" dxfId="176" priority="264" stopIfTrue="1" operator="equal">
      <formula>"Abierta con plan"</formula>
    </cfRule>
    <cfRule type="cellIs" dxfId="175" priority="263" stopIfTrue="1" operator="equal">
      <formula>"Cerrada"</formula>
    </cfRule>
    <cfRule type="cellIs" dxfId="174" priority="262" stopIfTrue="1" operator="equal">
      <formula>"Abierta con plan"</formula>
    </cfRule>
    <cfRule type="cellIs" dxfId="173" priority="437" stopIfTrue="1" operator="equal">
      <formula>"Abierta sin plan"</formula>
    </cfRule>
    <cfRule type="cellIs" dxfId="172" priority="436" stopIfTrue="1" operator="equal">
      <formula>"Abierta con plan"</formula>
    </cfRule>
    <cfRule type="cellIs" dxfId="171" priority="435" stopIfTrue="1" operator="equal">
      <formula>"Cerrada"</formula>
    </cfRule>
  </conditionalFormatting>
  <conditionalFormatting sqref="Y183:Y185">
    <cfRule type="cellIs" dxfId="170" priority="426" stopIfTrue="1" operator="equal">
      <formula>"Abierta sin plan"</formula>
    </cfRule>
  </conditionalFormatting>
  <conditionalFormatting sqref="Y184">
    <cfRule type="cellIs" dxfId="169" priority="421" stopIfTrue="1" operator="equal">
      <formula>"Cerrada"</formula>
    </cfRule>
    <cfRule type="cellIs" dxfId="168" priority="423" stopIfTrue="1" operator="equal">
      <formula>"Abierta sin plan"</formula>
    </cfRule>
    <cfRule type="cellIs" dxfId="167" priority="425" stopIfTrue="1" operator="equal">
      <formula>"Cerrada"</formula>
    </cfRule>
    <cfRule type="cellIs" dxfId="166" priority="420" stopIfTrue="1" operator="equal">
      <formula>"Abierta con plan"</formula>
    </cfRule>
    <cfRule type="cellIs" dxfId="165" priority="424" stopIfTrue="1" operator="equal">
      <formula>"Abierta con plan"</formula>
    </cfRule>
    <cfRule type="cellIs" dxfId="164" priority="422" stopIfTrue="1" operator="equal">
      <formula>"Abierta con plan"</formula>
    </cfRule>
  </conditionalFormatting>
  <conditionalFormatting sqref="Y185">
    <cfRule type="cellIs" dxfId="163" priority="427" stopIfTrue="1" operator="equal">
      <formula>"Abierta con plan"</formula>
    </cfRule>
    <cfRule type="cellIs" dxfId="162" priority="428" stopIfTrue="1" operator="equal">
      <formula>"Cerrada"</formula>
    </cfRule>
    <cfRule type="cellIs" dxfId="161" priority="429" stopIfTrue="1" operator="equal">
      <formula>"Abierta con plan"</formula>
    </cfRule>
    <cfRule type="cellIs" dxfId="160" priority="430" stopIfTrue="1" operator="equal">
      <formula>"Abierta sin plan"</formula>
    </cfRule>
    <cfRule type="cellIs" dxfId="159" priority="433" stopIfTrue="1" operator="equal">
      <formula>"Abierta sin plan"</formula>
    </cfRule>
    <cfRule type="cellIs" dxfId="158" priority="432" stopIfTrue="1" operator="equal">
      <formula>"Cerrada"</formula>
    </cfRule>
    <cfRule type="cellIs" dxfId="157" priority="431" stopIfTrue="1" operator="equal">
      <formula>"Abierta con plan"</formula>
    </cfRule>
  </conditionalFormatting>
  <conditionalFormatting sqref="Y186">
    <cfRule type="cellIs" dxfId="156" priority="373" stopIfTrue="1" operator="equal">
      <formula>"Abierta con plan"</formula>
    </cfRule>
    <cfRule type="cellIs" dxfId="155" priority="371" stopIfTrue="1" operator="equal">
      <formula>"Abierta con plan"</formula>
    </cfRule>
    <cfRule type="cellIs" dxfId="154" priority="372" stopIfTrue="1" operator="equal">
      <formula>"Cerrada"</formula>
    </cfRule>
    <cfRule type="cellIs" dxfId="153" priority="374" stopIfTrue="1" operator="equal">
      <formula>"Abierta sin plan"</formula>
    </cfRule>
    <cfRule type="cellIs" dxfId="152" priority="375" stopIfTrue="1" operator="equal">
      <formula>"Abierta con plan"</formula>
    </cfRule>
    <cfRule type="cellIs" dxfId="151" priority="376" stopIfTrue="1" operator="equal">
      <formula>"Cerrada"</formula>
    </cfRule>
  </conditionalFormatting>
  <conditionalFormatting sqref="Y186:Y187">
    <cfRule type="cellIs" dxfId="150" priority="377" stopIfTrue="1" operator="equal">
      <formula>"Abierta sin plan"</formula>
    </cfRule>
    <cfRule type="cellIs" dxfId="149" priority="253" stopIfTrue="1" operator="equal">
      <formula>"Abierta sin plan"</formula>
    </cfRule>
  </conditionalFormatting>
  <conditionalFormatting sqref="Y187">
    <cfRule type="cellIs" dxfId="148" priority="469" stopIfTrue="1" operator="equal">
      <formula>"Abierta con plan"</formula>
    </cfRule>
    <cfRule type="cellIs" dxfId="147" priority="245" stopIfTrue="1" operator="equal">
      <formula>"Cerrada"</formula>
    </cfRule>
    <cfRule type="cellIs" dxfId="146" priority="472" stopIfTrue="1" operator="equal">
      <formula>"Abierta sin plan"</formula>
    </cfRule>
    <cfRule type="cellIs" dxfId="145" priority="473" stopIfTrue="1" operator="equal">
      <formula>"Abierta con plan"</formula>
    </cfRule>
    <cfRule type="cellIs" dxfId="144" priority="475" stopIfTrue="1" operator="equal">
      <formula>"Abierta sin plan"</formula>
    </cfRule>
    <cfRule type="cellIs" dxfId="143" priority="243" stopIfTrue="1" operator="equal">
      <formula>"Abierta sin plan"</formula>
    </cfRule>
    <cfRule type="cellIs" dxfId="142" priority="251" stopIfTrue="1" operator="equal">
      <formula>"Abierta con plan"</formula>
    </cfRule>
    <cfRule type="cellIs" dxfId="141" priority="246" stopIfTrue="1" operator="equal">
      <formula>"Abierta sin plan"</formula>
    </cfRule>
    <cfRule type="cellIs" dxfId="140" priority="247" stopIfTrue="1" operator="equal">
      <formula>"Abierta con plan"</formula>
    </cfRule>
    <cfRule type="cellIs" dxfId="139" priority="248" stopIfTrue="1" operator="equal">
      <formula>"Cerrada"</formula>
    </cfRule>
    <cfRule type="cellIs" dxfId="138" priority="249" stopIfTrue="1" operator="equal">
      <formula>"Abierta con plan"</formula>
    </cfRule>
    <cfRule type="cellIs" dxfId="137" priority="250" stopIfTrue="1" operator="equal">
      <formula>"Abierta sin plan"</formula>
    </cfRule>
    <cfRule type="cellIs" dxfId="136" priority="252" stopIfTrue="1" operator="equal">
      <formula>"Cerrada"</formula>
    </cfRule>
    <cfRule type="cellIs" dxfId="135" priority="242" stopIfTrue="1" operator="equal">
      <formula>"Abierta con plan"</formula>
    </cfRule>
    <cfRule type="cellIs" dxfId="134" priority="241" stopIfTrue="1" operator="equal">
      <formula>"Cerrada"</formula>
    </cfRule>
    <cfRule type="cellIs" dxfId="133" priority="240" stopIfTrue="1" operator="equal">
      <formula>"Abierta con plan"</formula>
    </cfRule>
    <cfRule type="cellIs" dxfId="132" priority="239" stopIfTrue="1" operator="equal">
      <formula>"Abierta sin plan"</formula>
    </cfRule>
    <cfRule type="cellIs" dxfId="131" priority="244" stopIfTrue="1" operator="equal">
      <formula>"Abierta con plan"</formula>
    </cfRule>
    <cfRule type="cellIs" dxfId="130" priority="470" stopIfTrue="1" operator="equal">
      <formula>"Cerrada"</formula>
    </cfRule>
    <cfRule type="cellIs" dxfId="129" priority="471" stopIfTrue="1" operator="equal">
      <formula>"Abierta con plan"</formula>
    </cfRule>
  </conditionalFormatting>
  <conditionalFormatting sqref="Y187:Y188">
    <cfRule type="cellIs" dxfId="128" priority="474" stopIfTrue="1" operator="equal">
      <formula>"Cerrada"</formula>
    </cfRule>
  </conditionalFormatting>
  <conditionalFormatting sqref="Y189">
    <cfRule type="cellIs" dxfId="127" priority="178" stopIfTrue="1" operator="equal">
      <formula>"Abierta con plan"</formula>
    </cfRule>
    <cfRule type="cellIs" dxfId="126" priority="179" stopIfTrue="1" operator="equal">
      <formula>"Abierta sin plan"</formula>
    </cfRule>
    <cfRule type="cellIs" dxfId="125" priority="180" stopIfTrue="1" operator="equal">
      <formula>"Abierta con plan"</formula>
    </cfRule>
    <cfRule type="cellIs" dxfId="124" priority="181" stopIfTrue="1" operator="equal">
      <formula>"Cerrada"</formula>
    </cfRule>
    <cfRule type="cellIs" dxfId="123" priority="183" stopIfTrue="1" operator="equal">
      <formula>"Abierta con plan"</formula>
    </cfRule>
    <cfRule type="cellIs" dxfId="122" priority="184" stopIfTrue="1" operator="equal">
      <formula>"Cerrada"</formula>
    </cfRule>
    <cfRule type="cellIs" dxfId="121" priority="182" stopIfTrue="1" operator="equal">
      <formula>"Abierta sin plan"</formula>
    </cfRule>
  </conditionalFormatting>
  <conditionalFormatting sqref="Y189:Y191">
    <cfRule type="cellIs" dxfId="120" priority="170" stopIfTrue="1" operator="equal">
      <formula>"Cerrada"</formula>
    </cfRule>
  </conditionalFormatting>
  <conditionalFormatting sqref="Y190">
    <cfRule type="cellIs" dxfId="119" priority="165" stopIfTrue="1" operator="equal">
      <formula>"Abierta sin plan"</formula>
    </cfRule>
    <cfRule type="cellIs" dxfId="118" priority="166" stopIfTrue="1" operator="equal">
      <formula>"Abierta con plan"</formula>
    </cfRule>
    <cfRule type="cellIs" dxfId="117" priority="167" stopIfTrue="1" operator="equal">
      <formula>"Cerrada"</formula>
    </cfRule>
    <cfRule type="cellIs" dxfId="116" priority="168" stopIfTrue="1" operator="equal">
      <formula>"Abierta sin plan"</formula>
    </cfRule>
    <cfRule type="cellIs" dxfId="115" priority="169" stopIfTrue="1" operator="equal">
      <formula>"Abierta con plan"</formula>
    </cfRule>
    <cfRule type="cellIs" dxfId="114" priority="163" stopIfTrue="1" operator="equal">
      <formula>"Cerrada"</formula>
    </cfRule>
    <cfRule type="cellIs" dxfId="113" priority="164" stopIfTrue="1" operator="equal">
      <formula>"Abierta con plan"</formula>
    </cfRule>
  </conditionalFormatting>
  <conditionalFormatting sqref="Y191">
    <cfRule type="cellIs" dxfId="112" priority="171" stopIfTrue="1" operator="equal">
      <formula>"Abierta con plan"</formula>
    </cfRule>
    <cfRule type="cellIs" dxfId="111" priority="172" stopIfTrue="1" operator="equal">
      <formula>"Abierta sin plan"</formula>
    </cfRule>
    <cfRule type="cellIs" dxfId="110" priority="173" stopIfTrue="1" operator="equal">
      <formula>"Abierta con plan"</formula>
    </cfRule>
    <cfRule type="cellIs" dxfId="109" priority="174" stopIfTrue="1" operator="equal">
      <formula>"Cerrada"</formula>
    </cfRule>
    <cfRule type="cellIs" dxfId="108" priority="175" stopIfTrue="1" operator="equal">
      <formula>"Abierta sin plan"</formula>
    </cfRule>
    <cfRule type="cellIs" dxfId="107" priority="176" stopIfTrue="1" operator="equal">
      <formula>"Abierta con plan"</formula>
    </cfRule>
    <cfRule type="cellIs" dxfId="106" priority="177" stopIfTrue="1" operator="equal">
      <formula>"Cerrada"</formula>
    </cfRule>
  </conditionalFormatting>
  <conditionalFormatting sqref="Y192:Y267">
    <cfRule type="cellIs" dxfId="105" priority="200" stopIfTrue="1" operator="equal">
      <formula>"Cerrada"</formula>
    </cfRule>
  </conditionalFormatting>
  <conditionalFormatting sqref="Y203">
    <cfRule type="cellIs" dxfId="104" priority="199" stopIfTrue="1" operator="equal">
      <formula>"Abierta con plan"</formula>
    </cfRule>
    <cfRule type="cellIs" dxfId="103" priority="197" stopIfTrue="1" operator="equal">
      <formula>"Cerrada"</formula>
    </cfRule>
    <cfRule type="cellIs" dxfId="102" priority="196" stopIfTrue="1" operator="equal">
      <formula>"Abierta con plan"</formula>
    </cfRule>
    <cfRule type="cellIs" dxfId="101" priority="195" stopIfTrue="1" operator="equal">
      <formula>"Abierta sin plan"</formula>
    </cfRule>
    <cfRule type="cellIs" dxfId="100" priority="193" stopIfTrue="1" operator="equal">
      <formula>"Cerrada"</formula>
    </cfRule>
    <cfRule type="cellIs" dxfId="99" priority="198" stopIfTrue="1" operator="equal">
      <formula>"Abierta sin plan"</formula>
    </cfRule>
    <cfRule type="cellIs" dxfId="98" priority="194" stopIfTrue="1" operator="equal">
      <formula>"Abierta con plan"</formula>
    </cfRule>
  </conditionalFormatting>
  <conditionalFormatting sqref="Y220">
    <cfRule type="cellIs" dxfId="97" priority="15" stopIfTrue="1" operator="equal">
      <formula>"Abierta sin plan"</formula>
    </cfRule>
    <cfRule type="cellIs" dxfId="96" priority="16" stopIfTrue="1" operator="equal">
      <formula>"Abierta con plan"</formula>
    </cfRule>
    <cfRule type="cellIs" dxfId="95" priority="17" stopIfTrue="1" operator="equal">
      <formula>"Cerrada"</formula>
    </cfRule>
    <cfRule type="cellIs" dxfId="94" priority="58" stopIfTrue="1" operator="equal">
      <formula>"Abierta con plan"</formula>
    </cfRule>
    <cfRule type="cellIs" dxfId="93" priority="57" stopIfTrue="1" operator="equal">
      <formula>"Abierta sin plan"</formula>
    </cfRule>
    <cfRule type="cellIs" dxfId="92" priority="59" stopIfTrue="1" operator="equal">
      <formula>"Cerrada"</formula>
    </cfRule>
  </conditionalFormatting>
  <conditionalFormatting sqref="Y260">
    <cfRule type="cellIs" dxfId="91" priority="56" stopIfTrue="1" operator="equal">
      <formula>"Cerrada"</formula>
    </cfRule>
    <cfRule type="cellIs" dxfId="90" priority="55" stopIfTrue="1" operator="equal">
      <formula>"Abierta con plan"</formula>
    </cfRule>
    <cfRule type="cellIs" dxfId="89" priority="54" stopIfTrue="1" operator="equal">
      <formula>"Abierta sin plan"</formula>
    </cfRule>
  </conditionalFormatting>
  <conditionalFormatting sqref="Y268">
    <cfRule type="cellIs" dxfId="88" priority="124" stopIfTrue="1" operator="equal">
      <formula>"Cerrada"</formula>
    </cfRule>
    <cfRule type="cellIs" dxfId="87" priority="125" stopIfTrue="1" operator="equal">
      <formula>"Abierta sin plan"</formula>
    </cfRule>
    <cfRule type="cellIs" dxfId="86" priority="126" stopIfTrue="1" operator="equal">
      <formula>"Abierta con plan"</formula>
    </cfRule>
    <cfRule type="cellIs" dxfId="85" priority="127" stopIfTrue="1" operator="equal">
      <formula>"Cerrada"</formula>
    </cfRule>
    <cfRule type="cellIs" dxfId="84" priority="123" stopIfTrue="1" operator="equal">
      <formula>"Abierta con plan"</formula>
    </cfRule>
    <cfRule type="cellIs" dxfId="83" priority="122" stopIfTrue="1" operator="equal">
      <formula>"Abierta sin plan"</formula>
    </cfRule>
    <cfRule type="cellIs" dxfId="82" priority="121" stopIfTrue="1" operator="equal">
      <formula>"Abierta con plan"</formula>
    </cfRule>
  </conditionalFormatting>
  <conditionalFormatting sqref="Y268:Y269">
    <cfRule type="cellIs" dxfId="81" priority="120" stopIfTrue="1" operator="equal">
      <formula>"Cerrada"</formula>
    </cfRule>
  </conditionalFormatting>
  <conditionalFormatting sqref="Y269">
    <cfRule type="cellIs" dxfId="80" priority="118" stopIfTrue="1" operator="equal">
      <formula>"Abierta sin plan"</formula>
    </cfRule>
    <cfRule type="cellIs" dxfId="79" priority="117" stopIfTrue="1" operator="equal">
      <formula>"Cerrada"</formula>
    </cfRule>
    <cfRule type="cellIs" dxfId="78" priority="115" stopIfTrue="1" operator="equal">
      <formula>"Abierta sin plan"</formula>
    </cfRule>
    <cfRule type="cellIs" dxfId="77" priority="114" stopIfTrue="1" operator="equal">
      <formula>"Abierta con plan"</formula>
    </cfRule>
    <cfRule type="cellIs" dxfId="76" priority="116" stopIfTrue="1" operator="equal">
      <formula>"Abierta con plan"</formula>
    </cfRule>
    <cfRule type="cellIs" dxfId="75" priority="119" stopIfTrue="1" operator="equal">
      <formula>"Abierta con plan"</formula>
    </cfRule>
  </conditionalFormatting>
  <conditionalFormatting sqref="Y269:Y270">
    <cfRule type="cellIs" dxfId="74" priority="113" stopIfTrue="1" operator="equal">
      <formula>"Cerrada"</formula>
    </cfRule>
  </conditionalFormatting>
  <conditionalFormatting sqref="Y270">
    <cfRule type="cellIs" dxfId="73" priority="110" stopIfTrue="1" operator="equal">
      <formula>"Cerrada"</formula>
    </cfRule>
    <cfRule type="cellIs" dxfId="72" priority="112" stopIfTrue="1" operator="equal">
      <formula>"Abierta con plan"</formula>
    </cfRule>
    <cfRule type="cellIs" dxfId="71" priority="111" stopIfTrue="1" operator="equal">
      <formula>"Abierta sin plan"</formula>
    </cfRule>
    <cfRule type="cellIs" dxfId="70" priority="109" stopIfTrue="1" operator="equal">
      <formula>"Abierta con plan"</formula>
    </cfRule>
    <cfRule type="cellIs" dxfId="69" priority="108" stopIfTrue="1" operator="equal">
      <formula>"Abierta sin plan"</formula>
    </cfRule>
    <cfRule type="cellIs" dxfId="68" priority="107" stopIfTrue="1" operator="equal">
      <formula>"Abierta con plan"</formula>
    </cfRule>
    <cfRule type="cellIs" dxfId="67" priority="106" stopIfTrue="1" operator="equal">
      <formula>"Cerrada"</formula>
    </cfRule>
  </conditionalFormatting>
  <conditionalFormatting sqref="Y271:Y357">
    <cfRule type="cellIs" dxfId="66" priority="159" stopIfTrue="1" operator="equal">
      <formula>"Cerrada"</formula>
    </cfRule>
  </conditionalFormatting>
  <conditionalFormatting sqref="Y277">
    <cfRule type="cellIs" dxfId="65" priority="158" stopIfTrue="1" operator="equal">
      <formula>"Abierta con plan"</formula>
    </cfRule>
    <cfRule type="cellIs" dxfId="64" priority="154" stopIfTrue="1" operator="equal">
      <formula>"Abierta sin plan"</formula>
    </cfRule>
    <cfRule type="cellIs" dxfId="63" priority="156" stopIfTrue="1" operator="equal">
      <formula>"Cerrada"</formula>
    </cfRule>
    <cfRule type="cellIs" dxfId="62" priority="153" stopIfTrue="1" operator="equal">
      <formula>"Abierta con plan"</formula>
    </cfRule>
    <cfRule type="cellIs" dxfId="61" priority="155" stopIfTrue="1" operator="equal">
      <formula>"Abierta con plan"</formula>
    </cfRule>
    <cfRule type="cellIs" dxfId="60" priority="152" stopIfTrue="1" operator="equal">
      <formula>"Cerrada"</formula>
    </cfRule>
    <cfRule type="cellIs" dxfId="59" priority="157" stopIfTrue="1" operator="equal">
      <formula>"Abierta sin plan"</formula>
    </cfRule>
  </conditionalFormatting>
  <conditionalFormatting sqref="Y317">
    <cfRule type="cellIs" dxfId="58" priority="51" stopIfTrue="1" operator="equal">
      <formula>"Abierta sin plan"</formula>
    </cfRule>
    <cfRule type="cellIs" dxfId="57" priority="52" stopIfTrue="1" operator="equal">
      <formula>"Abierta con plan"</formula>
    </cfRule>
    <cfRule type="cellIs" dxfId="56" priority="53" stopIfTrue="1" operator="equal">
      <formula>"Cerrada"</formula>
    </cfRule>
  </conditionalFormatting>
  <conditionalFormatting sqref="Y336">
    <cfRule type="cellIs" dxfId="55" priority="48" stopIfTrue="1" operator="equal">
      <formula>"Abierta sin plan"</formula>
    </cfRule>
    <cfRule type="cellIs" dxfId="54" priority="49" stopIfTrue="1" operator="equal">
      <formula>"Abierta con plan"</formula>
    </cfRule>
    <cfRule type="cellIs" dxfId="53" priority="50" stopIfTrue="1" operator="equal">
      <formula>"Cerrada"</formula>
    </cfRule>
  </conditionalFormatting>
  <conditionalFormatting sqref="Y338:Y340">
    <cfRule type="cellIs" dxfId="52" priority="46" stopIfTrue="1" operator="equal">
      <formula>"Abierta con plan"</formula>
    </cfRule>
    <cfRule type="cellIs" dxfId="51" priority="45" stopIfTrue="1" operator="equal">
      <formula>"Abierta sin plan"</formula>
    </cfRule>
    <cfRule type="cellIs" dxfId="50" priority="47" stopIfTrue="1" operator="equal">
      <formula>"Cerrada"</formula>
    </cfRule>
  </conditionalFormatting>
  <conditionalFormatting sqref="Y354">
    <cfRule type="cellIs" dxfId="49" priority="44" stopIfTrue="1" operator="equal">
      <formula>"Cerrada"</formula>
    </cfRule>
    <cfRule type="cellIs" dxfId="48" priority="43" stopIfTrue="1" operator="equal">
      <formula>"Abierta con plan"</formula>
    </cfRule>
    <cfRule type="cellIs" dxfId="47" priority="42" stopIfTrue="1" operator="equal">
      <formula>"Abierta sin plan"</formula>
    </cfRule>
  </conditionalFormatting>
  <conditionalFormatting sqref="Y358">
    <cfRule type="cellIs" dxfId="46" priority="130" stopIfTrue="1" operator="equal">
      <formula>"Abierta sin plan"</formula>
    </cfRule>
    <cfRule type="cellIs" dxfId="45" priority="134" stopIfTrue="1" operator="equal">
      <formula>"Abierta con plan"</formula>
    </cfRule>
    <cfRule type="cellIs" dxfId="44" priority="133" stopIfTrue="1" operator="equal">
      <formula>"Abierta sin plan"</formula>
    </cfRule>
    <cfRule type="cellIs" dxfId="43" priority="132" stopIfTrue="1" operator="equal">
      <formula>"Cerrada"</formula>
    </cfRule>
    <cfRule type="cellIs" dxfId="42" priority="131" stopIfTrue="1" operator="equal">
      <formula>"Abierta con plan"</formula>
    </cfRule>
    <cfRule type="cellIs" dxfId="41" priority="129" stopIfTrue="1" operator="equal">
      <formula>"Abierta con plan"</formula>
    </cfRule>
    <cfRule type="cellIs" dxfId="40" priority="128" stopIfTrue="1" operator="equal">
      <formula>"Cerrada"</formula>
    </cfRule>
  </conditionalFormatting>
  <conditionalFormatting sqref="Y358:Y369">
    <cfRule type="cellIs" dxfId="39" priority="135" stopIfTrue="1" operator="equal">
      <formula>"Cerrada"</formula>
    </cfRule>
  </conditionalFormatting>
  <conditionalFormatting sqref="Y369">
    <cfRule type="cellIs" dxfId="38" priority="40" stopIfTrue="1" operator="equal">
      <formula>"Abierta con plan"</formula>
    </cfRule>
    <cfRule type="cellIs" dxfId="37" priority="39" stopIfTrue="1" operator="equal">
      <formula>"Abierta sin plan"</formula>
    </cfRule>
  </conditionalFormatting>
  <conditionalFormatting sqref="Y369:Y370">
    <cfRule type="cellIs" dxfId="36" priority="41" stopIfTrue="1" operator="equal">
      <formula>"Cerrada"</formula>
    </cfRule>
  </conditionalFormatting>
  <conditionalFormatting sqref="Y370">
    <cfRule type="cellIs" dxfId="35" priority="87" stopIfTrue="1" operator="equal">
      <formula>"Cerrada"</formula>
    </cfRule>
    <cfRule type="cellIs" dxfId="34" priority="86" stopIfTrue="1" operator="equal">
      <formula>"Abierta con plan"</formula>
    </cfRule>
    <cfRule type="cellIs" dxfId="33" priority="85" stopIfTrue="1" operator="equal">
      <formula>"Abierta sin plan"</formula>
    </cfRule>
    <cfRule type="cellIs" dxfId="32" priority="88" stopIfTrue="1" operator="equal">
      <formula>"Abierta sin plan"</formula>
    </cfRule>
    <cfRule type="cellIs" dxfId="31" priority="84" stopIfTrue="1" operator="equal">
      <formula>"Abierta con plan"</formula>
    </cfRule>
    <cfRule type="cellIs" dxfId="30" priority="89" stopIfTrue="1" operator="equal">
      <formula>"Abierta con plan"</formula>
    </cfRule>
  </conditionalFormatting>
  <conditionalFormatting sqref="Y370:Y480">
    <cfRule type="cellIs" dxfId="29" priority="90" stopIfTrue="1" operator="equal">
      <formula>"Cerrada"</formula>
    </cfRule>
  </conditionalFormatting>
  <conditionalFormatting sqref="Y371:Y372">
    <cfRule type="cellIs" dxfId="28" priority="36" stopIfTrue="1" operator="equal">
      <formula>"Abierta sin plan"</formula>
    </cfRule>
    <cfRule type="cellIs" dxfId="27" priority="38" stopIfTrue="1" operator="equal">
      <formula>"Cerrada"</formula>
    </cfRule>
    <cfRule type="cellIs" dxfId="26" priority="37" stopIfTrue="1" operator="equal">
      <formula>"Abierta con plan"</formula>
    </cfRule>
  </conditionalFormatting>
  <conditionalFormatting sqref="Y376">
    <cfRule type="cellIs" dxfId="25" priority="33" stopIfTrue="1" operator="equal">
      <formula>"Abierta sin plan"</formula>
    </cfRule>
    <cfRule type="cellIs" dxfId="24" priority="34" stopIfTrue="1" operator="equal">
      <formula>"Abierta con plan"</formula>
    </cfRule>
    <cfRule type="cellIs" dxfId="23" priority="35" stopIfTrue="1" operator="equal">
      <formula>"Cerrada"</formula>
    </cfRule>
  </conditionalFormatting>
  <conditionalFormatting sqref="Y379">
    <cfRule type="cellIs" dxfId="22" priority="30" stopIfTrue="1" operator="equal">
      <formula>"Abierta sin plan"</formula>
    </cfRule>
    <cfRule type="cellIs" dxfId="21" priority="31" stopIfTrue="1" operator="equal">
      <formula>"Abierta con plan"</formula>
    </cfRule>
    <cfRule type="cellIs" dxfId="20" priority="32" stopIfTrue="1" operator="equal">
      <formula>"Cerrada"</formula>
    </cfRule>
  </conditionalFormatting>
  <conditionalFormatting sqref="Y383">
    <cfRule type="cellIs" dxfId="19" priority="29" stopIfTrue="1" operator="equal">
      <formula>"Cerrada"</formula>
    </cfRule>
    <cfRule type="cellIs" dxfId="18" priority="28" stopIfTrue="1" operator="equal">
      <formula>"Abierta con plan"</formula>
    </cfRule>
    <cfRule type="cellIs" dxfId="17" priority="27" stopIfTrue="1" operator="equal">
      <formula>"Abierta sin plan"</formula>
    </cfRule>
  </conditionalFormatting>
  <conditionalFormatting sqref="Y386">
    <cfRule type="cellIs" dxfId="16" priority="26" stopIfTrue="1" operator="equal">
      <formula>"Cerrada"</formula>
    </cfRule>
    <cfRule type="cellIs" dxfId="15" priority="25" stopIfTrue="1" operator="equal">
      <formula>"Abierta con plan"</formula>
    </cfRule>
    <cfRule type="cellIs" dxfId="14" priority="24" stopIfTrue="1" operator="equal">
      <formula>"Abierta sin plan"</formula>
    </cfRule>
  </conditionalFormatting>
  <conditionalFormatting sqref="Y394:Y395">
    <cfRule type="cellIs" dxfId="13" priority="23" stopIfTrue="1" operator="equal">
      <formula>"Cerrada"</formula>
    </cfRule>
    <cfRule type="cellIs" dxfId="12" priority="22" stopIfTrue="1" operator="equal">
      <formula>"Abierta con plan"</formula>
    </cfRule>
    <cfRule type="cellIs" dxfId="11" priority="21" stopIfTrue="1" operator="equal">
      <formula>"Abierta sin plan"</formula>
    </cfRule>
  </conditionalFormatting>
  <conditionalFormatting sqref="Y398">
    <cfRule type="cellIs" dxfId="10" priority="20" stopIfTrue="1" operator="equal">
      <formula>"Cerrada"</formula>
    </cfRule>
    <cfRule type="cellIs" dxfId="9" priority="19" stopIfTrue="1" operator="equal">
      <formula>"Abierta con plan"</formula>
    </cfRule>
    <cfRule type="cellIs" dxfId="8" priority="18" stopIfTrue="1" operator="equal">
      <formula>"Abierta sin plan"</formula>
    </cfRule>
  </conditionalFormatting>
  <conditionalFormatting sqref="Y481:Y484">
    <cfRule type="cellIs" dxfId="7" priority="9" stopIfTrue="1" operator="equal">
      <formula>"Abierta sin plan"</formula>
    </cfRule>
    <cfRule type="cellIs" dxfId="6" priority="7" stopIfTrue="1" operator="equal">
      <formula>"Cerrada"</formula>
    </cfRule>
    <cfRule type="cellIs" dxfId="5" priority="13" stopIfTrue="1" operator="equal">
      <formula>"Abierta con plan"</formula>
    </cfRule>
    <cfRule type="cellIs" dxfId="4" priority="12" stopIfTrue="1" operator="equal">
      <formula>"Abierta sin plan"</formula>
    </cfRule>
    <cfRule type="cellIs" dxfId="3" priority="11" stopIfTrue="1" operator="equal">
      <formula>"Cerrada"</formula>
    </cfRule>
    <cfRule type="cellIs" dxfId="2" priority="10" stopIfTrue="1" operator="equal">
      <formula>"Abierta con plan"</formula>
    </cfRule>
    <cfRule type="cellIs" dxfId="1" priority="8" stopIfTrue="1" operator="equal">
      <formula>"Abierta con plan"</formula>
    </cfRule>
  </conditionalFormatting>
  <conditionalFormatting sqref="Y481:Y489">
    <cfRule type="cellIs" dxfId="0" priority="14" stopIfTrue="1" operator="equal">
      <formula>"Cerrada"</formula>
    </cfRule>
  </conditionalFormatting>
  <dataValidations count="5">
    <dataValidation type="list" allowBlank="1" showInputMessage="1" showErrorMessage="1" sqref="J362:J366 J219:J224 J265:J266 J291:J293 J308:J313 J333:J334 J349:J352 J399:J400 J231:J232 J237:J246 J315:J320 J324:J325 J342 J355:J356 J368 J377 J379:J381 J390:J392 J373:J375 J215 J248:J255 J261 J275:J280 J2:J209 J211 J227 J298:J306 J338 J370 J384:J387 J403" xr:uid="{AF0BFD94-D0FF-490C-8413-AB1DFC2E5C60}">
      <formula1>vicepresidencias</formula1>
    </dataValidation>
    <dataValidation type="list" allowBlank="1" showInputMessage="1" showErrorMessage="1" sqref="I2:I209" xr:uid="{C079FEF7-FAB4-465F-B8F5-5B3BFDE34881}">
      <formula1>PROCESO</formula1>
    </dataValidation>
    <dataValidation type="list" allowBlank="1" showInputMessage="1" showErrorMessage="1" sqref="L307:L308 L213 L220 L237 L239 L256 L275:L276 L285:L290 L2:L99 L101:L209" xr:uid="{CFC79299-3061-43A6-8854-A4ACDB7A5675}">
      <formula1>AUDITOR</formula1>
    </dataValidation>
    <dataValidation type="list" allowBlank="1" showInputMessage="1" showErrorMessage="1" sqref="R2:R209" xr:uid="{EA299E5B-0421-458F-9D02-5CD0607B6A32}">
      <formula1>accion2</formula1>
    </dataValidation>
    <dataValidation type="list" allowBlank="1" showInputMessage="1" showErrorMessage="1" sqref="H2:H209" xr:uid="{4839C467-E006-4EE2-B501-6FF1A70E5A7B}">
      <formula1>AREA</formula1>
    </dataValidation>
  </dataValidations>
  <hyperlinks>
    <hyperlink ref="AF274" r:id="rId1" xr:uid="{AB614D5E-69B2-40F9-B4AC-B05A1F546F99}"/>
    <hyperlink ref="AF239" r:id="rId2" xr:uid="{EC8B105B-E6EB-449D-A3CC-DCDC89A3D5FB}"/>
    <hyperlink ref="AF233" r:id="rId3" xr:uid="{153D2987-C500-41BA-AC0C-6D687B209D83}"/>
    <hyperlink ref="AF347" r:id="rId4" xr:uid="{C05E7A9F-F45D-444F-834F-5BE22B2A75A1}"/>
    <hyperlink ref="AF256" r:id="rId5" xr:uid="{541AF1F5-CE31-4E72-ADDC-64BDDE94B6F1}"/>
    <hyperlink ref="AF333" r:id="rId6" xr:uid="{C91C075E-7589-485B-87B1-2A1D4CF14A54}"/>
    <hyperlink ref="AF334" r:id="rId7" xr:uid="{7B7937DF-C1A9-4F58-B864-4381989CD53F}"/>
    <hyperlink ref="AF288" r:id="rId8" xr:uid="{E2442537-35A2-4411-B361-AEF219547F81}"/>
    <hyperlink ref="AF332" r:id="rId9" xr:uid="{5CD21127-EBF5-4588-BFCA-E9FDD75ED934}"/>
    <hyperlink ref="AF21" r:id="rId10" xr:uid="{FBA53ABE-E424-4B7B-B2E7-C4BAA1E644B0}"/>
    <hyperlink ref="AF51" r:id="rId11" xr:uid="{0A164870-2DFC-4A7A-B17B-691D4906EE92}"/>
    <hyperlink ref="AF110" r:id="rId12" xr:uid="{043846AA-D13A-47F4-8046-8109AC7316EB}"/>
    <hyperlink ref="AF393" r:id="rId13" xr:uid="{00A40B3B-4053-4CB9-AD65-295C3B0C6651}"/>
    <hyperlink ref="AF377" r:id="rId14" xr:uid="{47DE9372-06C9-4A12-A72F-8CC27BBD5D08}"/>
    <hyperlink ref="AF380" r:id="rId15" xr:uid="{B8DA8E9E-4B22-4CE0-958B-9F744F6B175F}"/>
    <hyperlink ref="AF381" r:id="rId16" xr:uid="{8CD7906C-F5C9-477E-831A-64890A848F7D}"/>
    <hyperlink ref="AF390" r:id="rId17" xr:uid="{A4ACD2A9-65C3-49D4-A484-6F4EEA66B06D}"/>
    <hyperlink ref="AF391" r:id="rId18" xr:uid="{9398E3C5-6ED6-462E-920E-D43DCFBD3B0E}"/>
    <hyperlink ref="AF392" r:id="rId19" xr:uid="{1CF64BD8-6EE1-4530-B3C8-62755AD9E9C0}"/>
    <hyperlink ref="AF399" r:id="rId20" xr:uid="{5983B529-5866-493F-80A7-7C339A8CD0AA}"/>
    <hyperlink ref="AF382" r:id="rId21" xr:uid="{DF0E1400-1A67-4AB3-9753-FAD67CCD20F3}"/>
    <hyperlink ref="AF53" r:id="rId22" xr:uid="{AFC4626D-62C3-46BD-A050-7DC99AD0670B}"/>
    <hyperlink ref="AF168" r:id="rId23" xr:uid="{98754A3F-BF7F-4921-9138-151D5B06F520}"/>
    <hyperlink ref="AF181" r:id="rId24" xr:uid="{763CE695-9669-4C4A-BA1D-8330A745D36D}"/>
    <hyperlink ref="AF182" r:id="rId25" xr:uid="{5AA3416F-F14F-4D17-8E2C-B1BFEB95DD90}"/>
    <hyperlink ref="AF208" r:id="rId26" xr:uid="{1DA5ADE7-4BAE-4A14-8058-261E2EB66290}"/>
    <hyperlink ref="AF209" r:id="rId27" xr:uid="{5D5826F3-108A-44CB-A38D-7E6F04012825}"/>
    <hyperlink ref="AF210" r:id="rId28" xr:uid="{8C8CF957-32A8-4F0F-A26C-C32E54973ABD}"/>
    <hyperlink ref="AF236" r:id="rId29" xr:uid="{328B9B13-1385-4FDB-B741-1746E55EF14D}"/>
    <hyperlink ref="AF354" r:id="rId30" xr:uid="{13A03D50-3D48-41BD-9EE3-A5407ACDB091}"/>
    <hyperlink ref="AF357" r:id="rId31" xr:uid="{ED87895D-9CC6-4E47-8475-29CB7A404C53}"/>
    <hyperlink ref="AF359" r:id="rId32" xr:uid="{85EB4645-5A98-4365-884D-B23BCF0C880F}"/>
    <hyperlink ref="AF361" r:id="rId33" xr:uid="{5127CCF9-3F26-4661-AA17-0A1B1C63B0D9}"/>
    <hyperlink ref="AF367" r:id="rId34" xr:uid="{2AEAB9F3-BC3F-49E0-ACEE-79D9E8082559}"/>
    <hyperlink ref="AF299" r:id="rId35" xr:uid="{D6FC118B-F550-4E38-B53A-9C12414B55A7}"/>
    <hyperlink ref="AF370" r:id="rId36" xr:uid="{E018096C-8EBC-4E09-ABE5-3A78AA41DAA3}"/>
    <hyperlink ref="AF307" r:id="rId37" xr:uid="{0D270DB6-0675-4C4F-9CD1-471FA08586B7}"/>
    <hyperlink ref="AF378" r:id="rId38" xr:uid="{EB62128C-C3F1-454E-B9F1-F30EEBF56E24}"/>
    <hyperlink ref="AF220" r:id="rId39" xr:uid="{182D3507-524F-4CF0-B069-1DFFD556FB94}"/>
    <hyperlink ref="AF310" r:id="rId40" xr:uid="{1747F40A-46AF-4AAC-849A-F7D69C1E73D7}"/>
    <hyperlink ref="AF321" r:id="rId41" xr:uid="{1602EDCD-42D2-4E85-9DC7-20381558D2BB}"/>
    <hyperlink ref="AF322" r:id="rId42" xr:uid="{5D3372B7-D7C3-48A6-B996-2BA8D19B3DB0}"/>
    <hyperlink ref="AF291" r:id="rId43" xr:uid="{4D08A917-AD01-48B3-8886-06CFB37CDCFB}"/>
    <hyperlink ref="AF349" r:id="rId44" xr:uid="{D5181FCE-2BD9-4A74-94A5-8196F5D88C76}"/>
    <hyperlink ref="AF352" r:id="rId45" xr:uid="{55A8FF5D-05C6-4D30-91B4-01A226A42EC0}"/>
    <hyperlink ref="AF308" r:id="rId46" xr:uid="{8250419F-9F25-41F1-95D2-EEF23C34C310}"/>
    <hyperlink ref="AF266" r:id="rId47" xr:uid="{3C4601DC-16D7-4F97-B163-E9C08DD8EA48}"/>
    <hyperlink ref="AF237" r:id="rId48" xr:uid="{5FFD4B89-2F95-4C92-BFD8-260032774E24}"/>
    <hyperlink ref="AF130" r:id="rId49" xr:uid="{BFD8AB49-CA47-463C-9061-C2CEEFBBF35F}"/>
    <hyperlink ref="AF375" r:id="rId50" xr:uid="{7647ED45-22DA-4AB5-8AE6-F74AE46FC6D9}"/>
    <hyperlink ref="AF374" r:id="rId51" xr:uid="{43831E04-517D-4D8E-B074-C586A16ED753}"/>
    <hyperlink ref="AF363" r:id="rId52" xr:uid="{59916C4A-A8AC-41C9-BA28-56ED04B33D67}"/>
    <hyperlink ref="AF57" r:id="rId53" xr:uid="{6E74B49B-1B49-4472-9DB8-AE0F557E8038}"/>
    <hyperlink ref="AF70" r:id="rId54" xr:uid="{A5C88F2A-5293-4CED-AD9B-BAC34B59CF46}"/>
    <hyperlink ref="AF384" r:id="rId55" xr:uid="{9C1DF2DD-33AE-459D-9120-0E74E765379D}"/>
    <hyperlink ref="AF385" r:id="rId56" xr:uid="{E9BEFCBB-9B4A-499F-A327-184C254DC3B2}"/>
    <hyperlink ref="AF401" r:id="rId57" xr:uid="{F69EBD8D-D5E9-4246-9B67-C7CE4D2C8874}"/>
    <hyperlink ref="AF402" r:id="rId58" xr:uid="{2F5DB08F-70C0-4500-BA10-41E3A1CBAD13}"/>
    <hyperlink ref="AF403" r:id="rId59" xr:uid="{2E3444E6-0F47-4246-BC9D-190960069F61}"/>
    <hyperlink ref="AF404" r:id="rId60" xr:uid="{490F1A8B-0A5F-4B0F-B2B8-51C9CBBF5A3A}"/>
    <hyperlink ref="AF405" r:id="rId61" xr:uid="{BCB89A04-39C3-4510-98DF-60ED42D23CF7}"/>
    <hyperlink ref="AF387" r:id="rId62" xr:uid="{A325537B-17AC-4AF1-A123-8C44F3BF67FA}"/>
    <hyperlink ref="AF282" r:id="rId63" xr:uid="{879C0679-BA60-46ED-B922-A9450F259829}"/>
    <hyperlink ref="AF284" r:id="rId64" xr:uid="{2FD8E006-32C7-4AB6-8279-35C51FB76A60}"/>
    <hyperlink ref="AF397" r:id="rId65" xr:uid="{3746901D-BF95-4938-B0CA-3B127D1ED54F}"/>
    <hyperlink ref="AF260" r:id="rId66" xr:uid="{4C8005C8-D2E5-4652-963F-B46BE67A1CD5}"/>
    <hyperlink ref="AF396" r:id="rId67" xr:uid="{4DE94E61-18F7-4F5F-88F9-A96C4A887CBF}"/>
    <hyperlink ref="AF10" r:id="rId68" xr:uid="{D5E8DC4B-62FB-4D15-84FF-966E9D945076}"/>
    <hyperlink ref="AF87" r:id="rId69" xr:uid="{7799415D-F35E-4770-BA3B-8514D0B7B6A7}"/>
    <hyperlink ref="AF317" r:id="rId70" xr:uid="{05DCA95E-225E-4076-ABA4-7432C790C39E}"/>
    <hyperlink ref="AF379" r:id="rId71" xr:uid="{A22BC3FE-99A3-485A-A528-67FF1E78BBF9}"/>
    <hyperlink ref="AF386" r:id="rId72" xr:uid="{D3A25BD7-995F-4CF0-A261-F694C16C3690}"/>
    <hyperlink ref="AF336" r:id="rId73" xr:uid="{DC95041F-A11C-4AF1-96F0-4A4A07D46D34}"/>
    <hyperlink ref="AF339" r:id="rId74" xr:uid="{64C73AF4-1101-4B4D-A664-2B5D872B5EBE}"/>
    <hyperlink ref="AF340" r:id="rId75" xr:uid="{B7B1E9F3-F48B-4CCB-940A-235A86A96FF8}"/>
    <hyperlink ref="AF369" r:id="rId76" xr:uid="{694B0263-6474-4FCC-A509-8EFE5F2F8E98}"/>
    <hyperlink ref="AF383" r:id="rId77" xr:uid="{FE615814-E184-4AE2-9D9C-367C252EF752}"/>
    <hyperlink ref="AF394" r:id="rId78" xr:uid="{AADDB5CA-0B58-48E8-910A-0A59AD817671}"/>
    <hyperlink ref="AF395" r:id="rId79" xr:uid="{FEE0D977-7736-4231-871B-34B53BE923A9}"/>
    <hyperlink ref="AF398" r:id="rId80" xr:uid="{B2D3E723-F658-4E40-A087-535A05C2B51C}"/>
    <hyperlink ref="AF407" r:id="rId81" xr:uid="{D5882DB1-E4C8-49B5-82AA-582AFFB12645}"/>
    <hyperlink ref="AF408" r:id="rId82" xr:uid="{946E947D-15FC-4BFB-B738-BEA2D5EFFEC6}"/>
    <hyperlink ref="AF338" r:id="rId83" xr:uid="{4ACAA7A0-20AE-4E01-9813-03054FA5CD75}"/>
    <hyperlink ref="AF371" r:id="rId84" xr:uid="{6122C76C-B429-4120-B297-DF20713D601D}"/>
    <hyperlink ref="AF372" r:id="rId85" xr:uid="{A8E4EA17-B22E-4F67-BC79-06FCFD4719EA}"/>
    <hyperlink ref="AF406" r:id="rId86" xr:uid="{E1885629-885E-4616-89CF-B884770DEF73}"/>
    <hyperlink ref="AF376" r:id="rId87" xr:uid="{9AB6C4CC-36F0-4CCD-9C4F-E2AA79015F3F}"/>
    <hyperlink ref="AF366" r:id="rId88" xr:uid="{262CD083-3DD6-424B-B1D2-5C26F59D7C99}"/>
    <hyperlink ref="AF411" r:id="rId89" xr:uid="{FB5DF2AF-A0F1-44DD-A8DC-4AA94E0C80E1}"/>
    <hyperlink ref="AF427" r:id="rId90" xr:uid="{D4B803A3-2E2F-4F06-A0FA-722B041F2D28}"/>
    <hyperlink ref="AF413" r:id="rId91" xr:uid="{57F9447E-3480-4E0F-BF84-03C5DB1A9A18}"/>
    <hyperlink ref="AF414" r:id="rId92" xr:uid="{45CBDFAD-E31C-44F5-A064-DF5726B3B53B}"/>
    <hyperlink ref="AF424" r:id="rId93" xr:uid="{A475EA22-4F15-4342-A740-22B4B7073EE3}"/>
    <hyperlink ref="AF425" r:id="rId94" xr:uid="{49906F82-1902-4D47-ADB6-64A9A5A95605}"/>
    <hyperlink ref="AF426" r:id="rId95" xr:uid="{504EB08F-22E7-4CBF-AC6B-B68267DDC4E6}"/>
    <hyperlink ref="AF422" r:id="rId96" xr:uid="{0ED63FCF-217C-47E7-9FC7-98EE31C41CD9}"/>
    <hyperlink ref="AF423" r:id="rId97" xr:uid="{A247306D-F195-4FE8-AA25-D8C7C4408FF4}"/>
    <hyperlink ref="AF429" r:id="rId98" xr:uid="{F4468958-B80E-4E54-8B15-2F2D2FF2C874}"/>
    <hyperlink ref="AF412" r:id="rId99" xr:uid="{4CF76EDF-A3D5-4031-BE17-A289B34FFC06}"/>
    <hyperlink ref="AF415" r:id="rId100" xr:uid="{E7AAF9B8-F805-4DD0-85D4-4E7B14852485}"/>
    <hyperlink ref="AF416" r:id="rId101" xr:uid="{9953E412-B622-4C5A-B44E-DE2CEA065FAF}"/>
    <hyperlink ref="AF417" r:id="rId102" xr:uid="{2DAF8804-B381-43E1-8EBF-32124C71D7B9}"/>
    <hyperlink ref="AF428" r:id="rId103" xr:uid="{3C511B3D-CA4C-4EB3-B729-87461B9DE121}"/>
    <hyperlink ref="AF410" r:id="rId104" xr:uid="{FBB5E09E-59A2-46DF-AA9B-2B117084B1CC}"/>
    <hyperlink ref="AF430" r:id="rId105" xr:uid="{590DA11E-E389-4FEB-8A4E-FBC3D4DE8442}"/>
    <hyperlink ref="AF431" r:id="rId106" xr:uid="{577D1124-6D6D-4C41-B3D5-9945954F7E13}"/>
    <hyperlink ref="AF409" r:id="rId107" xr:uid="{CD049CBE-191E-4E34-9A75-9CF9871BE630}"/>
    <hyperlink ref="AF418" r:id="rId108" xr:uid="{BA6F5866-9B1F-4D1E-995A-8FCAAE42A6DA}"/>
    <hyperlink ref="AF419" r:id="rId109" xr:uid="{5910F9B8-7B1D-47CD-B832-0295B1CDEC70}"/>
    <hyperlink ref="AF420" r:id="rId110" xr:uid="{A59B25F0-048E-4C8E-A518-6321BCEFBBBA}"/>
    <hyperlink ref="AF421" r:id="rId111" xr:uid="{F9702568-F597-4EEB-AECE-C6D255636BE9}"/>
    <hyperlink ref="AF432" r:id="rId112" xr:uid="{17BB4952-D189-4694-9282-B024338F548B}"/>
    <hyperlink ref="AF433" r:id="rId113" xr:uid="{1AD48AEA-C3EB-452E-9424-74357F6391B7}"/>
    <hyperlink ref="AF434" r:id="rId114" xr:uid="{73F95463-8CAC-420C-A411-BE3E9F408C6D}"/>
    <hyperlink ref="AF435" r:id="rId115" xr:uid="{13B6F470-B910-4543-B18A-FAB99E50F78B}"/>
    <hyperlink ref="AF436" r:id="rId116" xr:uid="{60669E48-5A9D-4BD8-8DD6-CC7F2D858BFE}"/>
    <hyperlink ref="AF437" r:id="rId117" xr:uid="{D46AD282-CDB8-4306-A370-3410729CCF98}"/>
    <hyperlink ref="AF438" r:id="rId118" xr:uid="{9401DA19-B279-4883-9068-8780F9433492}"/>
    <hyperlink ref="AF439" r:id="rId119" xr:uid="{3372E02F-DAB2-4260-B981-54FA5BBD9FA1}"/>
    <hyperlink ref="AF440" r:id="rId120" xr:uid="{791130CD-84CA-48BD-A7C4-1D7195A95083}"/>
    <hyperlink ref="AF441" r:id="rId121" xr:uid="{057CCA82-6A2E-416E-8C18-515CBCA0D738}"/>
    <hyperlink ref="AF442" r:id="rId122" xr:uid="{54858D87-C9EF-48DC-83F5-AD9F4C5494C6}"/>
    <hyperlink ref="AF443" r:id="rId123" xr:uid="{FA6C7D47-C50C-455B-8E58-63E4FF818B78}"/>
    <hyperlink ref="AF444" r:id="rId124" xr:uid="{FBE3AC68-9DD6-44D4-9A68-CDBA73F27DF4}"/>
    <hyperlink ref="AF445" r:id="rId125" xr:uid="{ED51B9C9-3EC2-4F29-8AEA-3959179155DA}"/>
    <hyperlink ref="AF446" r:id="rId126" xr:uid="{3C679427-1E27-422A-BA2A-3E103AAB6329}"/>
    <hyperlink ref="AF447" r:id="rId127" xr:uid="{CEEC8820-674D-4AAC-8349-432D03A93E4E}"/>
    <hyperlink ref="AF448" r:id="rId128" xr:uid="{7376D64E-DA5F-479B-B3EB-592B1CFCE700}"/>
    <hyperlink ref="AF449" r:id="rId129" xr:uid="{2897602C-6D17-404B-B082-DCA6C49C22DA}"/>
    <hyperlink ref="AF450" r:id="rId130" xr:uid="{65931A3E-D4C2-407A-8E47-C8B1FCCD0ED9}"/>
    <hyperlink ref="AF451" r:id="rId131" xr:uid="{3D3E5C56-A64C-49F6-A96F-15D546DD8FD4}"/>
    <hyperlink ref="AF453" r:id="rId132" xr:uid="{68E06956-849B-4FB6-AD7D-912EE47E0A18}"/>
    <hyperlink ref="AF479" r:id="rId133" xr:uid="{B19366AD-62B8-4B9D-9945-8525D768F67E}"/>
    <hyperlink ref="AF480" r:id="rId134" xr:uid="{55E8866A-D60C-4BE5-9AE9-D7763FBCB308}"/>
    <hyperlink ref="AF465" r:id="rId135" xr:uid="{70B8D84E-B105-484F-8980-C8D2D493D9BF}"/>
    <hyperlink ref="AF454" r:id="rId136" xr:uid="{C2A22322-216F-4F8D-BAD9-E3A60387D90E}"/>
    <hyperlink ref="AF455" r:id="rId137" xr:uid="{39D331D2-4F70-43F5-B183-7AA00F57FEE7}"/>
    <hyperlink ref="AF456" r:id="rId138" xr:uid="{D49E7EC0-0528-456B-8041-A5D6D938491E}"/>
    <hyperlink ref="AF457" r:id="rId139" xr:uid="{9B31C065-6678-43EA-B711-6F5A56907F09}"/>
    <hyperlink ref="AF462" r:id="rId140" xr:uid="{3D45C693-32A7-40CB-BBDF-C565B814B4B2}"/>
    <hyperlink ref="AF464" r:id="rId141" xr:uid="{76DD9773-04E5-429C-917F-7F8968714223}"/>
    <hyperlink ref="AF472" r:id="rId142" xr:uid="{A0F19A51-FCCA-4036-9BB6-9DCBE551F0D1}"/>
    <hyperlink ref="AF481" r:id="rId143" xr:uid="{A8D33904-4EE7-4724-ABAE-2B26F2FDFA4F}"/>
    <hyperlink ref="AF482" r:id="rId144" xr:uid="{EA4A5054-A0F8-47AA-9EDC-25316F6F3958}"/>
    <hyperlink ref="AF483" r:id="rId145" xr:uid="{4146FAD1-8A7A-46B6-BE3A-F4CBBA731B45}"/>
    <hyperlink ref="AF484" r:id="rId146" xr:uid="{CE2206FF-738C-4A82-9705-FF946AC9E8E7}"/>
    <hyperlink ref="AF470" r:id="rId147" xr:uid="{315A2A7E-C38C-4EB3-A87E-2F5219ADD89B}"/>
    <hyperlink ref="AF452" r:id="rId148" xr:uid="{E4DE105A-0B36-400C-B6A3-3263471CA752}"/>
    <hyperlink ref="AF461" r:id="rId149" xr:uid="{C987F0A3-2982-4F73-933C-24B1C0DE1F89}"/>
    <hyperlink ref="AF474" r:id="rId150" xr:uid="{F2DF1AA1-F1FA-4339-B77E-824EBF90BED7}"/>
    <hyperlink ref="AF459" r:id="rId151" xr:uid="{560926D3-D81E-4D87-90A3-099CD4F30122}"/>
    <hyperlink ref="AF460" r:id="rId152" xr:uid="{89691D0E-289E-4218-B4E6-00B7968F7961}"/>
    <hyperlink ref="AF463" r:id="rId153" xr:uid="{EB90FEFF-086A-4EEF-A2D1-72CE0F95D211}"/>
    <hyperlink ref="AF478" r:id="rId154" xr:uid="{C3CEB7B4-0EE1-4B0C-964B-7D12BBB9E599}"/>
    <hyperlink ref="AF473" r:id="rId155" xr:uid="{D1E3F544-CA90-43C5-B608-7C1E865EA357}"/>
    <hyperlink ref="AF475" r:id="rId156" xr:uid="{EB3676D3-529B-4A73-9749-56EFD0D99133}"/>
    <hyperlink ref="AF476" r:id="rId157" xr:uid="{EE5403C9-5FD4-4B8B-AC57-22ECE1C95506}"/>
    <hyperlink ref="AF477" r:id="rId158" xr:uid="{47020E15-94D1-4350-AE8A-7762A33A97A7}"/>
    <hyperlink ref="AF458" r:id="rId159" xr:uid="{A9A0B563-76FC-4FB0-BE33-E6059FE9F3B0}"/>
    <hyperlink ref="AF471" r:id="rId160" xr:uid="{082E63AC-6FCF-4232-BA89-7876F714D090}"/>
    <hyperlink ref="AF466" r:id="rId161" xr:uid="{C682B3D2-74DC-40E0-B474-87169D67E924}"/>
    <hyperlink ref="AF467" r:id="rId162" xr:uid="{8564BC37-D768-4ED8-AFBC-DDB2827269F1}"/>
    <hyperlink ref="AF468" r:id="rId163" xr:uid="{CD8CF599-FE60-4F76-BF04-936F02EFBBCD}"/>
    <hyperlink ref="AF469" r:id="rId164" xr:uid="{43AB170D-27B5-4293-A299-974039C13360}"/>
    <hyperlink ref="AF487" r:id="rId165" xr:uid="{0E54B30C-0FF2-4880-9456-C9EFF8058A7C}"/>
    <hyperlink ref="AF486" r:id="rId166" xr:uid="{02435D19-6E17-45E5-9E86-52BEB135BA3D}"/>
    <hyperlink ref="AF485" r:id="rId167" xr:uid="{D6714A60-43B2-4C52-92C9-24D06663BBAD}"/>
    <hyperlink ref="AF488" r:id="rId168" xr:uid="{D5437B81-50E7-4659-9BA6-3446F199F589}"/>
  </hyperlinks>
  <printOptions horizontalCentered="1" verticalCentered="1"/>
  <pageMargins left="0.51181102362204722" right="0.19685039370078741" top="1.7716535433070868" bottom="0.39370078740157483" header="0" footer="0"/>
  <pageSetup scale="28" orientation="landscape" r:id="rId169"/>
  <headerFooter alignWithMargins="0">
    <oddHeader>&amp;F</oddHeader>
    <oddFooter>Página &amp;P de &amp;N</oddFooter>
  </headerFooter>
  <legacyDrawing r:id="rId170"/>
  <tableParts count="1">
    <tablePart r:id="rId17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DFD58-B7FA-48D8-B0C1-8FA3ED0B14F1}">
  <dimension ref="A1:B9"/>
  <sheetViews>
    <sheetView workbookViewId="0">
      <selection activeCell="D22" sqref="D22"/>
    </sheetView>
  </sheetViews>
  <sheetFormatPr baseColWidth="10" defaultRowHeight="12.75" x14ac:dyDescent="0.2"/>
  <cols>
    <col min="1" max="1" width="28" bestFit="1" customWidth="1"/>
    <col min="2" max="2" width="22.140625" bestFit="1" customWidth="1"/>
  </cols>
  <sheetData>
    <row r="1" spans="1:2" x14ac:dyDescent="0.2">
      <c r="A1" s="171" t="s">
        <v>20</v>
      </c>
      <c r="B1" t="s">
        <v>2286</v>
      </c>
    </row>
    <row r="3" spans="1:2" x14ac:dyDescent="0.2">
      <c r="A3" s="171" t="s">
        <v>2285</v>
      </c>
      <c r="B3" t="s">
        <v>2284</v>
      </c>
    </row>
    <row r="4" spans="1:2" x14ac:dyDescent="0.2">
      <c r="A4" s="172" t="s">
        <v>305</v>
      </c>
      <c r="B4">
        <v>61</v>
      </c>
    </row>
    <row r="5" spans="1:2" x14ac:dyDescent="0.2">
      <c r="A5" s="172" t="s">
        <v>2043</v>
      </c>
      <c r="B5">
        <v>8</v>
      </c>
    </row>
    <row r="6" spans="1:2" x14ac:dyDescent="0.2">
      <c r="A6" s="172" t="s">
        <v>45</v>
      </c>
      <c r="B6">
        <v>347</v>
      </c>
    </row>
    <row r="7" spans="1:2" x14ac:dyDescent="0.2">
      <c r="A7" s="172" t="s">
        <v>318</v>
      </c>
      <c r="B7">
        <v>71</v>
      </c>
    </row>
    <row r="8" spans="1:2" x14ac:dyDescent="0.2">
      <c r="A8" s="172" t="s">
        <v>2283</v>
      </c>
      <c r="B8">
        <v>1</v>
      </c>
    </row>
    <row r="9" spans="1:2" x14ac:dyDescent="0.2">
      <c r="A9" s="172" t="s">
        <v>2209</v>
      </c>
      <c r="B9">
        <v>488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Resumen</vt:lpstr>
      <vt:lpstr>Vigentes x 70</vt:lpstr>
      <vt:lpstr>Cumplidas x 71</vt:lpstr>
      <vt:lpstr>Cerradas x 347</vt:lpstr>
      <vt:lpstr>BD Completa</vt:lpstr>
      <vt:lpstr>Tabla Dinámica</vt:lpstr>
      <vt:lpstr>'BD Completa'!_Toc443982796</vt:lpstr>
      <vt:lpstr>'Cerradas x 347'!_Toc443982796</vt:lpstr>
      <vt:lpstr>'BD Completa'!Área_de_impresión</vt:lpstr>
      <vt:lpstr>'Cerradas x 347'!Área_de_impresión</vt:lpstr>
      <vt:lpstr>'Cumplidas x 71'!Área_de_impresión</vt:lpstr>
      <vt:lpstr>'Vigentes x 70'!Área_de_impresión</vt:lpstr>
      <vt:lpstr>'BD Completa'!Títulos_a_imprimir</vt:lpstr>
      <vt:lpstr>'Cerradas x 347'!Títulos_a_imprimir</vt:lpstr>
      <vt:lpstr>'Cumplidas x 71'!Títulos_a_imprimir</vt:lpstr>
      <vt:lpstr>'Vigentes x 70'!Títulos_a_imprimir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Diego Toro Bautista</dc:creator>
  <cp:lastModifiedBy>Juan Diego Toro Bautista</cp:lastModifiedBy>
  <dcterms:created xsi:type="dcterms:W3CDTF">2024-07-12T20:57:43Z</dcterms:created>
  <dcterms:modified xsi:type="dcterms:W3CDTF">2024-07-15T21:07:36Z</dcterms:modified>
</cp:coreProperties>
</file>