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Documents\ANI 2016\INGRESOS 2016\INFORME INGRESOS\"/>
    </mc:Choice>
  </mc:AlternateContent>
  <bookViews>
    <workbookView xWindow="0" yWindow="0" windowWidth="20730" windowHeight="9435" tabRatio="802"/>
  </bookViews>
  <sheets>
    <sheet name="Enero 2016" sheetId="1" r:id="rId1"/>
    <sheet name="Febrero 2016 " sheetId="3" r:id="rId2"/>
    <sheet name="Marzo 2016" sheetId="4" r:id="rId3"/>
    <sheet name="Abril 2016 " sheetId="5" r:id="rId4"/>
    <sheet name="Mayo 2016" sheetId="6" r:id="rId5"/>
    <sheet name="Junio 2016" sheetId="7" r:id="rId6"/>
    <sheet name="Julio 2016" sheetId="8" r:id="rId7"/>
    <sheet name="Agosto 2016 " sheetId="9" r:id="rId8"/>
    <sheet name="Septiembre 2016" sheetId="11" r:id="rId9"/>
    <sheet name="Octubre 2016 " sheetId="12" r:id="rId10"/>
    <sheet name="Noviembre 2016" sheetId="13" r:id="rId11"/>
    <sheet name="Diciembre 2016" sheetId="14" r:id="rId12"/>
  </sheets>
  <definedNames>
    <definedName name="_xlnm.Print_Area" localSheetId="3">'Abril 2016 '!$A$1:$H$48</definedName>
    <definedName name="_xlnm.Print_Area" localSheetId="7">'Agosto 2016 '!$A$1:$H$52</definedName>
    <definedName name="_xlnm.Print_Area" localSheetId="11">'Diciembre 2016'!$A$1:$H$52</definedName>
    <definedName name="_xlnm.Print_Area" localSheetId="0">'Enero 2016'!$A$1:$H$47</definedName>
    <definedName name="_xlnm.Print_Area" localSheetId="1">'Febrero 2016 '!$A$1:$H$47</definedName>
    <definedName name="_xlnm.Print_Area" localSheetId="6">'Julio 2016'!$A$1:$H$50</definedName>
    <definedName name="_xlnm.Print_Area" localSheetId="5">'Junio 2016'!$A$1:$H$50</definedName>
    <definedName name="_xlnm.Print_Area" localSheetId="2">'Marzo 2016'!$A$1:$H$48</definedName>
    <definedName name="_xlnm.Print_Area" localSheetId="4">'Mayo 2016'!$A$1:$H$49</definedName>
    <definedName name="_xlnm.Print_Area" localSheetId="10">'Noviembre 2016'!$A$1:$H$50</definedName>
    <definedName name="_xlnm.Print_Area" localSheetId="9">'Octubre 2016 '!$A$1:$H$48</definedName>
    <definedName name="_xlnm.Print_Area" localSheetId="8">'Septiembre 2016'!$A$1:$H$49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 l="1"/>
  <c r="G26" i="13"/>
  <c r="F26" i="13"/>
  <c r="F24" i="12"/>
  <c r="F24" i="11"/>
  <c r="G24" i="9"/>
  <c r="F24" i="9"/>
  <c r="F22" i="8"/>
  <c r="F21" i="7"/>
  <c r="G20" i="6"/>
  <c r="F20" i="6"/>
  <c r="G20" i="5"/>
  <c r="F20" i="5"/>
  <c r="G12" i="4"/>
  <c r="D12" i="4"/>
  <c r="G21" i="3"/>
  <c r="G20" i="3"/>
  <c r="D20" i="3"/>
  <c r="F20" i="3"/>
  <c r="D12" i="3"/>
  <c r="G20" i="1"/>
  <c r="G21" i="1"/>
  <c r="G21" i="4"/>
  <c r="F20" i="4"/>
  <c r="H36" i="14" l="1"/>
  <c r="H36" i="13"/>
  <c r="H34" i="12"/>
  <c r="H34" i="11"/>
  <c r="H34" i="9"/>
  <c r="H15" i="9"/>
  <c r="H17" i="9"/>
  <c r="H20" i="9"/>
  <c r="H22" i="9"/>
  <c r="H23" i="9"/>
  <c r="H26" i="9"/>
  <c r="H27" i="9"/>
  <c r="H30" i="9"/>
  <c r="H31" i="9"/>
  <c r="H32" i="9"/>
  <c r="H32" i="8"/>
  <c r="H15" i="8"/>
  <c r="H20" i="8"/>
  <c r="H21" i="8"/>
  <c r="H24" i="8"/>
  <c r="H25" i="8"/>
  <c r="H28" i="8"/>
  <c r="H30" i="8"/>
  <c r="H31" i="7"/>
  <c r="H30" i="6"/>
  <c r="H13" i="3"/>
  <c r="H16" i="3"/>
  <c r="H18" i="3"/>
  <c r="H19" i="3"/>
  <c r="H22" i="3"/>
  <c r="H25" i="3"/>
  <c r="H26" i="3"/>
  <c r="H27" i="3"/>
  <c r="H29" i="3"/>
  <c r="H31" i="3"/>
  <c r="H13" i="1"/>
  <c r="H22" i="1"/>
  <c r="H23" i="1"/>
  <c r="H25" i="1"/>
  <c r="H26" i="1"/>
  <c r="H27" i="1"/>
  <c r="H29" i="1"/>
  <c r="H31" i="1"/>
  <c r="F38" i="14" l="1"/>
  <c r="H38" i="14" s="1"/>
  <c r="F38" i="13"/>
  <c r="H38" i="13" s="1"/>
  <c r="F36" i="12"/>
  <c r="H36" i="12" s="1"/>
  <c r="F36" i="11"/>
  <c r="H36" i="11" s="1"/>
  <c r="F36" i="9"/>
  <c r="H36" i="9" s="1"/>
  <c r="F33" i="7"/>
  <c r="H33" i="7" s="1"/>
  <c r="F34" i="8"/>
  <c r="H34" i="8" s="1"/>
  <c r="F32" i="6"/>
  <c r="H32" i="6" s="1"/>
  <c r="F32" i="5"/>
  <c r="F31" i="4"/>
  <c r="H21" i="3"/>
  <c r="F18" i="12" l="1"/>
  <c r="F18" i="11"/>
  <c r="F18" i="9" l="1"/>
  <c r="F20" i="1"/>
  <c r="D20" i="1"/>
  <c r="F15" i="7"/>
  <c r="F16" i="8"/>
  <c r="F14" i="6"/>
  <c r="F14" i="4"/>
  <c r="F14" i="3"/>
  <c r="F14" i="5"/>
  <c r="G35" i="14" l="1"/>
  <c r="G35" i="13"/>
  <c r="G33" i="12"/>
  <c r="G33" i="11"/>
  <c r="G33" i="9"/>
  <c r="G31" i="8"/>
  <c r="E35" i="14" l="1"/>
  <c r="G28" i="4"/>
  <c r="G28" i="3" l="1"/>
  <c r="G28" i="1"/>
  <c r="G22" i="7" l="1"/>
  <c r="H21" i="1" l="1"/>
  <c r="F22" i="4" l="1"/>
  <c r="G15" i="1" l="1"/>
  <c r="F18" i="1"/>
  <c r="H18" i="1" s="1"/>
  <c r="F19" i="1"/>
  <c r="H19" i="1" s="1"/>
  <c r="F16" i="1"/>
  <c r="H16" i="1" s="1"/>
  <c r="D15" i="1"/>
  <c r="F15" i="1" s="1"/>
  <c r="H15" i="1" s="1"/>
  <c r="G15" i="14" l="1"/>
  <c r="G14" i="14" s="1"/>
  <c r="G22" i="14"/>
  <c r="G24" i="14"/>
  <c r="G25" i="14"/>
  <c r="G28" i="14"/>
  <c r="G29" i="14"/>
  <c r="F37" i="14"/>
  <c r="H37" i="14" s="1"/>
  <c r="D35" i="14"/>
  <c r="H34" i="14"/>
  <c r="H33" i="14"/>
  <c r="H32" i="14"/>
  <c r="G31" i="14"/>
  <c r="D26" i="14"/>
  <c r="F23" i="14"/>
  <c r="E23" i="14"/>
  <c r="D23" i="14"/>
  <c r="F20" i="14"/>
  <c r="H18" i="14"/>
  <c r="G18" i="14"/>
  <c r="F18" i="14"/>
  <c r="E18" i="14"/>
  <c r="H17" i="14"/>
  <c r="H16" i="14" s="1"/>
  <c r="G16" i="14"/>
  <c r="F16" i="14"/>
  <c r="E16" i="14"/>
  <c r="D16" i="14"/>
  <c r="E39" i="14"/>
  <c r="H17" i="13"/>
  <c r="H16" i="13" s="1"/>
  <c r="G16" i="13"/>
  <c r="F16" i="13"/>
  <c r="D16" i="13"/>
  <c r="F20" i="13"/>
  <c r="G22" i="13"/>
  <c r="G24" i="13"/>
  <c r="G25" i="13"/>
  <c r="H35" i="14" l="1"/>
  <c r="H29" i="14"/>
  <c r="G21" i="14"/>
  <c r="G30" i="14"/>
  <c r="H24" i="14"/>
  <c r="G13" i="14"/>
  <c r="G23" i="14"/>
  <c r="H28" i="14"/>
  <c r="H15" i="14"/>
  <c r="H14" i="14" s="1"/>
  <c r="H25" i="14"/>
  <c r="D39" i="14"/>
  <c r="H31" i="14"/>
  <c r="G27" i="14"/>
  <c r="G26" i="14" s="1"/>
  <c r="H22" i="14"/>
  <c r="F35" i="14"/>
  <c r="F37" i="13"/>
  <c r="H37" i="13" s="1"/>
  <c r="D35" i="13"/>
  <c r="H34" i="13"/>
  <c r="H33" i="13"/>
  <c r="H32" i="13"/>
  <c r="G31" i="13"/>
  <c r="H29" i="13"/>
  <c r="H28" i="13"/>
  <c r="G27" i="13"/>
  <c r="D26" i="13"/>
  <c r="H25" i="13"/>
  <c r="H24" i="13"/>
  <c r="G23" i="13"/>
  <c r="F23" i="13"/>
  <c r="D23" i="13"/>
  <c r="H22" i="13"/>
  <c r="G21" i="13"/>
  <c r="H18" i="13"/>
  <c r="G18" i="13"/>
  <c r="F18" i="13"/>
  <c r="H15" i="13"/>
  <c r="H14" i="13" s="1"/>
  <c r="G14" i="13"/>
  <c r="H30" i="14" l="1"/>
  <c r="G13" i="13"/>
  <c r="H31" i="13"/>
  <c r="H27" i="13"/>
  <c r="H21" i="14"/>
  <c r="G20" i="14"/>
  <c r="H23" i="14"/>
  <c r="H27" i="14"/>
  <c r="G30" i="13"/>
  <c r="H30" i="13" s="1"/>
  <c r="H23" i="13"/>
  <c r="D39" i="13"/>
  <c r="F39" i="14"/>
  <c r="G20" i="13"/>
  <c r="F35" i="13"/>
  <c r="H21" i="13"/>
  <c r="H26" i="14" l="1"/>
  <c r="H20" i="13"/>
  <c r="H20" i="14"/>
  <c r="F39" i="13"/>
  <c r="F35" i="12"/>
  <c r="H35" i="12" s="1"/>
  <c r="D33" i="12"/>
  <c r="H32" i="12"/>
  <c r="H31" i="12"/>
  <c r="H30" i="12"/>
  <c r="G29" i="12"/>
  <c r="H27" i="12"/>
  <c r="H26" i="12"/>
  <c r="G25" i="12"/>
  <c r="D24" i="12"/>
  <c r="H23" i="12"/>
  <c r="H22" i="12"/>
  <c r="G21" i="12"/>
  <c r="F21" i="12"/>
  <c r="D21" i="12"/>
  <c r="H20" i="12"/>
  <c r="G19" i="12"/>
  <c r="H16" i="12"/>
  <c r="G16" i="12"/>
  <c r="F16" i="12"/>
  <c r="H15" i="12"/>
  <c r="H14" i="12" s="1"/>
  <c r="G14" i="12"/>
  <c r="G13" i="12" l="1"/>
  <c r="G28" i="12"/>
  <c r="H28" i="12" s="1"/>
  <c r="H19" i="12"/>
  <c r="H29" i="12"/>
  <c r="H33" i="12"/>
  <c r="D37" i="12"/>
  <c r="H25" i="12"/>
  <c r="G39" i="14"/>
  <c r="H21" i="12"/>
  <c r="F33" i="12"/>
  <c r="H39" i="14"/>
  <c r="G18" i="12"/>
  <c r="G24" i="12" l="1"/>
  <c r="H24" i="12"/>
  <c r="H26" i="13"/>
  <c r="H18" i="12"/>
  <c r="D33" i="11"/>
  <c r="F35" i="11"/>
  <c r="H35" i="11" s="1"/>
  <c r="H32" i="11"/>
  <c r="H31" i="11"/>
  <c r="H30" i="11"/>
  <c r="G29" i="11"/>
  <c r="H27" i="11"/>
  <c r="H26" i="11"/>
  <c r="G25" i="11"/>
  <c r="D24" i="11"/>
  <c r="H23" i="11"/>
  <c r="H22" i="11"/>
  <c r="G21" i="11"/>
  <c r="F21" i="11"/>
  <c r="D21" i="11"/>
  <c r="H20" i="11"/>
  <c r="G19" i="11"/>
  <c r="H16" i="11"/>
  <c r="G16" i="11"/>
  <c r="F16" i="11"/>
  <c r="H15" i="11"/>
  <c r="H14" i="11" s="1"/>
  <c r="G14" i="11"/>
  <c r="H19" i="11" l="1"/>
  <c r="H33" i="11"/>
  <c r="D37" i="11"/>
  <c r="G28" i="11"/>
  <c r="G24" i="11" s="1"/>
  <c r="F37" i="12"/>
  <c r="G13" i="11"/>
  <c r="H25" i="11"/>
  <c r="H29" i="11"/>
  <c r="H21" i="11"/>
  <c r="G18" i="11"/>
  <c r="H28" i="11"/>
  <c r="F33" i="11"/>
  <c r="H24" i="11" l="1"/>
  <c r="H18" i="11"/>
  <c r="F16" i="9"/>
  <c r="G16" i="9"/>
  <c r="F35" i="9"/>
  <c r="D33" i="9"/>
  <c r="G25" i="9"/>
  <c r="H25" i="9" s="1"/>
  <c r="D24" i="9"/>
  <c r="G21" i="9"/>
  <c r="F21" i="9"/>
  <c r="D21" i="9"/>
  <c r="G19" i="9"/>
  <c r="H19" i="9" s="1"/>
  <c r="G14" i="9"/>
  <c r="H14" i="9" s="1"/>
  <c r="H16" i="9" l="1"/>
  <c r="F33" i="9"/>
  <c r="H33" i="9" s="1"/>
  <c r="H35" i="9"/>
  <c r="H21" i="9"/>
  <c r="G37" i="12"/>
  <c r="D37" i="9"/>
  <c r="G13" i="9"/>
  <c r="H13" i="9" s="1"/>
  <c r="H37" i="12"/>
  <c r="F37" i="11"/>
  <c r="G18" i="9"/>
  <c r="H18" i="9" s="1"/>
  <c r="G29" i="9"/>
  <c r="H29" i="9" s="1"/>
  <c r="H20" i="1"/>
  <c r="H37" i="11" l="1"/>
  <c r="G28" i="9"/>
  <c r="H28" i="9" s="1"/>
  <c r="F37" i="9" l="1"/>
  <c r="G37" i="11"/>
  <c r="H24" i="9" l="1"/>
  <c r="G14" i="8"/>
  <c r="H14" i="8" s="1"/>
  <c r="G18" i="8"/>
  <c r="H18" i="8" s="1"/>
  <c r="G29" i="8"/>
  <c r="H29" i="8" s="1"/>
  <c r="F33" i="8"/>
  <c r="H33" i="8" s="1"/>
  <c r="D31" i="8"/>
  <c r="G23" i="8"/>
  <c r="D22" i="8"/>
  <c r="G19" i="8"/>
  <c r="F19" i="8"/>
  <c r="H19" i="8" s="1"/>
  <c r="D19" i="8"/>
  <c r="H23" i="8" l="1"/>
  <c r="G17" i="8"/>
  <c r="H17" i="8" s="1"/>
  <c r="G13" i="8"/>
  <c r="H13" i="8" s="1"/>
  <c r="G27" i="8"/>
  <c r="D35" i="8"/>
  <c r="F31" i="8"/>
  <c r="H31" i="8" s="1"/>
  <c r="F32" i="7"/>
  <c r="H32" i="7" s="1"/>
  <c r="G30" i="7"/>
  <c r="D30" i="7"/>
  <c r="H29" i="7"/>
  <c r="H28" i="7"/>
  <c r="H27" i="7"/>
  <c r="G26" i="7"/>
  <c r="H24" i="7"/>
  <c r="H23" i="7"/>
  <c r="D21" i="7"/>
  <c r="H20" i="7"/>
  <c r="H19" i="7"/>
  <c r="G18" i="7"/>
  <c r="F18" i="7"/>
  <c r="D18" i="7"/>
  <c r="H17" i="7"/>
  <c r="G16" i="7"/>
  <c r="H14" i="7"/>
  <c r="H13" i="7"/>
  <c r="D12" i="7"/>
  <c r="G16" i="8" l="1"/>
  <c r="H16" i="8" s="1"/>
  <c r="G26" i="8"/>
  <c r="H27" i="8"/>
  <c r="G37" i="9"/>
  <c r="H37" i="9" s="1"/>
  <c r="H16" i="7"/>
  <c r="G25" i="7"/>
  <c r="G21" i="7" s="1"/>
  <c r="D11" i="7"/>
  <c r="F11" i="7" s="1"/>
  <c r="F12" i="7"/>
  <c r="F30" i="7"/>
  <c r="H30" i="7" s="1"/>
  <c r="G15" i="7"/>
  <c r="H18" i="7"/>
  <c r="H26" i="7"/>
  <c r="H22" i="7"/>
  <c r="G17" i="6"/>
  <c r="H26" i="8" l="1"/>
  <c r="H22" i="8" s="1"/>
  <c r="G22" i="8"/>
  <c r="D10" i="7"/>
  <c r="F10" i="7" s="1"/>
  <c r="H25" i="7"/>
  <c r="D34" i="7"/>
  <c r="H15" i="7"/>
  <c r="G12" i="7"/>
  <c r="F35" i="8"/>
  <c r="F34" i="7"/>
  <c r="F31" i="6"/>
  <c r="H31" i="6" s="1"/>
  <c r="H29" i="6" s="1"/>
  <c r="G29" i="6"/>
  <c r="D29" i="6"/>
  <c r="H28" i="6"/>
  <c r="H27" i="6"/>
  <c r="H26" i="6"/>
  <c r="G25" i="6"/>
  <c r="H23" i="6"/>
  <c r="H22" i="6"/>
  <c r="G21" i="6"/>
  <c r="D20" i="6"/>
  <c r="H19" i="6"/>
  <c r="H18" i="6"/>
  <c r="F17" i="6"/>
  <c r="H17" i="6" s="1"/>
  <c r="D17" i="6"/>
  <c r="H16" i="6"/>
  <c r="G15" i="6"/>
  <c r="H13" i="6"/>
  <c r="G11" i="7" l="1"/>
  <c r="G10" i="7" s="1"/>
  <c r="H21" i="6"/>
  <c r="G24" i="6"/>
  <c r="D33" i="6"/>
  <c r="G14" i="6"/>
  <c r="H14" i="6" s="1"/>
  <c r="H12" i="7"/>
  <c r="H21" i="7"/>
  <c r="H25" i="6"/>
  <c r="H24" i="6" s="1"/>
  <c r="F29" i="6"/>
  <c r="H15" i="6"/>
  <c r="G25" i="5"/>
  <c r="G21" i="5"/>
  <c r="G35" i="8" l="1"/>
  <c r="H35" i="8" s="1"/>
  <c r="G34" i="7"/>
  <c r="H10" i="7"/>
  <c r="H34" i="7" s="1"/>
  <c r="H11" i="7"/>
  <c r="H20" i="6"/>
  <c r="G24" i="5"/>
  <c r="F33" i="6"/>
  <c r="H23" i="5"/>
  <c r="F31" i="5" l="1"/>
  <c r="H31" i="5" s="1"/>
  <c r="H30" i="5"/>
  <c r="G29" i="5"/>
  <c r="D29" i="5"/>
  <c r="H28" i="5"/>
  <c r="H27" i="5"/>
  <c r="H26" i="5"/>
  <c r="H22" i="5"/>
  <c r="D20" i="5"/>
  <c r="H19" i="5"/>
  <c r="H18" i="5"/>
  <c r="G17" i="5"/>
  <c r="F17" i="5"/>
  <c r="D17" i="5"/>
  <c r="H16" i="5"/>
  <c r="G15" i="5"/>
  <c r="H13" i="5"/>
  <c r="H17" i="5" l="1"/>
  <c r="F29" i="5"/>
  <c r="H29" i="5" s="1"/>
  <c r="H15" i="5"/>
  <c r="H32" i="5"/>
  <c r="G33" i="6"/>
  <c r="H33" i="6"/>
  <c r="G14" i="5"/>
  <c r="H24" i="5"/>
  <c r="H21" i="5"/>
  <c r="H25" i="5"/>
  <c r="D33" i="5" l="1"/>
  <c r="H14" i="5"/>
  <c r="H31" i="4"/>
  <c r="H29" i="4"/>
  <c r="D28" i="4"/>
  <c r="H20" i="5" l="1"/>
  <c r="F33" i="5"/>
  <c r="H19" i="4"/>
  <c r="H18" i="4"/>
  <c r="G17" i="4"/>
  <c r="F17" i="4"/>
  <c r="D17" i="4"/>
  <c r="H16" i="4"/>
  <c r="G15" i="4"/>
  <c r="G24" i="4"/>
  <c r="H26" i="4"/>
  <c r="H25" i="4"/>
  <c r="H27" i="4"/>
  <c r="G17" i="3"/>
  <c r="F17" i="3"/>
  <c r="D17" i="3"/>
  <c r="G15" i="3"/>
  <c r="H15" i="3" s="1"/>
  <c r="G24" i="3"/>
  <c r="H24" i="3" s="1"/>
  <c r="H17" i="3" l="1"/>
  <c r="G33" i="5"/>
  <c r="H24" i="4"/>
  <c r="H15" i="4"/>
  <c r="G14" i="3"/>
  <c r="G23" i="4"/>
  <c r="G20" i="4" s="1"/>
  <c r="G14" i="4"/>
  <c r="H33" i="5"/>
  <c r="H17" i="4"/>
  <c r="G23" i="3"/>
  <c r="H23" i="3" s="1"/>
  <c r="H14" i="3" l="1"/>
  <c r="G12" i="3"/>
  <c r="F17" i="1"/>
  <c r="D17" i="1"/>
  <c r="G17" i="1"/>
  <c r="F24" i="1"/>
  <c r="D24" i="1"/>
  <c r="G24" i="1"/>
  <c r="D20" i="4"/>
  <c r="F30" i="4"/>
  <c r="H23" i="4"/>
  <c r="H22" i="4"/>
  <c r="H14" i="4"/>
  <c r="H13" i="4"/>
  <c r="H17" i="1" l="1"/>
  <c r="H24" i="1"/>
  <c r="D12" i="1"/>
  <c r="F12" i="1" s="1"/>
  <c r="D11" i="4"/>
  <c r="D10" i="4" s="1"/>
  <c r="D32" i="4" s="1"/>
  <c r="F12" i="4"/>
  <c r="H12" i="4" s="1"/>
  <c r="G11" i="4"/>
  <c r="H30" i="4"/>
  <c r="H28" i="4" s="1"/>
  <c r="F28" i="4"/>
  <c r="G14" i="1"/>
  <c r="H21" i="4"/>
  <c r="H14" i="1" l="1"/>
  <c r="G12" i="1"/>
  <c r="F11" i="4"/>
  <c r="F10" i="4" s="1"/>
  <c r="F32" i="4" s="1"/>
  <c r="G10" i="4"/>
  <c r="G32" i="4" s="1"/>
  <c r="H20" i="4"/>
  <c r="F30" i="3"/>
  <c r="D28" i="3"/>
  <c r="D28" i="1"/>
  <c r="F30" i="1"/>
  <c r="F28" i="3" l="1"/>
  <c r="H28" i="3" s="1"/>
  <c r="H30" i="3"/>
  <c r="F28" i="1"/>
  <c r="H28" i="1" s="1"/>
  <c r="H30" i="1"/>
  <c r="H11" i="4"/>
  <c r="D11" i="3"/>
  <c r="D10" i="3" s="1"/>
  <c r="D32" i="3" s="1"/>
  <c r="F12" i="3"/>
  <c r="G11" i="3"/>
  <c r="H10" i="4"/>
  <c r="H32" i="4" s="1"/>
  <c r="H20" i="3"/>
  <c r="H12" i="1"/>
  <c r="F11" i="1"/>
  <c r="D11" i="1"/>
  <c r="F11" i="3" l="1"/>
  <c r="H11" i="3" s="1"/>
  <c r="H12" i="3"/>
  <c r="G10" i="3"/>
  <c r="G32" i="3" s="1"/>
  <c r="D10" i="1"/>
  <c r="D32" i="1" s="1"/>
  <c r="G11" i="1"/>
  <c r="H11" i="1" s="1"/>
  <c r="F10" i="3" l="1"/>
  <c r="F32" i="3" s="1"/>
  <c r="H32" i="3" s="1"/>
  <c r="G10" i="1"/>
  <c r="G32" i="1" s="1"/>
  <c r="F10" i="1"/>
  <c r="H10" i="3" l="1"/>
  <c r="F32" i="1"/>
  <c r="H10" i="1"/>
  <c r="H32" i="1" s="1"/>
  <c r="H35" i="13"/>
  <c r="H39" i="13" s="1"/>
  <c r="G39" i="13"/>
</calcChain>
</file>

<file path=xl/sharedStrings.xml><?xml version="1.0" encoding="utf-8"?>
<sst xmlns="http://schemas.openxmlformats.org/spreadsheetml/2006/main" count="637" uniqueCount="73">
  <si>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</si>
  <si>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</si>
  <si>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</si>
  <si>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</si>
  <si>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</si>
  <si>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</si>
  <si>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</si>
  <si>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</si>
  <si>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</si>
  <si>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</si>
  <si>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</si>
  <si>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</si>
  <si>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</si>
  <si>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</si>
  <si>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APORTES DE OTRAS ENTIDADES</t>
  </si>
  <si>
    <t>TASAS, MULTAS Y CONTRIBUCIONES</t>
  </si>
  <si>
    <t>OTROS INGRESOS</t>
  </si>
  <si>
    <t>RECURSOS DE CAPITAL</t>
  </si>
  <si>
    <t>RENDIMIENTOS FINANCIEROS</t>
  </si>
  <si>
    <t>OTROS RECURSOS DEL BALANCE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</si>
  <si>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</si>
  <si>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</si>
  <si>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</si>
  <si>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</si>
  <si>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</si>
  <si>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</si>
  <si>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</si>
  <si>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</si>
  <si>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</si>
  <si>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</si>
  <si>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</si>
  <si>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</si>
  <si>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</si>
  <si>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</si>
  <si>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</si>
  <si>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</si>
  <si>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</si>
  <si>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para pagar 15-05-2014</t>
  </si>
  <si>
    <t>para pagar en may</t>
  </si>
  <si>
    <t>VIGENCIA FISCAL:      2016</t>
  </si>
  <si>
    <t>RENDIMIENTOS FINANCIEROS CUENTAS BANCARIAS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</si>
  <si>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</si>
  <si>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</si>
  <si>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</si>
  <si>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</si>
  <si>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APROVECHAMIENTOS</t>
  </si>
  <si>
    <t>RECUPERACIONES</t>
  </si>
  <si>
    <t>EXTRAORDINARIOS</t>
  </si>
  <si>
    <t>COMISIONES</t>
  </si>
  <si>
    <t>ORDINARIOS</t>
  </si>
  <si>
    <t>RENDIMIENTOS FINANCIEROS CUN</t>
  </si>
  <si>
    <t>Mayo</t>
  </si>
  <si>
    <t>Junio</t>
  </si>
  <si>
    <t>Julio</t>
  </si>
  <si>
    <t>PEAJES</t>
  </si>
  <si>
    <t>TASAS</t>
  </si>
  <si>
    <t>Enero</t>
  </si>
  <si>
    <t>Febrero</t>
  </si>
  <si>
    <t>Marzo</t>
  </si>
  <si>
    <t>Abril</t>
  </si>
  <si>
    <t>Agosto</t>
  </si>
  <si>
    <t>SANCIONES</t>
  </si>
  <si>
    <t>Septiembre</t>
  </si>
  <si>
    <t>Octubre</t>
  </si>
  <si>
    <t>Noviembre</t>
  </si>
  <si>
    <t>MULTAS</t>
  </si>
  <si>
    <t>Diciembre</t>
  </si>
  <si>
    <t>AFORO
VIGENTE
( 1 )</t>
  </si>
  <si>
    <t xml:space="preserve">RENDIMIENTOS FINANCIEROS </t>
  </si>
  <si>
    <t>TASAS MULTAS Y CONTRIBUCIONES</t>
  </si>
  <si>
    <t xml:space="preserve">             COORDINADORA GIT ADMINISTRATIVA Y FINANCIERA</t>
  </si>
  <si>
    <t xml:space="preserve">                                            EXPG3-6 CON FUNCIONES DE TESORERA</t>
  </si>
  <si>
    <t>* MEDIANTE DECRETO 2088  DEL 21/12/2016 SE RECORTA EL PRESUPUESTO EN EL RUBRO 3128 OTROS INGRESOS CON  APORTES RECURSOS PROPIOS, LA SUMA DE $ 7,898,039,140 Y EN EL RUBRO 43 INVERSION CON APORTES NACIÓN LA SUMA DE $3.700.000.000,oo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</si>
</sst>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.00_);_(* \(#,##0.00\);_(* &quot;-&quot;??_);_(@_)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color rgb="FF000000"/>
      <name val="Arial Narrow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6" fontId="2" fillId="0" borderId="0" xfId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/>
    <xf numFmtId="166" fontId="2" fillId="0" borderId="9" xfId="1" applyFont="1" applyFill="1" applyBorder="1" applyAlignment="1">
      <alignment horizontal="right"/>
    </xf>
    <xf numFmtId="166" fontId="2" fillId="2" borderId="9" xfId="1" applyFont="1" applyFill="1" applyBorder="1" applyAlignment="1">
      <alignment horizontal="right"/>
    </xf>
    <xf numFmtId="43" fontId="2" fillId="0" borderId="0" xfId="0" applyNumberFormat="1" applyFont="1" applyFill="1" applyBorder="1"/>
    <xf numFmtId="0" fontId="2" fillId="0" borderId="11" xfId="0" applyFont="1" applyFill="1" applyBorder="1"/>
    <xf numFmtId="166" fontId="2" fillId="0" borderId="12" xfId="1" applyFont="1" applyFill="1" applyBorder="1"/>
    <xf numFmtId="0" fontId="3" fillId="0" borderId="11" xfId="0" applyFont="1" applyFill="1" applyBorder="1"/>
    <xf numFmtId="166" fontId="3" fillId="0" borderId="0" xfId="1" applyFont="1" applyFill="1" applyBorder="1"/>
    <xf numFmtId="166" fontId="2" fillId="0" borderId="0" xfId="0" applyNumberFormat="1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66" fontId="2" fillId="0" borderId="14" xfId="1" applyFont="1" applyFill="1" applyBorder="1"/>
    <xf numFmtId="166" fontId="2" fillId="0" borderId="15" xfId="1" applyFont="1" applyFill="1" applyBorder="1"/>
    <xf numFmtId="0" fontId="2" fillId="0" borderId="9" xfId="0" applyFont="1" applyFill="1" applyBorder="1" applyAlignment="1"/>
    <xf numFmtId="166" fontId="2" fillId="2" borderId="6" xfId="1" applyFont="1" applyFill="1" applyBorder="1" applyAlignment="1">
      <alignment horizontal="right"/>
    </xf>
    <xf numFmtId="39" fontId="2" fillId="2" borderId="9" xfId="1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Border="1"/>
    <xf numFmtId="166" fontId="2" fillId="2" borderId="0" xfId="1" applyFont="1" applyFill="1" applyBorder="1"/>
    <xf numFmtId="0" fontId="2" fillId="2" borderId="6" xfId="0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66" fontId="3" fillId="0" borderId="3" xfId="1" applyFont="1" applyFill="1" applyBorder="1" applyAlignment="1">
      <alignment horizontal="center" vertical="center" wrapText="1"/>
    </xf>
    <xf numFmtId="166" fontId="2" fillId="0" borderId="9" xfId="1" applyFont="1" applyFill="1" applyBorder="1"/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/>
    <xf numFmtId="166" fontId="3" fillId="0" borderId="9" xfId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39" fontId="2" fillId="0" borderId="9" xfId="1" applyNumberFormat="1" applyFont="1" applyFill="1" applyBorder="1" applyAlignment="1">
      <alignment horizontal="right"/>
    </xf>
    <xf numFmtId="166" fontId="2" fillId="0" borderId="6" xfId="1" applyFont="1" applyFill="1" applyBorder="1" applyAlignment="1">
      <alignment horizontal="right"/>
    </xf>
    <xf numFmtId="166" fontId="3" fillId="2" borderId="3" xfId="1" applyFont="1" applyFill="1" applyBorder="1" applyAlignment="1">
      <alignment horizontal="center" vertical="center" wrapText="1"/>
    </xf>
    <xf numFmtId="165" fontId="3" fillId="0" borderId="9" xfId="2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 vertical="center" wrapText="1" readingOrder="1"/>
    </xf>
    <xf numFmtId="166" fontId="2" fillId="0" borderId="9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 vertical="center" wrapText="1" readingOrder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166" fontId="3" fillId="0" borderId="9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166" fontId="2" fillId="0" borderId="10" xfId="1" applyFont="1" applyFill="1" applyBorder="1" applyAlignment="1">
      <alignment horizontal="right"/>
    </xf>
    <xf numFmtId="166" fontId="3" fillId="0" borderId="10" xfId="1" applyFont="1" applyFill="1" applyBorder="1" applyAlignment="1">
      <alignment horizontal="right"/>
    </xf>
    <xf numFmtId="14" fontId="2" fillId="0" borderId="12" xfId="1" applyNumberFormat="1" applyFont="1" applyFill="1" applyBorder="1"/>
    <xf numFmtId="166" fontId="2" fillId="0" borderId="23" xfId="1" applyFont="1" applyFill="1" applyBorder="1" applyAlignment="1">
      <alignment horizontal="right"/>
    </xf>
    <xf numFmtId="166" fontId="2" fillId="0" borderId="24" xfId="1" applyFont="1" applyFill="1" applyBorder="1" applyAlignment="1">
      <alignment horizontal="right"/>
    </xf>
    <xf numFmtId="166" fontId="3" fillId="0" borderId="10" xfId="1" applyFont="1" applyFill="1" applyBorder="1" applyAlignment="1">
      <alignment horizontal="right" vertical="center"/>
    </xf>
    <xf numFmtId="165" fontId="3" fillId="0" borderId="10" xfId="2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166" fontId="3" fillId="0" borderId="25" xfId="1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7" xfId="0" applyFont="1" applyFill="1" applyBorder="1"/>
    <xf numFmtId="166" fontId="3" fillId="0" borderId="10" xfId="0" applyNumberFormat="1" applyFont="1" applyFill="1" applyBorder="1" applyAlignment="1">
      <alignment vertical="center"/>
    </xf>
    <xf numFmtId="166" fontId="2" fillId="0" borderId="10" xfId="0" applyNumberFormat="1" applyFont="1" applyFill="1" applyBorder="1" applyAlignment="1">
      <alignment vertical="center"/>
    </xf>
    <xf numFmtId="0" fontId="2" fillId="0" borderId="12" xfId="0" applyFont="1" applyFill="1" applyBorder="1"/>
    <xf numFmtId="166" fontId="2" fillId="2" borderId="12" xfId="1" applyFont="1" applyFill="1" applyBorder="1"/>
    <xf numFmtId="0" fontId="2" fillId="2" borderId="15" xfId="0" applyFont="1" applyFill="1" applyBorder="1"/>
    <xf numFmtId="0" fontId="2" fillId="0" borderId="21" xfId="0" applyFont="1" applyFill="1" applyBorder="1" applyAlignment="1">
      <alignment vertical="center" wrapText="1"/>
    </xf>
    <xf numFmtId="0" fontId="6" fillId="0" borderId="11" xfId="0" applyFont="1" applyFill="1" applyBorder="1"/>
    <xf numFmtId="0" fontId="3" fillId="2" borderId="3" xfId="0" applyFont="1" applyFill="1" applyBorder="1" applyAlignment="1">
      <alignment horizontal="center" vertical="center"/>
    </xf>
    <xf numFmtId="166" fontId="2" fillId="2" borderId="10" xfId="1" applyFont="1" applyFill="1" applyBorder="1" applyAlignment="1">
      <alignment horizontal="right"/>
    </xf>
    <xf numFmtId="166" fontId="3" fillId="2" borderId="1" xfId="1" applyFont="1" applyFill="1" applyBorder="1" applyAlignment="1">
      <alignment horizontal="center" vertical="center" wrapText="1"/>
    </xf>
    <xf numFmtId="166" fontId="2" fillId="0" borderId="21" xfId="1" applyFont="1" applyFill="1" applyBorder="1"/>
    <xf numFmtId="166" fontId="2" fillId="0" borderId="26" xfId="1" applyFont="1" applyFill="1" applyBorder="1"/>
    <xf numFmtId="0" fontId="2" fillId="2" borderId="10" xfId="0" applyFont="1" applyFill="1" applyBorder="1"/>
    <xf numFmtId="43" fontId="3" fillId="0" borderId="10" xfId="0" applyNumberFormat="1" applyFont="1" applyFill="1" applyBorder="1" applyAlignment="1">
      <alignment vertical="center"/>
    </xf>
    <xf numFmtId="43" fontId="2" fillId="0" borderId="1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pane xSplit="3" ySplit="9" topLeftCell="D10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11" sqref="D11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1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x14ac:dyDescent="0.25">
      <c r="A2" s="76"/>
      <c r="B2" s="77"/>
      <c r="C2" s="77"/>
      <c r="D2" s="77"/>
      <c r="E2" s="77"/>
      <c r="F2" s="77"/>
      <c r="G2" s="77"/>
      <c r="H2" s="78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49"/>
    </row>
    <row r="6" spans="1:8" x14ac:dyDescent="0.25">
      <c r="A6" s="10" t="s">
        <v>2</v>
      </c>
      <c r="C6" s="1" t="s">
        <v>3</v>
      </c>
      <c r="F6" s="3" t="s">
        <v>4</v>
      </c>
      <c r="G6" s="3" t="s">
        <v>56</v>
      </c>
      <c r="H6" s="11" t="s">
        <v>39</v>
      </c>
    </row>
    <row r="7" spans="1:8" ht="15.75" thickBot="1" x14ac:dyDescent="0.3">
      <c r="A7" s="10"/>
      <c r="H7" s="11"/>
    </row>
    <row r="8" spans="1:8" s="2" customFormat="1" ht="48.75" customHeight="1" thickBot="1" x14ac:dyDescent="0.3">
      <c r="A8" s="79" t="s">
        <v>5</v>
      </c>
      <c r="B8" s="79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x14ac:dyDescent="0.25">
      <c r="A9" s="80"/>
      <c r="B9" s="81"/>
      <c r="C9" s="4"/>
      <c r="D9" s="4"/>
      <c r="E9" s="4"/>
      <c r="F9" s="4"/>
      <c r="G9" s="4"/>
      <c r="H9" s="46"/>
    </row>
    <row r="10" spans="1:8" s="45" customFormat="1" ht="27" customHeight="1" x14ac:dyDescent="0.25">
      <c r="A10" s="42">
        <v>3</v>
      </c>
      <c r="B10" s="43"/>
      <c r="C10" s="43" t="s">
        <v>11</v>
      </c>
      <c r="D10" s="44">
        <f>+D11+D20</f>
        <v>486915983259</v>
      </c>
      <c r="E10" s="44"/>
      <c r="F10" s="44">
        <f>+F11+F20</f>
        <v>486915983259</v>
      </c>
      <c r="G10" s="44">
        <f>+G11+G20</f>
        <v>22219283124.66</v>
      </c>
      <c r="H10" s="52">
        <f t="shared" ref="H10:H31" si="0">F10-G10</f>
        <v>464696700134.34003</v>
      </c>
    </row>
    <row r="11" spans="1:8" x14ac:dyDescent="0.25">
      <c r="A11" s="5">
        <v>31</v>
      </c>
      <c r="B11" s="6"/>
      <c r="C11" s="6" t="s">
        <v>12</v>
      </c>
      <c r="D11" s="7">
        <f>+D12</f>
        <v>481412038312</v>
      </c>
      <c r="E11" s="7"/>
      <c r="F11" s="7">
        <f>+F12</f>
        <v>481412038312</v>
      </c>
      <c r="G11" s="7">
        <f t="shared" ref="G11" si="1">+G12</f>
        <v>19432759181.810001</v>
      </c>
      <c r="H11" s="47">
        <f t="shared" si="0"/>
        <v>461979279130.19</v>
      </c>
    </row>
    <row r="12" spans="1:8" x14ac:dyDescent="0.25">
      <c r="A12" s="5">
        <v>312</v>
      </c>
      <c r="B12" s="6"/>
      <c r="C12" s="6" t="s">
        <v>13</v>
      </c>
      <c r="D12" s="7">
        <f>D13+D14</f>
        <v>481412038312</v>
      </c>
      <c r="E12" s="7"/>
      <c r="F12" s="7">
        <f>D12+E12</f>
        <v>481412038312</v>
      </c>
      <c r="G12" s="7">
        <f>G14</f>
        <v>19432759181.810001</v>
      </c>
      <c r="H12" s="47">
        <f t="shared" si="0"/>
        <v>461979279130.19</v>
      </c>
    </row>
    <row r="13" spans="1:8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v>0</v>
      </c>
      <c r="H13" s="47">
        <f t="shared" si="0"/>
        <v>337684104</v>
      </c>
    </row>
    <row r="14" spans="1:8" x14ac:dyDescent="0.25">
      <c r="A14" s="5">
        <v>3128</v>
      </c>
      <c r="B14" s="6"/>
      <c r="C14" s="6" t="s">
        <v>16</v>
      </c>
      <c r="D14" s="7">
        <v>481074354208</v>
      </c>
      <c r="E14" s="7"/>
      <c r="F14" s="7">
        <v>473176315068</v>
      </c>
      <c r="G14" s="7">
        <f>G15+G17</f>
        <v>19432759181.810001</v>
      </c>
      <c r="H14" s="47">
        <f t="shared" si="0"/>
        <v>453743555886.19</v>
      </c>
    </row>
    <row r="15" spans="1:8" x14ac:dyDescent="0.25">
      <c r="A15" s="5">
        <v>31281</v>
      </c>
      <c r="B15" s="6"/>
      <c r="C15" s="6" t="s">
        <v>49</v>
      </c>
      <c r="D15" s="7">
        <f>D16</f>
        <v>0</v>
      </c>
      <c r="E15" s="7"/>
      <c r="F15" s="7">
        <f>D15</f>
        <v>0</v>
      </c>
      <c r="G15" s="7">
        <f>G16</f>
        <v>18947739740</v>
      </c>
      <c r="H15" s="47">
        <f t="shared" si="0"/>
        <v>-18947739740</v>
      </c>
    </row>
    <row r="16" spans="1:8" x14ac:dyDescent="0.25">
      <c r="A16" s="5">
        <v>312811</v>
      </c>
      <c r="B16" s="6"/>
      <c r="C16" s="6" t="s">
        <v>48</v>
      </c>
      <c r="D16" s="7"/>
      <c r="E16" s="7"/>
      <c r="F16" s="7">
        <f>D16</f>
        <v>0</v>
      </c>
      <c r="G16" s="7">
        <v>18947739740</v>
      </c>
      <c r="H16" s="47">
        <f t="shared" si="0"/>
        <v>-18947739740</v>
      </c>
    </row>
    <row r="17" spans="1:8" x14ac:dyDescent="0.25">
      <c r="A17" s="5">
        <v>31282</v>
      </c>
      <c r="B17" s="6"/>
      <c r="C17" s="6" t="s">
        <v>47</v>
      </c>
      <c r="D17" s="7">
        <f>D18+D19</f>
        <v>0</v>
      </c>
      <c r="E17" s="7"/>
      <c r="F17" s="7">
        <f>F18+F19</f>
        <v>0</v>
      </c>
      <c r="G17" s="7">
        <f>G18+G19</f>
        <v>485019441.81</v>
      </c>
      <c r="H17" s="47">
        <f t="shared" si="0"/>
        <v>-485019441.81</v>
      </c>
    </row>
    <row r="18" spans="1:8" x14ac:dyDescent="0.25">
      <c r="A18" s="5">
        <v>312821</v>
      </c>
      <c r="B18" s="6"/>
      <c r="C18" s="6" t="s">
        <v>46</v>
      </c>
      <c r="D18" s="7"/>
      <c r="E18" s="7"/>
      <c r="F18" s="7">
        <f>D18</f>
        <v>0</v>
      </c>
      <c r="G18" s="7">
        <v>18661</v>
      </c>
      <c r="H18" s="47">
        <f t="shared" si="0"/>
        <v>-18661</v>
      </c>
    </row>
    <row r="19" spans="1:8" x14ac:dyDescent="0.25">
      <c r="A19" s="5">
        <v>312822</v>
      </c>
      <c r="B19" s="6"/>
      <c r="C19" s="6" t="s">
        <v>45</v>
      </c>
      <c r="D19" s="7">
        <v>0</v>
      </c>
      <c r="E19" s="7"/>
      <c r="F19" s="7">
        <f>D19</f>
        <v>0</v>
      </c>
      <c r="G19" s="7">
        <v>485000780.81</v>
      </c>
      <c r="H19" s="47">
        <f t="shared" si="0"/>
        <v>-485000780.81</v>
      </c>
    </row>
    <row r="20" spans="1:8" x14ac:dyDescent="0.25">
      <c r="A20" s="5">
        <v>32</v>
      </c>
      <c r="B20" s="6"/>
      <c r="C20" s="6" t="s">
        <v>17</v>
      </c>
      <c r="D20" s="7">
        <f>D21</f>
        <v>5503944947</v>
      </c>
      <c r="E20" s="7"/>
      <c r="F20" s="7">
        <f>F21</f>
        <v>5503944947</v>
      </c>
      <c r="G20" s="7">
        <f>G21+G23</f>
        <v>2786523942.8499999</v>
      </c>
      <c r="H20" s="47">
        <f t="shared" si="0"/>
        <v>2717421004.1500001</v>
      </c>
    </row>
    <row r="21" spans="1:8" x14ac:dyDescent="0.25">
      <c r="A21" s="5">
        <v>3230</v>
      </c>
      <c r="B21" s="6"/>
      <c r="C21" s="6" t="s">
        <v>18</v>
      </c>
      <c r="D21" s="3">
        <v>5503944947</v>
      </c>
      <c r="E21" s="7"/>
      <c r="F21" s="7">
        <v>5503944947</v>
      </c>
      <c r="G21" s="7">
        <f>G22</f>
        <v>6190075.0999999996</v>
      </c>
      <c r="H21" s="47">
        <f t="shared" si="0"/>
        <v>5497754871.8999996</v>
      </c>
    </row>
    <row r="22" spans="1:8" x14ac:dyDescent="0.25">
      <c r="A22" s="5">
        <v>32303</v>
      </c>
      <c r="B22" s="6"/>
      <c r="C22" s="6" t="s">
        <v>40</v>
      </c>
      <c r="D22" s="7"/>
      <c r="E22" s="7"/>
      <c r="F22" s="7"/>
      <c r="G22" s="7">
        <v>6190075.0999999996</v>
      </c>
      <c r="H22" s="47">
        <f t="shared" si="0"/>
        <v>-6190075.0999999996</v>
      </c>
    </row>
    <row r="23" spans="1:8" x14ac:dyDescent="0.25">
      <c r="A23" s="5">
        <v>3255</v>
      </c>
      <c r="B23" s="6"/>
      <c r="C23" s="6" t="s">
        <v>19</v>
      </c>
      <c r="D23" s="7">
        <v>0</v>
      </c>
      <c r="E23" s="7"/>
      <c r="F23" s="7">
        <v>0</v>
      </c>
      <c r="G23" s="7">
        <v>2780333867.75</v>
      </c>
      <c r="H23" s="47">
        <f t="shared" si="0"/>
        <v>-2780333867.75</v>
      </c>
    </row>
    <row r="24" spans="1:8" x14ac:dyDescent="0.25">
      <c r="A24" s="5">
        <v>32551</v>
      </c>
      <c r="B24" s="19"/>
      <c r="C24" s="19" t="s">
        <v>41</v>
      </c>
      <c r="D24" s="7">
        <f>D25+D26+D27</f>
        <v>0</v>
      </c>
      <c r="E24" s="7"/>
      <c r="F24" s="7">
        <f>F25+F26+F27</f>
        <v>0</v>
      </c>
      <c r="G24" s="7">
        <f>G25+G26+G27</f>
        <v>2780333867.75</v>
      </c>
      <c r="H24" s="47">
        <f t="shared" si="0"/>
        <v>-2780333867.75</v>
      </c>
    </row>
    <row r="25" spans="1:8" x14ac:dyDescent="0.25">
      <c r="A25" s="5">
        <v>325511</v>
      </c>
      <c r="B25" s="19"/>
      <c r="C25" s="19" t="s">
        <v>42</v>
      </c>
      <c r="D25" s="7">
        <v>0</v>
      </c>
      <c r="E25" s="7"/>
      <c r="F25" s="7">
        <v>0</v>
      </c>
      <c r="G25" s="7">
        <v>164863596</v>
      </c>
      <c r="H25" s="47">
        <f t="shared" si="0"/>
        <v>-164863596</v>
      </c>
    </row>
    <row r="26" spans="1:8" x14ac:dyDescent="0.25">
      <c r="A26" s="5">
        <v>325513</v>
      </c>
      <c r="B26" s="19"/>
      <c r="C26" s="19" t="s">
        <v>43</v>
      </c>
      <c r="D26" s="7">
        <v>0</v>
      </c>
      <c r="E26" s="7"/>
      <c r="F26" s="7">
        <v>0</v>
      </c>
      <c r="G26" s="7">
        <v>2586592005.75</v>
      </c>
      <c r="H26" s="47">
        <f t="shared" si="0"/>
        <v>-2586592005.75</v>
      </c>
    </row>
    <row r="27" spans="1:8" x14ac:dyDescent="0.25">
      <c r="A27" s="5">
        <v>325514</v>
      </c>
      <c r="B27" s="19"/>
      <c r="C27" s="19" t="s">
        <v>44</v>
      </c>
      <c r="D27" s="7">
        <v>0</v>
      </c>
      <c r="E27" s="7"/>
      <c r="F27" s="7">
        <v>0</v>
      </c>
      <c r="G27" s="7">
        <v>28878266</v>
      </c>
      <c r="H27" s="47">
        <f t="shared" si="0"/>
        <v>-28878266</v>
      </c>
    </row>
    <row r="28" spans="1:8" s="2" customFormat="1" x14ac:dyDescent="0.25">
      <c r="A28" s="31">
        <v>4</v>
      </c>
      <c r="B28" s="32"/>
      <c r="C28" s="32" t="s">
        <v>20</v>
      </c>
      <c r="D28" s="33">
        <f>+D29+D30+D31</f>
        <v>2345009472978</v>
      </c>
      <c r="E28" s="7"/>
      <c r="F28" s="33">
        <f>+F29+F30+F31</f>
        <v>2345009472978</v>
      </c>
      <c r="G28" s="7">
        <f t="shared" ref="G28" si="2">SUM(G29:G31)</f>
        <v>0</v>
      </c>
      <c r="H28" s="48">
        <f t="shared" si="0"/>
        <v>2345009472978</v>
      </c>
    </row>
    <row r="29" spans="1:8" x14ac:dyDescent="0.25">
      <c r="A29" s="5">
        <v>41</v>
      </c>
      <c r="B29" s="6"/>
      <c r="C29" s="6" t="s">
        <v>21</v>
      </c>
      <c r="D29" s="7">
        <v>5470592400</v>
      </c>
      <c r="E29" s="7"/>
      <c r="F29" s="7">
        <v>5470592400</v>
      </c>
      <c r="G29" s="7">
        <v>0</v>
      </c>
      <c r="H29" s="47">
        <f t="shared" si="0"/>
        <v>5470592400</v>
      </c>
    </row>
    <row r="30" spans="1:8" x14ac:dyDescent="0.25">
      <c r="A30" s="5">
        <v>42</v>
      </c>
      <c r="B30" s="6"/>
      <c r="C30" s="6" t="s">
        <v>22</v>
      </c>
      <c r="D30" s="7">
        <v>761406880578</v>
      </c>
      <c r="E30" s="7"/>
      <c r="F30" s="7">
        <f>D30</f>
        <v>761406880578</v>
      </c>
      <c r="G30" s="7">
        <v>0</v>
      </c>
      <c r="H30" s="47">
        <f t="shared" si="0"/>
        <v>761406880578</v>
      </c>
    </row>
    <row r="31" spans="1:8" x14ac:dyDescent="0.25">
      <c r="A31" s="5">
        <v>43</v>
      </c>
      <c r="B31" s="6"/>
      <c r="C31" s="6" t="s">
        <v>23</v>
      </c>
      <c r="D31" s="7">
        <v>1578132000000</v>
      </c>
      <c r="E31" s="7"/>
      <c r="F31" s="7">
        <v>1578132000000</v>
      </c>
      <c r="G31" s="7">
        <v>0</v>
      </c>
      <c r="H31" s="47">
        <f t="shared" si="0"/>
        <v>1578132000000</v>
      </c>
    </row>
    <row r="32" spans="1:8" x14ac:dyDescent="0.25">
      <c r="A32" s="82" t="s">
        <v>24</v>
      </c>
      <c r="B32" s="83"/>
      <c r="C32" s="83"/>
      <c r="D32" s="7">
        <f>+D10+D28</f>
        <v>2831925456237</v>
      </c>
      <c r="E32" s="7"/>
      <c r="F32" s="7">
        <f>+F10+F28</f>
        <v>2831925456237</v>
      </c>
      <c r="G32" s="7">
        <f>+G10+G28</f>
        <v>22219283124.66</v>
      </c>
      <c r="H32" s="47">
        <f>+H10+H28</f>
        <v>2809706173112.3398</v>
      </c>
    </row>
    <row r="33" spans="1:8" x14ac:dyDescent="0.25">
      <c r="A33" s="10"/>
      <c r="H33" s="11"/>
    </row>
    <row r="34" spans="1:8" x14ac:dyDescent="0.25">
      <c r="A34" s="10"/>
      <c r="H34" s="11"/>
    </row>
    <row r="35" spans="1:8" x14ac:dyDescent="0.25">
      <c r="A35" s="10"/>
      <c r="H35" s="11"/>
    </row>
    <row r="36" spans="1:8" x14ac:dyDescent="0.25">
      <c r="A36" s="10" t="s">
        <v>25</v>
      </c>
      <c r="F36" s="3" t="s">
        <v>26</v>
      </c>
      <c r="H36" s="11"/>
    </row>
    <row r="37" spans="1:8" x14ac:dyDescent="0.25">
      <c r="A37" s="12" t="s">
        <v>27</v>
      </c>
      <c r="E37" s="13"/>
      <c r="F37" s="13" t="s">
        <v>28</v>
      </c>
      <c r="H37" s="11"/>
    </row>
    <row r="38" spans="1:8" s="3" customFormat="1" x14ac:dyDescent="0.25">
      <c r="A38" s="12" t="s">
        <v>29</v>
      </c>
      <c r="B38" s="1"/>
      <c r="C38" s="1"/>
      <c r="E38" s="13"/>
      <c r="F38" s="13" t="s">
        <v>30</v>
      </c>
      <c r="H38" s="11"/>
    </row>
    <row r="39" spans="1:8" s="3" customFormat="1" x14ac:dyDescent="0.25">
      <c r="A39" s="12"/>
      <c r="B39" s="1"/>
      <c r="C39" s="1"/>
      <c r="D39" s="13"/>
      <c r="E39" s="13"/>
      <c r="F39" s="13"/>
      <c r="H39" s="11"/>
    </row>
    <row r="40" spans="1:8" x14ac:dyDescent="0.25">
      <c r="A40" s="10"/>
      <c r="D40" s="13"/>
      <c r="H40" s="11"/>
    </row>
    <row r="41" spans="1:8" x14ac:dyDescent="0.25">
      <c r="A41" s="10"/>
      <c r="H41" s="11"/>
    </row>
    <row r="42" spans="1:8" s="3" customFormat="1" x14ac:dyDescent="0.25">
      <c r="A42" s="10" t="s">
        <v>31</v>
      </c>
      <c r="B42" s="1"/>
      <c r="C42" s="1"/>
      <c r="F42" s="3" t="s">
        <v>32</v>
      </c>
      <c r="H42" s="11"/>
    </row>
    <row r="43" spans="1:8" s="3" customFormat="1" x14ac:dyDescent="0.25">
      <c r="A43" s="12" t="s">
        <v>33</v>
      </c>
      <c r="B43" s="1"/>
      <c r="C43" s="1"/>
      <c r="D43" s="9"/>
      <c r="F43" s="13" t="s">
        <v>34</v>
      </c>
      <c r="H43" s="11"/>
    </row>
    <row r="44" spans="1:8" s="3" customFormat="1" x14ac:dyDescent="0.25">
      <c r="A44" s="12" t="s">
        <v>35</v>
      </c>
      <c r="B44" s="1"/>
      <c r="C44" s="1"/>
      <c r="D44" s="14"/>
      <c r="F44" s="13" t="s">
        <v>36</v>
      </c>
      <c r="H44" s="11"/>
    </row>
    <row r="45" spans="1:8" x14ac:dyDescent="0.25">
      <c r="A45" s="10"/>
      <c r="H45" s="11"/>
    </row>
    <row r="46" spans="1:8" x14ac:dyDescent="0.25">
      <c r="A46" s="10"/>
      <c r="H46" s="11"/>
    </row>
    <row r="47" spans="1:8" ht="15.75" thickBot="1" x14ac:dyDescent="0.3">
      <c r="A47" s="15"/>
      <c r="B47" s="16"/>
      <c r="C47" s="16"/>
      <c r="D47" s="17"/>
      <c r="E47" s="17"/>
      <c r="F47" s="17"/>
      <c r="G47" s="17"/>
      <c r="H47" s="18"/>
    </row>
    <row r="56" spans="8:8" x14ac:dyDescent="0.25">
      <c r="H56" s="3" t="s">
        <v>37</v>
      </c>
    </row>
    <row r="57" spans="8:8" x14ac:dyDescent="0.25">
      <c r="H57" s="3" t="s">
        <v>38</v>
      </c>
    </row>
  </sheetData>
  <mergeCells count="5">
    <mergeCell ref="A1:H1"/>
    <mergeCell ref="A2:H2"/>
    <mergeCell ref="A8:B8"/>
    <mergeCell ref="A9:B9"/>
    <mergeCell ref="A32:C32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F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3" sqref="G1:G1048576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ht="13.5" customHeight="1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ht="11.25" customHeight="1" x14ac:dyDescent="0.25">
      <c r="A2" s="76"/>
      <c r="B2" s="77"/>
      <c r="C2" s="77"/>
      <c r="D2" s="77"/>
      <c r="E2" s="77"/>
      <c r="F2" s="77"/>
      <c r="G2" s="77"/>
      <c r="H2" s="78"/>
    </row>
    <row r="3" spans="1:8" ht="7.5" customHeight="1" x14ac:dyDescent="0.25">
      <c r="A3" s="10"/>
      <c r="H3" s="11"/>
    </row>
    <row r="4" spans="1:8" x14ac:dyDescent="0.25">
      <c r="A4" s="12" t="s">
        <v>1</v>
      </c>
      <c r="H4" s="11"/>
    </row>
    <row r="5" spans="1:8" ht="5.25" customHeight="1" x14ac:dyDescent="0.25">
      <c r="A5" s="10"/>
      <c r="H5" s="49"/>
    </row>
    <row r="6" spans="1:8" ht="14.25" customHeight="1" x14ac:dyDescent="0.25">
      <c r="A6" s="10" t="s">
        <v>2</v>
      </c>
      <c r="C6" s="1" t="s">
        <v>3</v>
      </c>
      <c r="F6" s="3" t="s">
        <v>4</v>
      </c>
      <c r="G6" s="3" t="s">
        <v>63</v>
      </c>
      <c r="H6" s="11" t="s">
        <v>39</v>
      </c>
    </row>
    <row r="7" spans="1:8" ht="5.25" customHeight="1" thickBot="1" x14ac:dyDescent="0.3">
      <c r="A7" s="10"/>
      <c r="H7" s="11"/>
    </row>
    <row r="8" spans="1:8" s="23" customFormat="1" ht="48.75" customHeight="1" thickBot="1" x14ac:dyDescent="0.3">
      <c r="A8" s="98" t="s">
        <v>5</v>
      </c>
      <c r="B8" s="99"/>
      <c r="C8" s="65" t="s">
        <v>6</v>
      </c>
      <c r="D8" s="37" t="s">
        <v>7</v>
      </c>
      <c r="E8" s="37" t="s">
        <v>8</v>
      </c>
      <c r="F8" s="37" t="s">
        <v>67</v>
      </c>
      <c r="G8" s="29" t="s">
        <v>9</v>
      </c>
      <c r="H8" s="29" t="s">
        <v>10</v>
      </c>
    </row>
    <row r="9" spans="1:8" ht="7.5" customHeight="1" x14ac:dyDescent="0.25">
      <c r="A9" s="91"/>
      <c r="B9" s="92"/>
      <c r="C9" s="25"/>
      <c r="D9" s="25"/>
      <c r="E9" s="25"/>
      <c r="F9" s="25"/>
      <c r="G9" s="25"/>
      <c r="H9" s="54"/>
    </row>
    <row r="10" spans="1:8" s="45" customFormat="1" ht="35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217674426103.75</v>
      </c>
      <c r="H10" s="52">
        <v>269241557155.25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211607131815.12</v>
      </c>
      <c r="H11" s="47">
        <v>269804906496.88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211607131815.12</v>
      </c>
      <c r="H12" s="47">
        <v>269804906496.88</v>
      </c>
    </row>
    <row r="13" spans="1:8" s="1" customFormat="1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f>+G14+G16</f>
        <v>23450620800</v>
      </c>
      <c r="H13" s="47">
        <v>-23112936696</v>
      </c>
    </row>
    <row r="14" spans="1:8" s="1" customFormat="1" x14ac:dyDescent="0.25">
      <c r="A14" s="5">
        <v>31271</v>
      </c>
      <c r="B14" s="6"/>
      <c r="C14" s="6" t="s">
        <v>55</v>
      </c>
      <c r="D14" s="7">
        <v>0</v>
      </c>
      <c r="E14" s="7"/>
      <c r="F14" s="7">
        <v>0</v>
      </c>
      <c r="G14" s="7">
        <f>G15</f>
        <v>21312600000</v>
      </c>
      <c r="H14" s="47">
        <f>H15</f>
        <v>-21312600000</v>
      </c>
    </row>
    <row r="15" spans="1:8" s="1" customFormat="1" x14ac:dyDescent="0.25">
      <c r="A15" s="5">
        <v>312712</v>
      </c>
      <c r="B15" s="6"/>
      <c r="C15" s="6" t="s">
        <v>54</v>
      </c>
      <c r="D15" s="7">
        <v>0</v>
      </c>
      <c r="E15" s="7"/>
      <c r="F15" s="7">
        <v>0</v>
      </c>
      <c r="G15" s="7">
        <v>21312600000</v>
      </c>
      <c r="H15" s="47">
        <f>-G15</f>
        <v>-21312600000</v>
      </c>
    </row>
    <row r="16" spans="1:8" s="1" customFormat="1" x14ac:dyDescent="0.25">
      <c r="A16" s="5">
        <v>31273</v>
      </c>
      <c r="B16" s="6"/>
      <c r="C16" s="6" t="s">
        <v>61</v>
      </c>
      <c r="D16" s="7">
        <v>0</v>
      </c>
      <c r="E16" s="7"/>
      <c r="F16" s="7">
        <f t="shared" ref="F16:H16" si="0">F17</f>
        <v>0</v>
      </c>
      <c r="G16" s="7">
        <f t="shared" si="0"/>
        <v>2138020800</v>
      </c>
      <c r="H16" s="47">
        <f t="shared" si="0"/>
        <v>-2138020800</v>
      </c>
    </row>
    <row r="17" spans="1:8" s="1" customFormat="1" x14ac:dyDescent="0.25">
      <c r="A17" s="5">
        <v>312731</v>
      </c>
      <c r="B17" s="6"/>
      <c r="C17" s="6" t="s">
        <v>61</v>
      </c>
      <c r="D17" s="7">
        <v>0</v>
      </c>
      <c r="E17" s="7"/>
      <c r="F17" s="7"/>
      <c r="G17" s="7">
        <v>2138020800</v>
      </c>
      <c r="H17" s="47">
        <v>-2138020800</v>
      </c>
    </row>
    <row r="18" spans="1:8" s="1" customFormat="1" x14ac:dyDescent="0.25">
      <c r="A18" s="5">
        <v>3128</v>
      </c>
      <c r="B18" s="6"/>
      <c r="C18" s="6" t="s">
        <v>16</v>
      </c>
      <c r="D18" s="7">
        <v>481074354208</v>
      </c>
      <c r="E18" s="7"/>
      <c r="F18" s="7">
        <f>D18+E18</f>
        <v>481074354208</v>
      </c>
      <c r="G18" s="7">
        <f>G19+G21</f>
        <v>188156511015.12</v>
      </c>
      <c r="H18" s="47">
        <f>+F18-G18</f>
        <v>292917843192.88</v>
      </c>
    </row>
    <row r="19" spans="1:8" s="1" customFormat="1" x14ac:dyDescent="0.25">
      <c r="A19" s="5">
        <v>31281</v>
      </c>
      <c r="B19" s="6"/>
      <c r="C19" s="6" t="s">
        <v>49</v>
      </c>
      <c r="D19" s="7">
        <v>0</v>
      </c>
      <c r="E19" s="7"/>
      <c r="F19" s="7">
        <v>0</v>
      </c>
      <c r="G19" s="7">
        <f>G20</f>
        <v>175607682285</v>
      </c>
      <c r="H19" s="47">
        <f>F19-G19</f>
        <v>-175607682285</v>
      </c>
    </row>
    <row r="20" spans="1:8" s="1" customFormat="1" x14ac:dyDescent="0.25">
      <c r="A20" s="5">
        <v>312811</v>
      </c>
      <c r="B20" s="6"/>
      <c r="C20" s="6" t="s">
        <v>48</v>
      </c>
      <c r="D20" s="7">
        <v>0</v>
      </c>
      <c r="E20" s="7"/>
      <c r="F20" s="7">
        <v>0</v>
      </c>
      <c r="G20" s="7">
        <v>175607682285</v>
      </c>
      <c r="H20" s="47">
        <f>+F20-G20</f>
        <v>-175607682285</v>
      </c>
    </row>
    <row r="21" spans="1:8" s="1" customFormat="1" x14ac:dyDescent="0.25">
      <c r="A21" s="5">
        <v>31282</v>
      </c>
      <c r="B21" s="6"/>
      <c r="C21" s="6" t="s">
        <v>47</v>
      </c>
      <c r="D21" s="7">
        <f>D22+D23</f>
        <v>0</v>
      </c>
      <c r="E21" s="7"/>
      <c r="F21" s="7">
        <f>F22+F23</f>
        <v>0</v>
      </c>
      <c r="G21" s="7">
        <f>G22+G23</f>
        <v>12548828730.120001</v>
      </c>
      <c r="H21" s="47">
        <f>+F21-G21</f>
        <v>-12548828730.120001</v>
      </c>
    </row>
    <row r="22" spans="1:8" s="1" customFormat="1" x14ac:dyDescent="0.25">
      <c r="A22" s="5">
        <v>312821</v>
      </c>
      <c r="B22" s="6"/>
      <c r="C22" s="6" t="s">
        <v>46</v>
      </c>
      <c r="D22" s="7">
        <v>0</v>
      </c>
      <c r="E22" s="7"/>
      <c r="F22" s="7">
        <v>0</v>
      </c>
      <c r="G22" s="7">
        <v>1515811</v>
      </c>
      <c r="H22" s="47">
        <f>+F22-G22</f>
        <v>-1515811</v>
      </c>
    </row>
    <row r="23" spans="1:8" s="1" customFormat="1" x14ac:dyDescent="0.25">
      <c r="A23" s="5">
        <v>312822</v>
      </c>
      <c r="B23" s="6"/>
      <c r="C23" s="6" t="s">
        <v>45</v>
      </c>
      <c r="D23" s="7">
        <v>0</v>
      </c>
      <c r="E23" s="7"/>
      <c r="F23" s="7">
        <v>0</v>
      </c>
      <c r="G23" s="7">
        <v>12547312919.120001</v>
      </c>
      <c r="H23" s="47">
        <f>+F23-G23</f>
        <v>-12547312919.120001</v>
      </c>
    </row>
    <row r="24" spans="1:8" s="1" customFormat="1" x14ac:dyDescent="0.25">
      <c r="A24" s="5">
        <v>32</v>
      </c>
      <c r="B24" s="6"/>
      <c r="C24" s="6" t="s">
        <v>17</v>
      </c>
      <c r="D24" s="7">
        <f>D25</f>
        <v>5503944947</v>
      </c>
      <c r="E24" s="7"/>
      <c r="F24" s="7">
        <f>F25</f>
        <v>5503944947</v>
      </c>
      <c r="G24" s="7">
        <f>G25+G28</f>
        <v>6067294288.6299992</v>
      </c>
      <c r="H24" s="47">
        <f>H25+H28</f>
        <v>-563349341.62999964</v>
      </c>
    </row>
    <row r="25" spans="1:8" s="1" customFormat="1" x14ac:dyDescent="0.25">
      <c r="A25" s="5">
        <v>3230</v>
      </c>
      <c r="B25" s="6"/>
      <c r="C25" s="6" t="s">
        <v>18</v>
      </c>
      <c r="D25" s="7">
        <v>5503944947</v>
      </c>
      <c r="E25" s="7"/>
      <c r="F25" s="7">
        <v>5503944947</v>
      </c>
      <c r="G25" s="7">
        <f>G26+G27</f>
        <v>3241416803.1399999</v>
      </c>
      <c r="H25" s="47">
        <f>+F25-G25</f>
        <v>2262528143.8600001</v>
      </c>
    </row>
    <row r="26" spans="1:8" s="1" customFormat="1" x14ac:dyDescent="0.25">
      <c r="A26" s="5">
        <v>32303</v>
      </c>
      <c r="B26" s="6"/>
      <c r="C26" s="6" t="s">
        <v>40</v>
      </c>
      <c r="D26" s="30">
        <v>0</v>
      </c>
      <c r="E26" s="7"/>
      <c r="F26" s="7">
        <v>0</v>
      </c>
      <c r="G26" s="40">
        <v>49510008.619999997</v>
      </c>
      <c r="H26" s="47">
        <f>+F26-G26</f>
        <v>-49510008.619999997</v>
      </c>
    </row>
    <row r="27" spans="1:8" s="1" customFormat="1" x14ac:dyDescent="0.25">
      <c r="A27" s="5">
        <v>32308</v>
      </c>
      <c r="B27" s="6"/>
      <c r="C27" s="6" t="s">
        <v>50</v>
      </c>
      <c r="D27" s="30">
        <v>0</v>
      </c>
      <c r="E27" s="7"/>
      <c r="F27" s="7">
        <v>0</v>
      </c>
      <c r="G27" s="7">
        <v>3191906794.52</v>
      </c>
      <c r="H27" s="47">
        <f>+F27-G27</f>
        <v>-3191906794.52</v>
      </c>
    </row>
    <row r="28" spans="1:8" s="1" customFormat="1" x14ac:dyDescent="0.25">
      <c r="A28" s="5">
        <v>3255</v>
      </c>
      <c r="B28" s="6"/>
      <c r="C28" s="6" t="s">
        <v>19</v>
      </c>
      <c r="D28" s="7">
        <v>0</v>
      </c>
      <c r="E28" s="7"/>
      <c r="F28" s="7">
        <v>0</v>
      </c>
      <c r="G28" s="7">
        <f>G29</f>
        <v>2825877485.4899998</v>
      </c>
      <c r="H28" s="47">
        <f>+F28-G28</f>
        <v>-2825877485.4899998</v>
      </c>
    </row>
    <row r="29" spans="1:8" s="1" customFormat="1" x14ac:dyDescent="0.25">
      <c r="A29" s="5">
        <v>32551</v>
      </c>
      <c r="B29" s="6"/>
      <c r="C29" s="6" t="s">
        <v>41</v>
      </c>
      <c r="D29" s="7">
        <v>0</v>
      </c>
      <c r="E29" s="7"/>
      <c r="F29" s="7"/>
      <c r="G29" s="7">
        <f>G30+G31+G32</f>
        <v>2825877485.4899998</v>
      </c>
      <c r="H29" s="47">
        <f>F29-G29</f>
        <v>-2825877485.4899998</v>
      </c>
    </row>
    <row r="30" spans="1:8" s="1" customFormat="1" x14ac:dyDescent="0.25">
      <c r="A30" s="5">
        <v>325511</v>
      </c>
      <c r="B30" s="6"/>
      <c r="C30" s="6" t="s">
        <v>42</v>
      </c>
      <c r="D30" s="7">
        <v>0</v>
      </c>
      <c r="E30" s="7"/>
      <c r="F30" s="7">
        <v>0</v>
      </c>
      <c r="G30" s="7">
        <v>184179040.74000001</v>
      </c>
      <c r="H30" s="47">
        <f>F30-G30</f>
        <v>-184179040.74000001</v>
      </c>
    </row>
    <row r="31" spans="1:8" s="1" customFormat="1" x14ac:dyDescent="0.25">
      <c r="A31" s="5">
        <v>325513</v>
      </c>
      <c r="B31" s="6"/>
      <c r="C31" s="6" t="s">
        <v>43</v>
      </c>
      <c r="D31" s="7">
        <v>0</v>
      </c>
      <c r="E31" s="7"/>
      <c r="F31" s="7"/>
      <c r="G31" s="7">
        <v>2586636756.75</v>
      </c>
      <c r="H31" s="47">
        <f>F31-G31</f>
        <v>-2586636756.75</v>
      </c>
    </row>
    <row r="32" spans="1:8" s="1" customFormat="1" x14ac:dyDescent="0.25">
      <c r="A32" s="5">
        <v>325514</v>
      </c>
      <c r="B32" s="6"/>
      <c r="C32" s="6" t="s">
        <v>44</v>
      </c>
      <c r="D32" s="7">
        <v>0</v>
      </c>
      <c r="E32" s="7"/>
      <c r="F32" s="7"/>
      <c r="G32" s="7">
        <v>55061688</v>
      </c>
      <c r="H32" s="47">
        <f>F32-G32</f>
        <v>-55061688</v>
      </c>
    </row>
    <row r="33" spans="1:8" s="45" customFormat="1" ht="24.75" customHeight="1" x14ac:dyDescent="0.25">
      <c r="A33" s="42">
        <v>4</v>
      </c>
      <c r="B33" s="43"/>
      <c r="C33" s="43" t="s">
        <v>20</v>
      </c>
      <c r="D33" s="44">
        <f>+D34+D35+D36</f>
        <v>2345009472978</v>
      </c>
      <c r="E33" s="44"/>
      <c r="F33" s="44">
        <f>+F34+F35+F36</f>
        <v>2345009472978</v>
      </c>
      <c r="G33" s="44">
        <f t="shared" ref="G33:H33" si="1">+G34+G35+G36</f>
        <v>805676260727.97998</v>
      </c>
      <c r="H33" s="52">
        <f t="shared" si="1"/>
        <v>1539333212250.02</v>
      </c>
    </row>
    <row r="34" spans="1:8" s="1" customFormat="1" x14ac:dyDescent="0.25">
      <c r="A34" s="5">
        <v>41</v>
      </c>
      <c r="B34" s="6"/>
      <c r="C34" s="6" t="s">
        <v>21</v>
      </c>
      <c r="D34" s="7">
        <v>5470592400</v>
      </c>
      <c r="E34" s="7"/>
      <c r="F34" s="7">
        <v>5470592400</v>
      </c>
      <c r="G34" s="7">
        <v>4028268532</v>
      </c>
      <c r="H34" s="47">
        <f>+F34-G34</f>
        <v>1442323868</v>
      </c>
    </row>
    <row r="35" spans="1:8" x14ac:dyDescent="0.25">
      <c r="A35" s="5">
        <v>42</v>
      </c>
      <c r="B35" s="6"/>
      <c r="C35" s="6" t="s">
        <v>22</v>
      </c>
      <c r="D35" s="8">
        <v>761406880578</v>
      </c>
      <c r="E35" s="8"/>
      <c r="F35" s="8">
        <f>D35</f>
        <v>761406880578</v>
      </c>
      <c r="G35" s="21">
        <v>599356376669.97998</v>
      </c>
      <c r="H35" s="66">
        <f>+F35-G35</f>
        <v>162050503908.02002</v>
      </c>
    </row>
    <row r="36" spans="1:8" x14ac:dyDescent="0.25">
      <c r="A36" s="5">
        <v>43</v>
      </c>
      <c r="B36" s="6"/>
      <c r="C36" s="6" t="s">
        <v>23</v>
      </c>
      <c r="D36" s="26">
        <v>1578132000000</v>
      </c>
      <c r="E36" s="8"/>
      <c r="F36" s="8">
        <f>D36+E36</f>
        <v>1578132000000</v>
      </c>
      <c r="G36" s="20">
        <v>202291615526</v>
      </c>
      <c r="H36" s="66">
        <f>+F36-G36</f>
        <v>1375840384474</v>
      </c>
    </row>
    <row r="37" spans="1:8" x14ac:dyDescent="0.25">
      <c r="A37" s="82" t="s">
        <v>24</v>
      </c>
      <c r="B37" s="83"/>
      <c r="C37" s="83"/>
      <c r="D37" s="8">
        <f>+D10+D33</f>
        <v>2831925456237</v>
      </c>
      <c r="E37" s="8"/>
      <c r="F37" s="8">
        <f>+F10+F33</f>
        <v>2831925456237</v>
      </c>
      <c r="G37" s="8">
        <f>+G10+G33</f>
        <v>1023350686831.73</v>
      </c>
      <c r="H37" s="66">
        <f>+H10+H33</f>
        <v>1808574769405.27</v>
      </c>
    </row>
    <row r="38" spans="1:8" ht="15" customHeight="1" x14ac:dyDescent="0.25">
      <c r="A38" s="95"/>
      <c r="B38" s="96"/>
      <c r="C38" s="96"/>
      <c r="D38" s="96"/>
      <c r="E38" s="96"/>
      <c r="F38" s="96"/>
      <c r="G38" s="96"/>
      <c r="H38" s="97"/>
    </row>
    <row r="39" spans="1:8" ht="22.5" customHeight="1" x14ac:dyDescent="0.25">
      <c r="A39" s="10"/>
      <c r="H39" s="11"/>
    </row>
    <row r="40" spans="1:8" ht="13.5" customHeight="1" x14ac:dyDescent="0.25">
      <c r="A40" s="10" t="s">
        <v>25</v>
      </c>
      <c r="F40" s="3" t="s">
        <v>26</v>
      </c>
      <c r="H40" s="11"/>
    </row>
    <row r="41" spans="1:8" x14ac:dyDescent="0.25">
      <c r="A41" s="12" t="s">
        <v>27</v>
      </c>
      <c r="E41" s="13"/>
      <c r="F41" s="13" t="s">
        <v>28</v>
      </c>
      <c r="H41" s="11"/>
    </row>
    <row r="42" spans="1:8" s="24" customFormat="1" x14ac:dyDescent="0.25">
      <c r="A42" s="12" t="s">
        <v>29</v>
      </c>
      <c r="B42" s="1"/>
      <c r="C42" s="1"/>
      <c r="D42" s="3"/>
      <c r="E42" s="13"/>
      <c r="F42" s="13" t="s">
        <v>30</v>
      </c>
      <c r="G42" s="3"/>
      <c r="H42" s="11"/>
    </row>
    <row r="43" spans="1:8" s="24" customFormat="1" ht="6" customHeight="1" x14ac:dyDescent="0.25">
      <c r="A43" s="12"/>
      <c r="B43" s="1"/>
      <c r="C43" s="1"/>
      <c r="D43" s="13"/>
      <c r="E43" s="13"/>
      <c r="F43" s="13"/>
      <c r="G43" s="3"/>
      <c r="H43" s="11"/>
    </row>
    <row r="44" spans="1:8" ht="9" customHeight="1" x14ac:dyDescent="0.25">
      <c r="A44" s="10"/>
      <c r="H44" s="11"/>
    </row>
    <row r="45" spans="1:8" s="24" customFormat="1" ht="17.25" customHeight="1" x14ac:dyDescent="0.25">
      <c r="A45" s="10" t="s">
        <v>31</v>
      </c>
      <c r="B45" s="1"/>
      <c r="C45" s="1"/>
      <c r="D45" s="3"/>
      <c r="E45" s="3"/>
      <c r="F45" s="3" t="s">
        <v>32</v>
      </c>
      <c r="G45" s="3"/>
      <c r="H45" s="11"/>
    </row>
    <row r="46" spans="1:8" s="24" customFormat="1" x14ac:dyDescent="0.25">
      <c r="A46" s="12" t="s">
        <v>33</v>
      </c>
      <c r="B46" s="1"/>
      <c r="C46" s="1"/>
      <c r="D46" s="9"/>
      <c r="E46" s="3"/>
      <c r="F46" s="13" t="s">
        <v>34</v>
      </c>
      <c r="G46" s="3"/>
      <c r="H46" s="11"/>
    </row>
    <row r="47" spans="1:8" s="24" customFormat="1" x14ac:dyDescent="0.25">
      <c r="A47" s="12" t="s">
        <v>35</v>
      </c>
      <c r="B47" s="1"/>
      <c r="C47" s="1"/>
      <c r="D47" s="14"/>
      <c r="E47" s="3"/>
      <c r="F47" s="13" t="s">
        <v>36</v>
      </c>
      <c r="G47" s="3"/>
      <c r="H47" s="11"/>
    </row>
    <row r="48" spans="1:8" ht="18.75" customHeight="1" thickBot="1" x14ac:dyDescent="0.3">
      <c r="A48" s="15"/>
      <c r="B48" s="16"/>
      <c r="C48" s="16"/>
      <c r="D48" s="17"/>
      <c r="E48" s="17"/>
      <c r="F48" s="17"/>
      <c r="G48" s="17"/>
      <c r="H48" s="18"/>
    </row>
  </sheetData>
  <mergeCells count="6">
    <mergeCell ref="A38:H38"/>
    <mergeCell ref="A1:H1"/>
    <mergeCell ref="A2:H2"/>
    <mergeCell ref="A8:B8"/>
    <mergeCell ref="A9:B9"/>
    <mergeCell ref="A37:C37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H30" sqref="H30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ht="13.5" customHeight="1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ht="11.25" customHeight="1" x14ac:dyDescent="0.25">
      <c r="A2" s="76"/>
      <c r="B2" s="77"/>
      <c r="C2" s="77"/>
      <c r="D2" s="77"/>
      <c r="E2" s="77"/>
      <c r="F2" s="77"/>
      <c r="G2" s="77"/>
      <c r="H2" s="78"/>
    </row>
    <row r="3" spans="1:8" ht="7.5" customHeight="1" x14ac:dyDescent="0.25">
      <c r="A3" s="10"/>
      <c r="H3" s="11"/>
    </row>
    <row r="4" spans="1:8" x14ac:dyDescent="0.25">
      <c r="A4" s="12" t="s">
        <v>1</v>
      </c>
      <c r="H4" s="11"/>
    </row>
    <row r="5" spans="1:8" ht="5.25" customHeight="1" x14ac:dyDescent="0.25">
      <c r="A5" s="10"/>
      <c r="H5" s="49"/>
    </row>
    <row r="6" spans="1:8" ht="14.25" customHeight="1" x14ac:dyDescent="0.25">
      <c r="A6" s="10" t="s">
        <v>2</v>
      </c>
      <c r="C6" s="1" t="s">
        <v>3</v>
      </c>
      <c r="F6" s="3" t="s">
        <v>4</v>
      </c>
      <c r="G6" s="3" t="s">
        <v>64</v>
      </c>
      <c r="H6" s="11" t="s">
        <v>39</v>
      </c>
    </row>
    <row r="7" spans="1:8" ht="5.25" customHeight="1" thickBot="1" x14ac:dyDescent="0.3">
      <c r="A7" s="10"/>
      <c r="H7" s="11"/>
    </row>
    <row r="8" spans="1:8" s="23" customFormat="1" ht="48.75" customHeight="1" thickBot="1" x14ac:dyDescent="0.3">
      <c r="A8" s="98" t="s">
        <v>5</v>
      </c>
      <c r="B8" s="99"/>
      <c r="C8" s="65" t="s">
        <v>6</v>
      </c>
      <c r="D8" s="37" t="s">
        <v>7</v>
      </c>
      <c r="E8" s="37" t="s">
        <v>8</v>
      </c>
      <c r="F8" s="67" t="s">
        <v>67</v>
      </c>
      <c r="G8" s="29" t="s">
        <v>9</v>
      </c>
      <c r="H8" s="29" t="s">
        <v>10</v>
      </c>
    </row>
    <row r="9" spans="1:8" ht="7.5" customHeight="1" x14ac:dyDescent="0.25">
      <c r="A9" s="91"/>
      <c r="B9" s="92"/>
      <c r="C9" s="25"/>
      <c r="D9" s="25"/>
      <c r="E9" s="25"/>
      <c r="F9" s="25"/>
      <c r="G9" s="25"/>
      <c r="H9" s="54"/>
    </row>
    <row r="10" spans="1:8" s="27" customFormat="1" ht="35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231621130262.92001</v>
      </c>
      <c r="H10" s="52">
        <v>255294852996.07999</v>
      </c>
    </row>
    <row r="11" spans="1:8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225537927717.52002</v>
      </c>
      <c r="H11" s="47">
        <v>255874110594.47998</v>
      </c>
    </row>
    <row r="12" spans="1:8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225537927717.52002</v>
      </c>
      <c r="H12" s="47">
        <v>255874110594.47998</v>
      </c>
    </row>
    <row r="13" spans="1:8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f>+G14+G18+G16</f>
        <v>23454796386.450001</v>
      </c>
      <c r="H13" s="47">
        <v>-23117112282.450001</v>
      </c>
    </row>
    <row r="14" spans="1:8" x14ac:dyDescent="0.25">
      <c r="A14" s="5">
        <v>31271</v>
      </c>
      <c r="B14" s="6"/>
      <c r="C14" s="6" t="s">
        <v>55</v>
      </c>
      <c r="D14" s="7">
        <v>0</v>
      </c>
      <c r="E14" s="7"/>
      <c r="F14" s="7">
        <v>0</v>
      </c>
      <c r="G14" s="7">
        <f>G15</f>
        <v>21312600000</v>
      </c>
      <c r="H14" s="47">
        <f>H15</f>
        <v>-21312600000</v>
      </c>
    </row>
    <row r="15" spans="1:8" x14ac:dyDescent="0.25">
      <c r="A15" s="5">
        <v>312712</v>
      </c>
      <c r="B15" s="6"/>
      <c r="C15" s="6" t="s">
        <v>54</v>
      </c>
      <c r="D15" s="7">
        <v>0</v>
      </c>
      <c r="E15" s="7"/>
      <c r="F15" s="7">
        <v>0</v>
      </c>
      <c r="G15" s="7">
        <v>21312600000</v>
      </c>
      <c r="H15" s="47">
        <f>-G15</f>
        <v>-21312600000</v>
      </c>
    </row>
    <row r="16" spans="1:8" x14ac:dyDescent="0.25">
      <c r="A16" s="5">
        <v>31272</v>
      </c>
      <c r="B16" s="6"/>
      <c r="C16" s="6" t="s">
        <v>65</v>
      </c>
      <c r="D16" s="7">
        <f>D17</f>
        <v>0</v>
      </c>
      <c r="E16" s="7"/>
      <c r="F16" s="7">
        <f t="shared" ref="F16:H16" si="0">F17</f>
        <v>0</v>
      </c>
      <c r="G16" s="7">
        <f t="shared" si="0"/>
        <v>4175586.45</v>
      </c>
      <c r="H16" s="47">
        <f t="shared" si="0"/>
        <v>-4175586.45</v>
      </c>
    </row>
    <row r="17" spans="1:8" x14ac:dyDescent="0.25">
      <c r="A17" s="5">
        <v>312721</v>
      </c>
      <c r="B17" s="6"/>
      <c r="C17" s="6" t="s">
        <v>65</v>
      </c>
      <c r="D17" s="7">
        <v>0</v>
      </c>
      <c r="E17" s="7"/>
      <c r="F17" s="7">
        <v>0</v>
      </c>
      <c r="G17" s="7">
        <v>4175586.45</v>
      </c>
      <c r="H17" s="47">
        <f>-G17</f>
        <v>-4175586.45</v>
      </c>
    </row>
    <row r="18" spans="1:8" x14ac:dyDescent="0.25">
      <c r="A18" s="5">
        <v>31273</v>
      </c>
      <c r="B18" s="6"/>
      <c r="C18" s="6" t="s">
        <v>61</v>
      </c>
      <c r="D18" s="7">
        <v>0</v>
      </c>
      <c r="E18" s="7"/>
      <c r="F18" s="7">
        <f t="shared" ref="F18:H18" si="1">F19</f>
        <v>0</v>
      </c>
      <c r="G18" s="7">
        <f t="shared" si="1"/>
        <v>2138020800</v>
      </c>
      <c r="H18" s="47">
        <f t="shared" si="1"/>
        <v>-2138020800</v>
      </c>
    </row>
    <row r="19" spans="1:8" x14ac:dyDescent="0.25">
      <c r="A19" s="5">
        <v>312731</v>
      </c>
      <c r="B19" s="6"/>
      <c r="C19" s="6" t="s">
        <v>61</v>
      </c>
      <c r="D19" s="7">
        <v>0</v>
      </c>
      <c r="E19" s="7"/>
      <c r="F19" s="7"/>
      <c r="G19" s="7">
        <v>2138020800</v>
      </c>
      <c r="H19" s="47">
        <v>-2138020800</v>
      </c>
    </row>
    <row r="20" spans="1:8" x14ac:dyDescent="0.25">
      <c r="A20" s="5">
        <v>3128</v>
      </c>
      <c r="B20" s="6"/>
      <c r="C20" s="6" t="s">
        <v>16</v>
      </c>
      <c r="D20" s="7">
        <v>481074354208</v>
      </c>
      <c r="E20" s="7"/>
      <c r="F20" s="7">
        <f>D20+E20</f>
        <v>481074354208</v>
      </c>
      <c r="G20" s="7">
        <f>G21+G23</f>
        <v>202083131331.07001</v>
      </c>
      <c r="H20" s="47">
        <f>+F20-G20</f>
        <v>278991222876.92999</v>
      </c>
    </row>
    <row r="21" spans="1:8" x14ac:dyDescent="0.25">
      <c r="A21" s="5">
        <v>31281</v>
      </c>
      <c r="B21" s="6"/>
      <c r="C21" s="6" t="s">
        <v>49</v>
      </c>
      <c r="D21" s="7">
        <v>0</v>
      </c>
      <c r="E21" s="7"/>
      <c r="F21" s="7">
        <v>0</v>
      </c>
      <c r="G21" s="7">
        <f>G22</f>
        <v>189520238827</v>
      </c>
      <c r="H21" s="47">
        <f>F21-G21</f>
        <v>-189520238827</v>
      </c>
    </row>
    <row r="22" spans="1:8" x14ac:dyDescent="0.25">
      <c r="A22" s="5">
        <v>312811</v>
      </c>
      <c r="B22" s="6"/>
      <c r="C22" s="6" t="s">
        <v>48</v>
      </c>
      <c r="D22" s="7">
        <v>0</v>
      </c>
      <c r="E22" s="7"/>
      <c r="F22" s="7">
        <v>0</v>
      </c>
      <c r="G22" s="7">
        <f>175607682285+13912556542</f>
        <v>189520238827</v>
      </c>
      <c r="H22" s="47">
        <f t="shared" ref="H22:H30" si="2">+F22-G22</f>
        <v>-189520238827</v>
      </c>
    </row>
    <row r="23" spans="1:8" x14ac:dyDescent="0.25">
      <c r="A23" s="5">
        <v>31282</v>
      </c>
      <c r="B23" s="6"/>
      <c r="C23" s="6" t="s">
        <v>47</v>
      </c>
      <c r="D23" s="7">
        <f>D24+D25</f>
        <v>0</v>
      </c>
      <c r="E23" s="7"/>
      <c r="F23" s="7">
        <f>F24+F25</f>
        <v>0</v>
      </c>
      <c r="G23" s="7">
        <f>G24+G25</f>
        <v>12562892504.070002</v>
      </c>
      <c r="H23" s="47">
        <f t="shared" si="2"/>
        <v>-12562892504.070002</v>
      </c>
    </row>
    <row r="24" spans="1:8" x14ac:dyDescent="0.25">
      <c r="A24" s="5">
        <v>312821</v>
      </c>
      <c r="B24" s="6"/>
      <c r="C24" s="6" t="s">
        <v>46</v>
      </c>
      <c r="D24" s="7">
        <v>0</v>
      </c>
      <c r="E24" s="7"/>
      <c r="F24" s="7">
        <v>0</v>
      </c>
      <c r="G24" s="7">
        <f>1515811+189963</f>
        <v>1705774</v>
      </c>
      <c r="H24" s="47">
        <f t="shared" si="2"/>
        <v>-1705774</v>
      </c>
    </row>
    <row r="25" spans="1:8" x14ac:dyDescent="0.25">
      <c r="A25" s="5">
        <v>312822</v>
      </c>
      <c r="B25" s="6"/>
      <c r="C25" s="6" t="s">
        <v>45</v>
      </c>
      <c r="D25" s="7">
        <v>0</v>
      </c>
      <c r="E25" s="7"/>
      <c r="F25" s="7">
        <v>0</v>
      </c>
      <c r="G25" s="7">
        <f>12547312919.12+13873810.95</f>
        <v>12561186730.070002</v>
      </c>
      <c r="H25" s="47">
        <f t="shared" si="2"/>
        <v>-12561186730.070002</v>
      </c>
    </row>
    <row r="26" spans="1:8" x14ac:dyDescent="0.25">
      <c r="A26" s="5">
        <v>32</v>
      </c>
      <c r="B26" s="6"/>
      <c r="C26" s="6" t="s">
        <v>17</v>
      </c>
      <c r="D26" s="7">
        <f>D27</f>
        <v>5503944947</v>
      </c>
      <c r="E26" s="7"/>
      <c r="F26" s="7">
        <f>F27</f>
        <v>5503944947</v>
      </c>
      <c r="G26" s="7">
        <f>G27+G30</f>
        <v>6083202545.3999996</v>
      </c>
      <c r="H26" s="47">
        <f t="shared" si="2"/>
        <v>-579257598.39999962</v>
      </c>
    </row>
    <row r="27" spans="1:8" x14ac:dyDescent="0.25">
      <c r="A27" s="5">
        <v>3230</v>
      </c>
      <c r="B27" s="6"/>
      <c r="C27" s="6" t="s">
        <v>18</v>
      </c>
      <c r="D27" s="7">
        <v>5503944947</v>
      </c>
      <c r="E27" s="7"/>
      <c r="F27" s="7">
        <v>5503944947</v>
      </c>
      <c r="G27" s="7">
        <f>G28+G29</f>
        <v>3246116308.9099998</v>
      </c>
      <c r="H27" s="47">
        <f t="shared" si="2"/>
        <v>2257828638.0900002</v>
      </c>
    </row>
    <row r="28" spans="1:8" x14ac:dyDescent="0.25">
      <c r="A28" s="5">
        <v>32303</v>
      </c>
      <c r="B28" s="6"/>
      <c r="C28" s="6" t="s">
        <v>40</v>
      </c>
      <c r="D28" s="30">
        <v>0</v>
      </c>
      <c r="E28" s="7"/>
      <c r="F28" s="7">
        <v>0</v>
      </c>
      <c r="G28" s="40">
        <v>54209514.390000001</v>
      </c>
      <c r="H28" s="47">
        <f t="shared" si="2"/>
        <v>-54209514.390000001</v>
      </c>
    </row>
    <row r="29" spans="1:8" x14ac:dyDescent="0.25">
      <c r="A29" s="5">
        <v>32308</v>
      </c>
      <c r="B29" s="6"/>
      <c r="C29" s="6" t="s">
        <v>50</v>
      </c>
      <c r="D29" s="30">
        <v>0</v>
      </c>
      <c r="E29" s="7"/>
      <c r="F29" s="7">
        <v>0</v>
      </c>
      <c r="G29" s="7">
        <v>3191906794.52</v>
      </c>
      <c r="H29" s="47">
        <f t="shared" si="2"/>
        <v>-3191906794.52</v>
      </c>
    </row>
    <row r="30" spans="1:8" x14ac:dyDescent="0.25">
      <c r="A30" s="5">
        <v>3255</v>
      </c>
      <c r="B30" s="6"/>
      <c r="C30" s="6" t="s">
        <v>19</v>
      </c>
      <c r="D30" s="7">
        <v>0</v>
      </c>
      <c r="E30" s="7"/>
      <c r="F30" s="7">
        <v>0</v>
      </c>
      <c r="G30" s="7">
        <f>G31</f>
        <v>2837086236.4899998</v>
      </c>
      <c r="H30" s="47">
        <f t="shared" si="2"/>
        <v>-2837086236.4899998</v>
      </c>
    </row>
    <row r="31" spans="1:8" x14ac:dyDescent="0.25">
      <c r="A31" s="5">
        <v>32551</v>
      </c>
      <c r="B31" s="6"/>
      <c r="C31" s="6" t="s">
        <v>41</v>
      </c>
      <c r="D31" s="7">
        <v>0</v>
      </c>
      <c r="E31" s="7"/>
      <c r="F31" s="7"/>
      <c r="G31" s="7">
        <f>G32+G33+G34</f>
        <v>2837086236.4899998</v>
      </c>
      <c r="H31" s="47">
        <f>F31-G31</f>
        <v>-2837086236.4899998</v>
      </c>
    </row>
    <row r="32" spans="1:8" x14ac:dyDescent="0.25">
      <c r="A32" s="5">
        <v>325511</v>
      </c>
      <c r="B32" s="6"/>
      <c r="C32" s="6" t="s">
        <v>42</v>
      </c>
      <c r="D32" s="7">
        <v>0</v>
      </c>
      <c r="E32" s="7"/>
      <c r="F32" s="7">
        <v>0</v>
      </c>
      <c r="G32" s="7">
        <v>195387791.74000001</v>
      </c>
      <c r="H32" s="47">
        <f>F32-G32</f>
        <v>-195387791.74000001</v>
      </c>
    </row>
    <row r="33" spans="1:8" x14ac:dyDescent="0.25">
      <c r="A33" s="5">
        <v>325513</v>
      </c>
      <c r="B33" s="6"/>
      <c r="C33" s="6" t="s">
        <v>43</v>
      </c>
      <c r="D33" s="7">
        <v>0</v>
      </c>
      <c r="E33" s="7"/>
      <c r="F33" s="7"/>
      <c r="G33" s="7">
        <v>2586636756.75</v>
      </c>
      <c r="H33" s="47">
        <f>F33-G33</f>
        <v>-2586636756.75</v>
      </c>
    </row>
    <row r="34" spans="1:8" x14ac:dyDescent="0.25">
      <c r="A34" s="5">
        <v>325514</v>
      </c>
      <c r="B34" s="6"/>
      <c r="C34" s="6" t="s">
        <v>44</v>
      </c>
      <c r="D34" s="7">
        <v>0</v>
      </c>
      <c r="E34" s="7"/>
      <c r="F34" s="7"/>
      <c r="G34" s="7">
        <v>55061688</v>
      </c>
      <c r="H34" s="47">
        <f>F34-G34</f>
        <v>-55061688</v>
      </c>
    </row>
    <row r="35" spans="1:8" s="27" customFormat="1" ht="24.75" customHeight="1" x14ac:dyDescent="0.25">
      <c r="A35" s="42">
        <v>4</v>
      </c>
      <c r="B35" s="43"/>
      <c r="C35" s="43" t="s">
        <v>20</v>
      </c>
      <c r="D35" s="44">
        <f>+D36+D37+D38</f>
        <v>2345009472978</v>
      </c>
      <c r="E35" s="44"/>
      <c r="F35" s="44">
        <f>+F36+F37+F38</f>
        <v>2345009472978</v>
      </c>
      <c r="G35" s="44">
        <f t="shared" ref="G35:H35" si="3">+G36+G37+G38</f>
        <v>867469081492.97998</v>
      </c>
      <c r="H35" s="52">
        <f t="shared" si="3"/>
        <v>1477540391485.02</v>
      </c>
    </row>
    <row r="36" spans="1:8" x14ac:dyDescent="0.25">
      <c r="A36" s="5">
        <v>41</v>
      </c>
      <c r="B36" s="6"/>
      <c r="C36" s="6" t="s">
        <v>21</v>
      </c>
      <c r="D36" s="7">
        <v>5470592400</v>
      </c>
      <c r="E36" s="7"/>
      <c r="F36" s="7">
        <v>5470592400</v>
      </c>
      <c r="G36" s="7">
        <v>4192141071</v>
      </c>
      <c r="H36" s="47">
        <f>+F36-G36</f>
        <v>1278451329</v>
      </c>
    </row>
    <row r="37" spans="1:8" x14ac:dyDescent="0.25">
      <c r="A37" s="5">
        <v>42</v>
      </c>
      <c r="B37" s="6"/>
      <c r="C37" s="6" t="s">
        <v>22</v>
      </c>
      <c r="D37" s="7">
        <v>761406880578</v>
      </c>
      <c r="E37" s="7"/>
      <c r="F37" s="7">
        <f>D37</f>
        <v>761406880578</v>
      </c>
      <c r="G37" s="35">
        <v>660985324895.97998</v>
      </c>
      <c r="H37" s="47">
        <f>+F37-G37</f>
        <v>100421555682.02002</v>
      </c>
    </row>
    <row r="38" spans="1:8" x14ac:dyDescent="0.25">
      <c r="A38" s="5">
        <v>43</v>
      </c>
      <c r="B38" s="6"/>
      <c r="C38" s="6" t="s">
        <v>23</v>
      </c>
      <c r="D38" s="41">
        <v>1578132000000</v>
      </c>
      <c r="E38" s="7"/>
      <c r="F38" s="7">
        <f>D38+E38</f>
        <v>1578132000000</v>
      </c>
      <c r="G38" s="36">
        <v>202291615526</v>
      </c>
      <c r="H38" s="47">
        <f>+F38-G38</f>
        <v>1375840384474</v>
      </c>
    </row>
    <row r="39" spans="1:8" x14ac:dyDescent="0.25">
      <c r="A39" s="82" t="s">
        <v>24</v>
      </c>
      <c r="B39" s="83"/>
      <c r="C39" s="83"/>
      <c r="D39" s="7">
        <f>+D10+D35</f>
        <v>2831925456237</v>
      </c>
      <c r="E39" s="7"/>
      <c r="F39" s="7">
        <f>+F10+F35</f>
        <v>2831925456237</v>
      </c>
      <c r="G39" s="7">
        <f>+G10+G35</f>
        <v>1099090211755.9</v>
      </c>
      <c r="H39" s="47">
        <f>+H10+H35</f>
        <v>1732835244481.1001</v>
      </c>
    </row>
    <row r="40" spans="1:8" ht="14.25" customHeight="1" x14ac:dyDescent="0.25">
      <c r="A40" s="95"/>
      <c r="B40" s="96"/>
      <c r="C40" s="96"/>
      <c r="D40" s="96"/>
      <c r="E40" s="96"/>
      <c r="F40" s="96"/>
      <c r="G40" s="96"/>
      <c r="H40" s="97"/>
    </row>
    <row r="41" spans="1:8" ht="22.5" customHeight="1" x14ac:dyDescent="0.25">
      <c r="A41" s="10"/>
      <c r="H41" s="11"/>
    </row>
    <row r="42" spans="1:8" ht="13.5" customHeight="1" x14ac:dyDescent="0.25">
      <c r="A42" s="10" t="s">
        <v>25</v>
      </c>
      <c r="F42" s="3" t="s">
        <v>26</v>
      </c>
      <c r="H42" s="11"/>
    </row>
    <row r="43" spans="1:8" x14ac:dyDescent="0.25">
      <c r="A43" s="12" t="s">
        <v>27</v>
      </c>
      <c r="E43" s="13"/>
      <c r="F43" s="13" t="s">
        <v>28</v>
      </c>
      <c r="H43" s="11"/>
    </row>
    <row r="44" spans="1:8" s="24" customFormat="1" x14ac:dyDescent="0.25">
      <c r="A44" s="12" t="s">
        <v>29</v>
      </c>
      <c r="B44" s="1"/>
      <c r="C44" s="1"/>
      <c r="D44" s="3"/>
      <c r="E44" s="13"/>
      <c r="F44" s="13" t="s">
        <v>30</v>
      </c>
      <c r="G44" s="3"/>
      <c r="H44" s="11"/>
    </row>
    <row r="45" spans="1:8" s="24" customFormat="1" ht="6" customHeight="1" x14ac:dyDescent="0.25">
      <c r="A45" s="12"/>
      <c r="B45" s="1"/>
      <c r="C45" s="1"/>
      <c r="D45" s="13"/>
      <c r="E45" s="13"/>
      <c r="F45" s="13"/>
      <c r="G45" s="3"/>
      <c r="H45" s="11"/>
    </row>
    <row r="46" spans="1:8" ht="9" customHeight="1" x14ac:dyDescent="0.25">
      <c r="A46" s="10"/>
      <c r="H46" s="11"/>
    </row>
    <row r="47" spans="1:8" s="24" customFormat="1" ht="17.25" customHeight="1" x14ac:dyDescent="0.25">
      <c r="A47" s="10" t="s">
        <v>31</v>
      </c>
      <c r="B47" s="1"/>
      <c r="C47" s="1"/>
      <c r="D47" s="3"/>
      <c r="E47" s="3"/>
      <c r="F47" s="3" t="s">
        <v>32</v>
      </c>
      <c r="G47" s="3"/>
      <c r="H47" s="11"/>
    </row>
    <row r="48" spans="1:8" s="24" customFormat="1" x14ac:dyDescent="0.25">
      <c r="A48" s="12" t="s">
        <v>33</v>
      </c>
      <c r="B48" s="1"/>
      <c r="C48" s="1"/>
      <c r="D48" s="9"/>
      <c r="E48" s="3"/>
      <c r="F48" s="13" t="s">
        <v>34</v>
      </c>
      <c r="G48" s="3"/>
      <c r="H48" s="11"/>
    </row>
    <row r="49" spans="1:8" s="24" customFormat="1" x14ac:dyDescent="0.25">
      <c r="A49" s="12" t="s">
        <v>35</v>
      </c>
      <c r="B49" s="1"/>
      <c r="C49" s="1"/>
      <c r="D49" s="14"/>
      <c r="E49" s="3"/>
      <c r="F49" s="13" t="s">
        <v>36</v>
      </c>
      <c r="G49" s="3"/>
      <c r="H49" s="11"/>
    </row>
    <row r="50" spans="1:8" ht="18.75" customHeight="1" thickBot="1" x14ac:dyDescent="0.3">
      <c r="A50" s="15"/>
      <c r="B50" s="16"/>
      <c r="C50" s="16"/>
      <c r="D50" s="17"/>
      <c r="E50" s="17"/>
      <c r="F50" s="17"/>
      <c r="G50" s="17"/>
      <c r="H50" s="18"/>
    </row>
  </sheetData>
  <mergeCells count="6">
    <mergeCell ref="A40:H40"/>
    <mergeCell ref="A1:H1"/>
    <mergeCell ref="A2:H2"/>
    <mergeCell ref="A8:B8"/>
    <mergeCell ref="A9:B9"/>
    <mergeCell ref="A39:C39"/>
  </mergeCells>
  <printOptions horizontalCentered="1" verticalCentered="1"/>
  <pageMargins left="0.31496062992125984" right="0.51181102362204722" top="0.74803149606299213" bottom="0.35433070866141736" header="0.31496062992125984" footer="0.31496062992125984"/>
  <pageSetup scale="65" orientation="landscape" r:id="rId1"/>
  <ignoredErrors>
    <ignoredError sqref="H15:H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workbookViewId="0">
      <pane xSplit="3" ySplit="8" topLeftCell="D9" activePane="bottomRight" state="frozen"/>
      <selection activeCell="G3" sqref="G1:G1048576"/>
      <selection pane="topRight" activeCell="G3" sqref="G1:G1048576"/>
      <selection pane="bottomLeft" activeCell="G3" sqref="G1:G1048576"/>
      <selection pane="bottomRight" activeCell="G39" sqref="G39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1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ht="13.5" customHeight="1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ht="11.25" customHeight="1" x14ac:dyDescent="0.25">
      <c r="A2" s="76"/>
      <c r="B2" s="77"/>
      <c r="C2" s="77"/>
      <c r="D2" s="77"/>
      <c r="E2" s="77"/>
      <c r="F2" s="77"/>
      <c r="G2" s="77"/>
      <c r="H2" s="78"/>
    </row>
    <row r="3" spans="1:8" ht="7.5" customHeight="1" x14ac:dyDescent="0.25">
      <c r="A3" s="10"/>
      <c r="H3" s="11"/>
    </row>
    <row r="4" spans="1:8" x14ac:dyDescent="0.25">
      <c r="A4" s="12" t="s">
        <v>1</v>
      </c>
      <c r="H4" s="11"/>
    </row>
    <row r="5" spans="1:8" ht="5.25" customHeight="1" x14ac:dyDescent="0.25">
      <c r="A5" s="10"/>
      <c r="H5" s="49"/>
    </row>
    <row r="6" spans="1:8" ht="14.25" customHeight="1" x14ac:dyDescent="0.25">
      <c r="A6" s="10" t="s">
        <v>2</v>
      </c>
      <c r="C6" s="1" t="s">
        <v>3</v>
      </c>
      <c r="F6" s="3" t="s">
        <v>4</v>
      </c>
      <c r="G6" s="3" t="s">
        <v>66</v>
      </c>
      <c r="H6" s="11" t="s">
        <v>39</v>
      </c>
    </row>
    <row r="7" spans="1:8" ht="5.25" customHeight="1" thickBot="1" x14ac:dyDescent="0.3">
      <c r="A7" s="10"/>
      <c r="H7" s="11"/>
    </row>
    <row r="8" spans="1:8" s="23" customFormat="1" ht="48.75" customHeight="1" thickBot="1" x14ac:dyDescent="0.3">
      <c r="A8" s="98" t="s">
        <v>5</v>
      </c>
      <c r="B8" s="99"/>
      <c r="C8" s="65" t="s">
        <v>6</v>
      </c>
      <c r="D8" s="37" t="s">
        <v>7</v>
      </c>
      <c r="E8" s="37" t="s">
        <v>8</v>
      </c>
      <c r="F8" s="67" t="s">
        <v>67</v>
      </c>
      <c r="G8" s="29" t="s">
        <v>9</v>
      </c>
      <c r="H8" s="37" t="s">
        <v>10</v>
      </c>
    </row>
    <row r="9" spans="1:8" ht="7.5" customHeight="1" x14ac:dyDescent="0.25">
      <c r="A9" s="91"/>
      <c r="B9" s="92"/>
      <c r="C9" s="25"/>
      <c r="D9" s="25"/>
      <c r="E9" s="25"/>
      <c r="F9" s="25"/>
      <c r="G9" s="25"/>
      <c r="H9" s="54"/>
    </row>
    <row r="10" spans="1:8" s="45" customFormat="1" ht="35.25" customHeight="1" x14ac:dyDescent="0.25">
      <c r="A10" s="42">
        <v>3</v>
      </c>
      <c r="B10" s="43"/>
      <c r="C10" s="43" t="s">
        <v>11</v>
      </c>
      <c r="D10" s="44">
        <v>486915983259</v>
      </c>
      <c r="E10" s="44">
        <v>-7898039140</v>
      </c>
      <c r="F10" s="44">
        <v>479017944119</v>
      </c>
      <c r="G10" s="44">
        <v>287711433740.19</v>
      </c>
      <c r="H10" s="52">
        <v>191306510378.81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>
        <v>-7898039140</v>
      </c>
      <c r="F11" s="7">
        <v>473513999172</v>
      </c>
      <c r="G11" s="7">
        <v>276936318881.04999</v>
      </c>
      <c r="H11" s="47">
        <v>196577680290.95001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>
        <v>-7898039140</v>
      </c>
      <c r="F12" s="7">
        <v>473513999172</v>
      </c>
      <c r="G12" s="7">
        <v>276936318881.04999</v>
      </c>
      <c r="H12" s="47">
        <v>196577680290.95001</v>
      </c>
    </row>
    <row r="13" spans="1:8" s="1" customFormat="1" x14ac:dyDescent="0.25">
      <c r="A13" s="5">
        <v>3127</v>
      </c>
      <c r="B13" s="6"/>
      <c r="C13" s="6" t="s">
        <v>15</v>
      </c>
      <c r="D13" s="7">
        <v>337684104</v>
      </c>
      <c r="E13" s="7">
        <v>0</v>
      </c>
      <c r="F13" s="7">
        <v>337684104</v>
      </c>
      <c r="G13" s="7">
        <f>+G14+G18+G16</f>
        <v>52893945561.009995</v>
      </c>
      <c r="H13" s="47">
        <v>-52556261457.010002</v>
      </c>
    </row>
    <row r="14" spans="1:8" s="1" customFormat="1" x14ac:dyDescent="0.25">
      <c r="A14" s="5">
        <v>31271</v>
      </c>
      <c r="B14" s="6"/>
      <c r="C14" s="6" t="s">
        <v>55</v>
      </c>
      <c r="D14" s="7">
        <v>0</v>
      </c>
      <c r="E14" s="7">
        <v>0</v>
      </c>
      <c r="F14" s="7">
        <v>0</v>
      </c>
      <c r="G14" s="7">
        <f>G15</f>
        <v>50751749174.559998</v>
      </c>
      <c r="H14" s="47">
        <f>H15</f>
        <v>-50751749174.559998</v>
      </c>
    </row>
    <row r="15" spans="1:8" s="1" customFormat="1" x14ac:dyDescent="0.25">
      <c r="A15" s="5">
        <v>312712</v>
      </c>
      <c r="B15" s="6"/>
      <c r="C15" s="6" t="s">
        <v>54</v>
      </c>
      <c r="D15" s="7">
        <v>0</v>
      </c>
      <c r="E15" s="7">
        <v>0</v>
      </c>
      <c r="F15" s="7">
        <v>0</v>
      </c>
      <c r="G15" s="7">
        <f>21312600000+29439149174.56</f>
        <v>50751749174.559998</v>
      </c>
      <c r="H15" s="47">
        <f>-G15</f>
        <v>-50751749174.559998</v>
      </c>
    </row>
    <row r="16" spans="1:8" s="1" customFormat="1" x14ac:dyDescent="0.25">
      <c r="A16" s="5">
        <v>31272</v>
      </c>
      <c r="B16" s="6"/>
      <c r="C16" s="6" t="s">
        <v>65</v>
      </c>
      <c r="D16" s="7">
        <f>D17</f>
        <v>0</v>
      </c>
      <c r="E16" s="7">
        <f t="shared" ref="E16:H16" si="0">E17</f>
        <v>0</v>
      </c>
      <c r="F16" s="7">
        <f t="shared" si="0"/>
        <v>0</v>
      </c>
      <c r="G16" s="7">
        <f t="shared" si="0"/>
        <v>4175586.45</v>
      </c>
      <c r="H16" s="47">
        <f t="shared" si="0"/>
        <v>-4175586.45</v>
      </c>
    </row>
    <row r="17" spans="1:8" s="1" customFormat="1" x14ac:dyDescent="0.25">
      <c r="A17" s="5">
        <v>312721</v>
      </c>
      <c r="B17" s="6"/>
      <c r="C17" s="6" t="s">
        <v>65</v>
      </c>
      <c r="D17" s="7">
        <v>0</v>
      </c>
      <c r="E17" s="7">
        <v>0</v>
      </c>
      <c r="F17" s="7">
        <v>0</v>
      </c>
      <c r="G17" s="7">
        <v>4175586.45</v>
      </c>
      <c r="H17" s="47">
        <f>-G17</f>
        <v>-4175586.45</v>
      </c>
    </row>
    <row r="18" spans="1:8" s="1" customFormat="1" x14ac:dyDescent="0.25">
      <c r="A18" s="5">
        <v>31273</v>
      </c>
      <c r="B18" s="6"/>
      <c r="C18" s="6" t="s">
        <v>61</v>
      </c>
      <c r="D18" s="7">
        <v>0</v>
      </c>
      <c r="E18" s="7">
        <f>E19</f>
        <v>0</v>
      </c>
      <c r="F18" s="7">
        <f t="shared" ref="F18:H18" si="1">F19</f>
        <v>0</v>
      </c>
      <c r="G18" s="7">
        <f t="shared" si="1"/>
        <v>2138020800</v>
      </c>
      <c r="H18" s="47">
        <f t="shared" si="1"/>
        <v>-2138020800</v>
      </c>
    </row>
    <row r="19" spans="1:8" s="1" customFormat="1" x14ac:dyDescent="0.25">
      <c r="A19" s="5">
        <v>312731</v>
      </c>
      <c r="B19" s="6"/>
      <c r="C19" s="6" t="s">
        <v>61</v>
      </c>
      <c r="D19" s="7">
        <v>0</v>
      </c>
      <c r="E19" s="7">
        <v>0</v>
      </c>
      <c r="F19" s="7"/>
      <c r="G19" s="7">
        <v>2138020800</v>
      </c>
      <c r="H19" s="47">
        <v>-2138020800</v>
      </c>
    </row>
    <row r="20" spans="1:8" s="1" customFormat="1" x14ac:dyDescent="0.25">
      <c r="A20" s="5">
        <v>3128</v>
      </c>
      <c r="B20" s="6"/>
      <c r="C20" s="6" t="s">
        <v>16</v>
      </c>
      <c r="D20" s="7">
        <v>481074354208</v>
      </c>
      <c r="E20" s="7">
        <v>-7898039140</v>
      </c>
      <c r="F20" s="7">
        <f>D20+E20</f>
        <v>473176315068</v>
      </c>
      <c r="G20" s="7">
        <f>G21+G23</f>
        <v>224042373320.04001</v>
      </c>
      <c r="H20" s="47">
        <f>+F20-G20</f>
        <v>249133941747.95999</v>
      </c>
    </row>
    <row r="21" spans="1:8" s="1" customFormat="1" x14ac:dyDescent="0.25">
      <c r="A21" s="5">
        <v>31281</v>
      </c>
      <c r="B21" s="6"/>
      <c r="C21" s="6" t="s">
        <v>49</v>
      </c>
      <c r="D21" s="7">
        <v>0</v>
      </c>
      <c r="E21" s="7">
        <v>0</v>
      </c>
      <c r="F21" s="7">
        <v>0</v>
      </c>
      <c r="G21" s="7">
        <f>G22</f>
        <v>209727789797</v>
      </c>
      <c r="H21" s="47">
        <f>F21-G21</f>
        <v>-209727789797</v>
      </c>
    </row>
    <row r="22" spans="1:8" s="1" customFormat="1" x14ac:dyDescent="0.25">
      <c r="A22" s="5">
        <v>312811</v>
      </c>
      <c r="B22" s="6"/>
      <c r="C22" s="6" t="s">
        <v>48</v>
      </c>
      <c r="D22" s="7">
        <v>0</v>
      </c>
      <c r="E22" s="7">
        <v>0</v>
      </c>
      <c r="F22" s="7">
        <v>0</v>
      </c>
      <c r="G22" s="7">
        <f>175607682285+13912556542+20207550970</f>
        <v>209727789797</v>
      </c>
      <c r="H22" s="47">
        <f>+F22-G22</f>
        <v>-209727789797</v>
      </c>
    </row>
    <row r="23" spans="1:8" s="1" customFormat="1" x14ac:dyDescent="0.25">
      <c r="A23" s="5">
        <v>31282</v>
      </c>
      <c r="B23" s="6"/>
      <c r="C23" s="6" t="s">
        <v>47</v>
      </c>
      <c r="D23" s="7">
        <f>D24+D25</f>
        <v>0</v>
      </c>
      <c r="E23" s="7">
        <f>E24+E25</f>
        <v>0</v>
      </c>
      <c r="F23" s="7">
        <f>F24+F25</f>
        <v>0</v>
      </c>
      <c r="G23" s="7">
        <f>G24+G25</f>
        <v>14314583523.040001</v>
      </c>
      <c r="H23" s="47">
        <f>+F23-G23</f>
        <v>-14314583523.040001</v>
      </c>
    </row>
    <row r="24" spans="1:8" s="1" customFormat="1" x14ac:dyDescent="0.25">
      <c r="A24" s="5">
        <v>312821</v>
      </c>
      <c r="B24" s="6"/>
      <c r="C24" s="6" t="s">
        <v>46</v>
      </c>
      <c r="D24" s="7">
        <v>0</v>
      </c>
      <c r="E24" s="7">
        <v>0</v>
      </c>
      <c r="F24" s="7">
        <v>0</v>
      </c>
      <c r="G24" s="7">
        <f>1515811+189963+50078928</f>
        <v>51784702</v>
      </c>
      <c r="H24" s="47">
        <f>+F24-G24</f>
        <v>-51784702</v>
      </c>
    </row>
    <row r="25" spans="1:8" s="1" customFormat="1" x14ac:dyDescent="0.25">
      <c r="A25" s="5">
        <v>312822</v>
      </c>
      <c r="B25" s="6"/>
      <c r="C25" s="6" t="s">
        <v>45</v>
      </c>
      <c r="D25" s="7">
        <v>0</v>
      </c>
      <c r="E25" s="7">
        <v>0</v>
      </c>
      <c r="F25" s="7">
        <v>0</v>
      </c>
      <c r="G25" s="7">
        <f>12547312919.12+13873810.95+1701612090.97</f>
        <v>14262798821.040001</v>
      </c>
      <c r="H25" s="47">
        <f>+F25-G25</f>
        <v>-14262798821.040001</v>
      </c>
    </row>
    <row r="26" spans="1:8" s="1" customFormat="1" x14ac:dyDescent="0.25">
      <c r="A26" s="5">
        <v>32</v>
      </c>
      <c r="B26" s="6"/>
      <c r="C26" s="6" t="s">
        <v>17</v>
      </c>
      <c r="D26" s="7">
        <f>D27</f>
        <v>5503944947</v>
      </c>
      <c r="E26" s="7">
        <v>0</v>
      </c>
      <c r="F26" s="7">
        <f>F27</f>
        <v>5503944947</v>
      </c>
      <c r="G26" s="7">
        <f>G27+G30</f>
        <v>10775114859.139999</v>
      </c>
      <c r="H26" s="47">
        <f>H27+H30</f>
        <v>-5271169912.1400003</v>
      </c>
    </row>
    <row r="27" spans="1:8" s="1" customFormat="1" x14ac:dyDescent="0.25">
      <c r="A27" s="5">
        <v>3230</v>
      </c>
      <c r="B27" s="6"/>
      <c r="C27" s="6" t="s">
        <v>18</v>
      </c>
      <c r="D27" s="7">
        <v>5503944947</v>
      </c>
      <c r="E27" s="7">
        <v>0</v>
      </c>
      <c r="F27" s="7">
        <v>5503944947</v>
      </c>
      <c r="G27" s="7">
        <f>G28+G29</f>
        <v>7937683449.6500006</v>
      </c>
      <c r="H27" s="47">
        <f>+F27-G27</f>
        <v>-2433738502.6500006</v>
      </c>
    </row>
    <row r="28" spans="1:8" s="1" customFormat="1" x14ac:dyDescent="0.25">
      <c r="A28" s="5">
        <v>32303</v>
      </c>
      <c r="B28" s="6"/>
      <c r="C28" s="6" t="s">
        <v>40</v>
      </c>
      <c r="D28" s="30">
        <v>0</v>
      </c>
      <c r="E28" s="7">
        <v>0</v>
      </c>
      <c r="F28" s="7">
        <v>0</v>
      </c>
      <c r="G28" s="40">
        <f>54209514.39+5801713.74</f>
        <v>60011228.130000003</v>
      </c>
      <c r="H28" s="47">
        <f>+F28-G28</f>
        <v>-60011228.130000003</v>
      </c>
    </row>
    <row r="29" spans="1:8" s="1" customFormat="1" x14ac:dyDescent="0.25">
      <c r="A29" s="5">
        <v>32308</v>
      </c>
      <c r="B29" s="6"/>
      <c r="C29" s="6" t="s">
        <v>50</v>
      </c>
      <c r="D29" s="30">
        <v>0</v>
      </c>
      <c r="E29" s="7">
        <v>0</v>
      </c>
      <c r="F29" s="7">
        <v>0</v>
      </c>
      <c r="G29" s="7">
        <f>3191906794.52+4685765427</f>
        <v>7877672221.5200005</v>
      </c>
      <c r="H29" s="47">
        <f>+F29-G29</f>
        <v>-7877672221.5200005</v>
      </c>
    </row>
    <row r="30" spans="1:8" s="1" customFormat="1" x14ac:dyDescent="0.25">
      <c r="A30" s="5">
        <v>3255</v>
      </c>
      <c r="B30" s="6"/>
      <c r="C30" s="6" t="s">
        <v>19</v>
      </c>
      <c r="D30" s="7">
        <v>0</v>
      </c>
      <c r="E30" s="7">
        <v>0</v>
      </c>
      <c r="F30" s="7">
        <v>0</v>
      </c>
      <c r="G30" s="7">
        <f>G31</f>
        <v>2837431409.4899998</v>
      </c>
      <c r="H30" s="47">
        <f>+F30-G30</f>
        <v>-2837431409.4899998</v>
      </c>
    </row>
    <row r="31" spans="1:8" s="1" customFormat="1" x14ac:dyDescent="0.25">
      <c r="A31" s="5">
        <v>32551</v>
      </c>
      <c r="B31" s="6"/>
      <c r="C31" s="6" t="s">
        <v>41</v>
      </c>
      <c r="D31" s="7">
        <v>0</v>
      </c>
      <c r="E31" s="7"/>
      <c r="F31" s="7"/>
      <c r="G31" s="7">
        <f>G32+G33+G34</f>
        <v>2837431409.4899998</v>
      </c>
      <c r="H31" s="47">
        <f>F31-G31</f>
        <v>-2837431409.4899998</v>
      </c>
    </row>
    <row r="32" spans="1:8" s="1" customFormat="1" x14ac:dyDescent="0.25">
      <c r="A32" s="5">
        <v>325511</v>
      </c>
      <c r="B32" s="6"/>
      <c r="C32" s="6" t="s">
        <v>42</v>
      </c>
      <c r="D32" s="7">
        <v>0</v>
      </c>
      <c r="E32" s="7"/>
      <c r="F32" s="7">
        <v>0</v>
      </c>
      <c r="G32" s="7">
        <v>195732964.74000001</v>
      </c>
      <c r="H32" s="47">
        <f>F32-G32</f>
        <v>-195732964.74000001</v>
      </c>
    </row>
    <row r="33" spans="1:8" s="1" customFormat="1" x14ac:dyDescent="0.25">
      <c r="A33" s="5">
        <v>325513</v>
      </c>
      <c r="B33" s="6"/>
      <c r="C33" s="6" t="s">
        <v>43</v>
      </c>
      <c r="D33" s="7">
        <v>0</v>
      </c>
      <c r="E33" s="7"/>
      <c r="F33" s="7"/>
      <c r="G33" s="7">
        <v>2586636756.75</v>
      </c>
      <c r="H33" s="47">
        <f>F33-G33</f>
        <v>-2586636756.75</v>
      </c>
    </row>
    <row r="34" spans="1:8" s="1" customFormat="1" x14ac:dyDescent="0.25">
      <c r="A34" s="5">
        <v>325514</v>
      </c>
      <c r="B34" s="6"/>
      <c r="C34" s="6" t="s">
        <v>44</v>
      </c>
      <c r="D34" s="7">
        <v>0</v>
      </c>
      <c r="E34" s="7"/>
      <c r="F34" s="7"/>
      <c r="G34" s="7">
        <v>55061688</v>
      </c>
      <c r="H34" s="47">
        <f>F34-G34</f>
        <v>-55061688</v>
      </c>
    </row>
    <row r="35" spans="1:8" s="45" customFormat="1" ht="24.75" customHeight="1" x14ac:dyDescent="0.25">
      <c r="A35" s="42">
        <v>4</v>
      </c>
      <c r="B35" s="43"/>
      <c r="C35" s="43" t="s">
        <v>20</v>
      </c>
      <c r="D35" s="44">
        <f>+D36+D37+D38</f>
        <v>2345009472978</v>
      </c>
      <c r="E35" s="44">
        <f>+E36+E37+E38</f>
        <v>-3700000000</v>
      </c>
      <c r="F35" s="44">
        <f>+F36+F37+F38</f>
        <v>2341309472978</v>
      </c>
      <c r="G35" s="44">
        <f t="shared" ref="G35:H35" si="2">+G36+G37+G38</f>
        <v>2039167832752.98</v>
      </c>
      <c r="H35" s="52">
        <f t="shared" si="2"/>
        <v>302141640225.02002</v>
      </c>
    </row>
    <row r="36" spans="1:8" s="1" customFormat="1" x14ac:dyDescent="0.25">
      <c r="A36" s="5">
        <v>41</v>
      </c>
      <c r="B36" s="6"/>
      <c r="C36" s="6" t="s">
        <v>21</v>
      </c>
      <c r="D36" s="7">
        <v>5470592400</v>
      </c>
      <c r="E36" s="7">
        <v>0</v>
      </c>
      <c r="F36" s="7">
        <v>5470592400</v>
      </c>
      <c r="G36" s="7">
        <v>5469297564</v>
      </c>
      <c r="H36" s="47">
        <f>+F36-G36</f>
        <v>1294836</v>
      </c>
    </row>
    <row r="37" spans="1:8" s="1" customFormat="1" x14ac:dyDescent="0.25">
      <c r="A37" s="5">
        <v>42</v>
      </c>
      <c r="B37" s="6"/>
      <c r="C37" s="6" t="s">
        <v>22</v>
      </c>
      <c r="D37" s="7">
        <v>761406880578</v>
      </c>
      <c r="E37" s="7">
        <v>0</v>
      </c>
      <c r="F37" s="7">
        <f>D37</f>
        <v>761406880578</v>
      </c>
      <c r="G37" s="35">
        <v>761406880577.97998</v>
      </c>
      <c r="H37" s="47">
        <f>+F37-G37</f>
        <v>2.001953125E-2</v>
      </c>
    </row>
    <row r="38" spans="1:8" s="1" customFormat="1" x14ac:dyDescent="0.25">
      <c r="A38" s="5">
        <v>43</v>
      </c>
      <c r="B38" s="6"/>
      <c r="C38" s="6" t="s">
        <v>23</v>
      </c>
      <c r="D38" s="41">
        <v>1578132000000</v>
      </c>
      <c r="E38" s="7">
        <v>-3700000000</v>
      </c>
      <c r="F38" s="7">
        <f>D38+E38</f>
        <v>1574432000000</v>
      </c>
      <c r="G38" s="36">
        <v>1272291654611</v>
      </c>
      <c r="H38" s="47">
        <f>+F38-G38</f>
        <v>302140345389</v>
      </c>
    </row>
    <row r="39" spans="1:8" s="1" customFormat="1" x14ac:dyDescent="0.25">
      <c r="A39" s="82" t="s">
        <v>24</v>
      </c>
      <c r="B39" s="83"/>
      <c r="C39" s="83"/>
      <c r="D39" s="7">
        <f>+D10+D35</f>
        <v>2831925456237</v>
      </c>
      <c r="E39" s="7">
        <f>+E10+E35</f>
        <v>-11598039140</v>
      </c>
      <c r="F39" s="7">
        <f>+F10+F35</f>
        <v>2820327417097</v>
      </c>
      <c r="G39" s="7">
        <f>+G10+G35</f>
        <v>2326879266493.1699</v>
      </c>
      <c r="H39" s="47">
        <f>+H10+H35</f>
        <v>493448150603.83002</v>
      </c>
    </row>
    <row r="40" spans="1:8" s="1" customFormat="1" ht="6.75" customHeight="1" x14ac:dyDescent="0.25">
      <c r="A40" s="95"/>
      <c r="B40" s="96"/>
      <c r="C40" s="96"/>
      <c r="D40" s="96"/>
      <c r="E40" s="96"/>
      <c r="F40" s="96"/>
      <c r="G40" s="96"/>
      <c r="H40" s="97"/>
    </row>
    <row r="41" spans="1:8" ht="29.25" customHeight="1" x14ac:dyDescent="0.25">
      <c r="A41" s="100" t="s">
        <v>72</v>
      </c>
      <c r="B41" s="101"/>
      <c r="C41" s="101"/>
      <c r="D41" s="101"/>
      <c r="E41" s="101"/>
      <c r="F41" s="101"/>
      <c r="G41" s="101"/>
      <c r="H41" s="102"/>
    </row>
    <row r="42" spans="1:8" ht="15.75" customHeight="1" x14ac:dyDescent="0.25">
      <c r="A42" s="64"/>
      <c r="H42" s="11"/>
    </row>
    <row r="43" spans="1:8" ht="28.5" customHeight="1" x14ac:dyDescent="0.25">
      <c r="A43" s="10" t="s">
        <v>25</v>
      </c>
      <c r="F43" s="3" t="s">
        <v>26</v>
      </c>
      <c r="H43" s="11"/>
    </row>
    <row r="44" spans="1:8" x14ac:dyDescent="0.25">
      <c r="A44" s="12" t="s">
        <v>27</v>
      </c>
      <c r="E44" s="13"/>
      <c r="F44" s="13" t="s">
        <v>28</v>
      </c>
      <c r="H44" s="11"/>
    </row>
    <row r="45" spans="1:8" s="24" customFormat="1" x14ac:dyDescent="0.25">
      <c r="A45" s="12" t="s">
        <v>29</v>
      </c>
      <c r="B45" s="1"/>
      <c r="C45" s="1"/>
      <c r="D45" s="3"/>
      <c r="E45" s="13"/>
      <c r="F45" s="13" t="s">
        <v>30</v>
      </c>
      <c r="G45" s="3"/>
      <c r="H45" s="11"/>
    </row>
    <row r="46" spans="1:8" s="24" customFormat="1" ht="18.75" customHeight="1" x14ac:dyDescent="0.25">
      <c r="A46" s="12"/>
      <c r="B46" s="1"/>
      <c r="C46" s="1"/>
      <c r="D46" s="13"/>
      <c r="E46" s="13"/>
      <c r="F46" s="13"/>
      <c r="G46" s="3"/>
      <c r="H46" s="11"/>
    </row>
    <row r="47" spans="1:8" ht="9" customHeight="1" x14ac:dyDescent="0.25">
      <c r="A47" s="10"/>
      <c r="H47" s="11"/>
    </row>
    <row r="48" spans="1:8" s="24" customFormat="1" ht="21" customHeight="1" x14ac:dyDescent="0.25">
      <c r="A48" s="10" t="s">
        <v>31</v>
      </c>
      <c r="B48" s="1"/>
      <c r="C48" s="1"/>
      <c r="D48" s="3"/>
      <c r="E48" s="3"/>
      <c r="F48" s="3" t="s">
        <v>32</v>
      </c>
      <c r="G48" s="3"/>
      <c r="H48" s="11"/>
    </row>
    <row r="49" spans="1:8" s="24" customFormat="1" x14ac:dyDescent="0.25">
      <c r="A49" s="12" t="s">
        <v>33</v>
      </c>
      <c r="B49" s="1"/>
      <c r="C49" s="1"/>
      <c r="D49" s="9"/>
      <c r="E49" s="3"/>
      <c r="F49" s="13" t="s">
        <v>34</v>
      </c>
      <c r="G49" s="3"/>
      <c r="H49" s="11"/>
    </row>
    <row r="50" spans="1:8" s="24" customFormat="1" x14ac:dyDescent="0.25">
      <c r="A50" s="12" t="s">
        <v>35</v>
      </c>
      <c r="B50" s="1"/>
      <c r="C50" s="1"/>
      <c r="D50" s="14"/>
      <c r="E50" s="3"/>
      <c r="F50" s="13" t="s">
        <v>36</v>
      </c>
      <c r="G50" s="3"/>
      <c r="H50" s="11"/>
    </row>
    <row r="51" spans="1:8" ht="18.75" customHeight="1" thickBot="1" x14ac:dyDescent="0.3">
      <c r="A51" s="15"/>
      <c r="B51" s="16"/>
      <c r="C51" s="16"/>
      <c r="D51" s="17"/>
      <c r="E51" s="17"/>
      <c r="F51" s="17"/>
      <c r="G51" s="17"/>
      <c r="H51" s="18"/>
    </row>
  </sheetData>
  <mergeCells count="7">
    <mergeCell ref="A41:H41"/>
    <mergeCell ref="A40:H40"/>
    <mergeCell ref="A1:H1"/>
    <mergeCell ref="A2:H2"/>
    <mergeCell ref="A8:B8"/>
    <mergeCell ref="A9:B9"/>
    <mergeCell ref="A39:C39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pane xSplit="3" ySplit="9" topLeftCell="D10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23" sqref="G23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x14ac:dyDescent="0.25">
      <c r="A2" s="76"/>
      <c r="B2" s="77"/>
      <c r="C2" s="77"/>
      <c r="D2" s="77"/>
      <c r="E2" s="77"/>
      <c r="F2" s="77"/>
      <c r="G2" s="77"/>
      <c r="H2" s="78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49"/>
    </row>
    <row r="6" spans="1:8" x14ac:dyDescent="0.25">
      <c r="A6" s="10" t="s">
        <v>2</v>
      </c>
      <c r="C6" s="1" t="s">
        <v>3</v>
      </c>
      <c r="F6" s="3" t="s">
        <v>4</v>
      </c>
      <c r="G6" s="3" t="s">
        <v>57</v>
      </c>
      <c r="H6" s="11" t="s">
        <v>39</v>
      </c>
    </row>
    <row r="7" spans="1:8" ht="15.75" thickBot="1" x14ac:dyDescent="0.3">
      <c r="A7" s="10"/>
      <c r="H7" s="11"/>
    </row>
    <row r="8" spans="1:8" s="23" customFormat="1" ht="48.75" customHeight="1" thickBot="1" x14ac:dyDescent="0.3">
      <c r="A8" s="84" t="s">
        <v>5</v>
      </c>
      <c r="B8" s="85"/>
      <c r="C8" s="28" t="s">
        <v>6</v>
      </c>
      <c r="D8" s="29" t="s">
        <v>7</v>
      </c>
      <c r="E8" s="29" t="s">
        <v>8</v>
      </c>
      <c r="F8" s="37" t="s">
        <v>67</v>
      </c>
      <c r="G8" s="29" t="s">
        <v>9</v>
      </c>
      <c r="H8" s="29" t="s">
        <v>10</v>
      </c>
    </row>
    <row r="9" spans="1:8" x14ac:dyDescent="0.25">
      <c r="A9" s="80"/>
      <c r="B9" s="81"/>
      <c r="C9" s="4"/>
      <c r="D9" s="4"/>
      <c r="E9" s="4"/>
      <c r="F9" s="4"/>
      <c r="G9" s="4"/>
      <c r="H9" s="46"/>
    </row>
    <row r="10" spans="1:8" s="27" customFormat="1" ht="22.5" customHeight="1" x14ac:dyDescent="0.25">
      <c r="A10" s="42">
        <v>3</v>
      </c>
      <c r="B10" s="43"/>
      <c r="C10" s="43" t="s">
        <v>11</v>
      </c>
      <c r="D10" s="44">
        <f>+D11+D20</f>
        <v>486915983259</v>
      </c>
      <c r="E10" s="44"/>
      <c r="F10" s="44">
        <f>+F11+F20</f>
        <v>486915983259</v>
      </c>
      <c r="G10" s="44">
        <f>+G11+G20</f>
        <v>40242775957.769997</v>
      </c>
      <c r="H10" s="52">
        <f t="shared" ref="H10:H32" si="0">+F10-G10</f>
        <v>446673207301.22998</v>
      </c>
    </row>
    <row r="11" spans="1:8" x14ac:dyDescent="0.25">
      <c r="A11" s="5">
        <v>31</v>
      </c>
      <c r="B11" s="6"/>
      <c r="C11" s="6" t="s">
        <v>12</v>
      </c>
      <c r="D11" s="7">
        <f>+D12</f>
        <v>481412038312</v>
      </c>
      <c r="E11" s="7"/>
      <c r="F11" s="7">
        <f>+F12</f>
        <v>481412038312</v>
      </c>
      <c r="G11" s="7">
        <f t="shared" ref="G11" si="1">+G12</f>
        <v>37443349169.059998</v>
      </c>
      <c r="H11" s="47">
        <f t="shared" si="0"/>
        <v>443968689142.94</v>
      </c>
    </row>
    <row r="12" spans="1:8" x14ac:dyDescent="0.25">
      <c r="A12" s="5">
        <v>312</v>
      </c>
      <c r="B12" s="6"/>
      <c r="C12" s="6" t="s">
        <v>13</v>
      </c>
      <c r="D12" s="7">
        <f>D13+D14</f>
        <v>481412038312</v>
      </c>
      <c r="E12" s="7"/>
      <c r="F12" s="7">
        <f>D12+E12</f>
        <v>481412038312</v>
      </c>
      <c r="G12" s="7">
        <f>G14</f>
        <v>37443349169.059998</v>
      </c>
      <c r="H12" s="47">
        <f t="shared" si="0"/>
        <v>443968689142.94</v>
      </c>
    </row>
    <row r="13" spans="1:8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v>0</v>
      </c>
      <c r="H13" s="47">
        <f t="shared" si="0"/>
        <v>337684104</v>
      </c>
    </row>
    <row r="14" spans="1:8" x14ac:dyDescent="0.25">
      <c r="A14" s="5">
        <v>3128</v>
      </c>
      <c r="B14" s="6"/>
      <c r="C14" s="6" t="s">
        <v>16</v>
      </c>
      <c r="D14" s="7">
        <v>481074354208</v>
      </c>
      <c r="E14" s="7"/>
      <c r="F14" s="7">
        <f>D14+E14</f>
        <v>481074354208</v>
      </c>
      <c r="G14" s="7">
        <f>G15+G17</f>
        <v>37443349169.059998</v>
      </c>
      <c r="H14" s="47">
        <f t="shared" si="0"/>
        <v>443631005038.94</v>
      </c>
    </row>
    <row r="15" spans="1:8" x14ac:dyDescent="0.25">
      <c r="A15" s="5">
        <v>31281</v>
      </c>
      <c r="B15" s="6"/>
      <c r="C15" s="6" t="s">
        <v>49</v>
      </c>
      <c r="D15" s="7">
        <v>0</v>
      </c>
      <c r="E15" s="7"/>
      <c r="F15" s="7">
        <v>0</v>
      </c>
      <c r="G15" s="7">
        <f>G16</f>
        <v>36664741922</v>
      </c>
      <c r="H15" s="47">
        <f t="shared" si="0"/>
        <v>-36664741922</v>
      </c>
    </row>
    <row r="16" spans="1:8" x14ac:dyDescent="0.25">
      <c r="A16" s="5">
        <v>312811</v>
      </c>
      <c r="B16" s="6"/>
      <c r="C16" s="6" t="s">
        <v>48</v>
      </c>
      <c r="D16" s="7">
        <v>0</v>
      </c>
      <c r="E16" s="7"/>
      <c r="F16" s="7">
        <v>0</v>
      </c>
      <c r="G16" s="7">
        <v>36664741922</v>
      </c>
      <c r="H16" s="47">
        <f t="shared" si="0"/>
        <v>-36664741922</v>
      </c>
    </row>
    <row r="17" spans="1:8" x14ac:dyDescent="0.25">
      <c r="A17" s="5">
        <v>31282</v>
      </c>
      <c r="B17" s="6"/>
      <c r="C17" s="6" t="s">
        <v>47</v>
      </c>
      <c r="D17" s="7">
        <f>D18+D19</f>
        <v>0</v>
      </c>
      <c r="E17" s="7"/>
      <c r="F17" s="7">
        <f>F18+F19</f>
        <v>0</v>
      </c>
      <c r="G17" s="7">
        <f>G18+G19</f>
        <v>778607247.05999994</v>
      </c>
      <c r="H17" s="47">
        <f t="shared" si="0"/>
        <v>-778607247.05999994</v>
      </c>
    </row>
    <row r="18" spans="1:8" x14ac:dyDescent="0.25">
      <c r="A18" s="5">
        <v>312821</v>
      </c>
      <c r="B18" s="6"/>
      <c r="C18" s="6" t="s">
        <v>46</v>
      </c>
      <c r="D18" s="7">
        <v>0</v>
      </c>
      <c r="E18" s="7"/>
      <c r="F18" s="7">
        <v>0</v>
      </c>
      <c r="G18" s="7">
        <v>119733</v>
      </c>
      <c r="H18" s="47">
        <f t="shared" si="0"/>
        <v>-119733</v>
      </c>
    </row>
    <row r="19" spans="1:8" x14ac:dyDescent="0.25">
      <c r="A19" s="5">
        <v>312822</v>
      </c>
      <c r="B19" s="6"/>
      <c r="C19" s="6" t="s">
        <v>45</v>
      </c>
      <c r="D19" s="7">
        <v>0</v>
      </c>
      <c r="E19" s="7"/>
      <c r="F19" s="7">
        <v>0</v>
      </c>
      <c r="G19" s="7">
        <v>778487514.05999994</v>
      </c>
      <c r="H19" s="47">
        <f t="shared" si="0"/>
        <v>-778487514.05999994</v>
      </c>
    </row>
    <row r="20" spans="1:8" x14ac:dyDescent="0.25">
      <c r="A20" s="5">
        <v>32</v>
      </c>
      <c r="B20" s="6"/>
      <c r="C20" s="6" t="s">
        <v>17</v>
      </c>
      <c r="D20" s="7">
        <f>D21</f>
        <v>5503944947</v>
      </c>
      <c r="E20" s="7"/>
      <c r="F20" s="7">
        <f>F21</f>
        <v>5503944947</v>
      </c>
      <c r="G20" s="7">
        <f>G21+G23</f>
        <v>2799426788.71</v>
      </c>
      <c r="H20" s="47">
        <f t="shared" si="0"/>
        <v>2704518158.29</v>
      </c>
    </row>
    <row r="21" spans="1:8" x14ac:dyDescent="0.25">
      <c r="A21" s="5">
        <v>323</v>
      </c>
      <c r="B21" s="6"/>
      <c r="C21" s="6" t="s">
        <v>18</v>
      </c>
      <c r="D21" s="7">
        <v>5503944947</v>
      </c>
      <c r="E21" s="7"/>
      <c r="F21" s="7">
        <v>5503944947</v>
      </c>
      <c r="G21" s="7">
        <f>G22</f>
        <v>11967406.960000001</v>
      </c>
      <c r="H21" s="47">
        <f t="shared" si="0"/>
        <v>5491977540.04</v>
      </c>
    </row>
    <row r="22" spans="1:8" x14ac:dyDescent="0.25">
      <c r="A22" s="5">
        <v>32303</v>
      </c>
      <c r="B22" s="6"/>
      <c r="C22" s="6" t="s">
        <v>40</v>
      </c>
      <c r="D22" s="7"/>
      <c r="E22" s="7"/>
      <c r="F22" s="7"/>
      <c r="G22" s="7">
        <v>11967406.960000001</v>
      </c>
      <c r="H22" s="47">
        <f t="shared" si="0"/>
        <v>-11967406.960000001</v>
      </c>
    </row>
    <row r="23" spans="1:8" x14ac:dyDescent="0.25">
      <c r="A23" s="5">
        <v>3255</v>
      </c>
      <c r="B23" s="6"/>
      <c r="C23" s="6" t="s">
        <v>19</v>
      </c>
      <c r="D23" s="7">
        <v>0</v>
      </c>
      <c r="E23" s="7"/>
      <c r="F23" s="7">
        <v>0</v>
      </c>
      <c r="G23" s="7">
        <f>G24</f>
        <v>2787459381.75</v>
      </c>
      <c r="H23" s="47">
        <f t="shared" si="0"/>
        <v>-2787459381.75</v>
      </c>
    </row>
    <row r="24" spans="1:8" x14ac:dyDescent="0.25">
      <c r="A24" s="5">
        <v>32551</v>
      </c>
      <c r="B24" s="19"/>
      <c r="C24" s="19" t="s">
        <v>41</v>
      </c>
      <c r="D24" s="7"/>
      <c r="E24" s="7"/>
      <c r="F24" s="7"/>
      <c r="G24" s="7">
        <f>SUM(G25:G27)</f>
        <v>2787459381.75</v>
      </c>
      <c r="H24" s="47">
        <f t="shared" si="0"/>
        <v>-2787459381.75</v>
      </c>
    </row>
    <row r="25" spans="1:8" x14ac:dyDescent="0.25">
      <c r="A25" s="5">
        <v>325511</v>
      </c>
      <c r="B25" s="19"/>
      <c r="C25" s="19" t="s">
        <v>42</v>
      </c>
      <c r="D25" s="7">
        <v>0</v>
      </c>
      <c r="E25" s="7"/>
      <c r="F25" s="7">
        <v>0</v>
      </c>
      <c r="G25" s="7">
        <v>171989110</v>
      </c>
      <c r="H25" s="47">
        <f t="shared" si="0"/>
        <v>-171989110</v>
      </c>
    </row>
    <row r="26" spans="1:8" x14ac:dyDescent="0.25">
      <c r="A26" s="5">
        <v>325513</v>
      </c>
      <c r="B26" s="19"/>
      <c r="C26" s="19" t="s">
        <v>43</v>
      </c>
      <c r="D26" s="7">
        <v>0</v>
      </c>
      <c r="E26" s="7"/>
      <c r="F26" s="7">
        <v>0</v>
      </c>
      <c r="G26" s="7">
        <v>2586592005.75</v>
      </c>
      <c r="H26" s="47">
        <f t="shared" si="0"/>
        <v>-2586592005.75</v>
      </c>
    </row>
    <row r="27" spans="1:8" x14ac:dyDescent="0.25">
      <c r="A27" s="5">
        <v>325514</v>
      </c>
      <c r="B27" s="19"/>
      <c r="C27" s="19" t="s">
        <v>44</v>
      </c>
      <c r="D27" s="7">
        <v>0</v>
      </c>
      <c r="E27" s="7"/>
      <c r="F27" s="7">
        <v>0</v>
      </c>
      <c r="G27" s="7">
        <v>28878266</v>
      </c>
      <c r="H27" s="47">
        <f t="shared" si="0"/>
        <v>-28878266</v>
      </c>
    </row>
    <row r="28" spans="1:8" s="23" customFormat="1" x14ac:dyDescent="0.25">
      <c r="A28" s="31">
        <v>4</v>
      </c>
      <c r="B28" s="32"/>
      <c r="C28" s="32" t="s">
        <v>20</v>
      </c>
      <c r="D28" s="33">
        <f>+D29+D30+D31</f>
        <v>2345009472978</v>
      </c>
      <c r="E28" s="33"/>
      <c r="F28" s="33">
        <f t="shared" ref="F28:G28" si="2">+F29+F30+F31</f>
        <v>2345009472978</v>
      </c>
      <c r="G28" s="33">
        <f t="shared" si="2"/>
        <v>3213250560</v>
      </c>
      <c r="H28" s="48">
        <f t="shared" si="0"/>
        <v>2341796222418</v>
      </c>
    </row>
    <row r="29" spans="1:8" x14ac:dyDescent="0.25">
      <c r="A29" s="5">
        <v>41</v>
      </c>
      <c r="B29" s="6"/>
      <c r="C29" s="6" t="s">
        <v>21</v>
      </c>
      <c r="D29" s="7">
        <v>5470592400</v>
      </c>
      <c r="E29" s="7"/>
      <c r="F29" s="7">
        <v>5470592400</v>
      </c>
      <c r="G29" s="7">
        <v>3213250560</v>
      </c>
      <c r="H29" s="47">
        <f t="shared" si="0"/>
        <v>2257341840</v>
      </c>
    </row>
    <row r="30" spans="1:8" x14ac:dyDescent="0.25">
      <c r="A30" s="5">
        <v>42</v>
      </c>
      <c r="B30" s="6"/>
      <c r="C30" s="6" t="s">
        <v>22</v>
      </c>
      <c r="D30" s="7">
        <v>761406880578</v>
      </c>
      <c r="E30" s="7"/>
      <c r="F30" s="7">
        <f>D30</f>
        <v>761406880578</v>
      </c>
      <c r="G30" s="7">
        <v>0</v>
      </c>
      <c r="H30" s="47">
        <f t="shared" si="0"/>
        <v>761406880578</v>
      </c>
    </row>
    <row r="31" spans="1:8" x14ac:dyDescent="0.25">
      <c r="A31" s="5">
        <v>43</v>
      </c>
      <c r="B31" s="6"/>
      <c r="C31" s="6" t="s">
        <v>23</v>
      </c>
      <c r="D31" s="7">
        <v>1578132000000</v>
      </c>
      <c r="E31" s="7"/>
      <c r="F31" s="7">
        <v>1578132000000</v>
      </c>
      <c r="G31" s="7">
        <v>0</v>
      </c>
      <c r="H31" s="47">
        <f t="shared" si="0"/>
        <v>1578132000000</v>
      </c>
    </row>
    <row r="32" spans="1:8" ht="15.75" thickBot="1" x14ac:dyDescent="0.3">
      <c r="A32" s="86" t="s">
        <v>24</v>
      </c>
      <c r="B32" s="87"/>
      <c r="C32" s="87"/>
      <c r="D32" s="50">
        <f>+D10+D28</f>
        <v>2831925456237</v>
      </c>
      <c r="E32" s="50"/>
      <c r="F32" s="50">
        <f>+F10+F28</f>
        <v>2831925456237</v>
      </c>
      <c r="G32" s="50">
        <f>+G10+G28</f>
        <v>43456026517.769997</v>
      </c>
      <c r="H32" s="51">
        <f t="shared" si="0"/>
        <v>2788469429719.23</v>
      </c>
    </row>
    <row r="33" spans="1:8" x14ac:dyDescent="0.25">
      <c r="A33" s="10"/>
      <c r="H33" s="11"/>
    </row>
    <row r="34" spans="1:8" x14ac:dyDescent="0.25">
      <c r="A34" s="10"/>
      <c r="H34" s="11"/>
    </row>
    <row r="35" spans="1:8" x14ac:dyDescent="0.25">
      <c r="A35" s="10"/>
      <c r="H35" s="11"/>
    </row>
    <row r="36" spans="1:8" ht="20.25" customHeight="1" x14ac:dyDescent="0.25">
      <c r="A36" s="10" t="s">
        <v>25</v>
      </c>
      <c r="F36" s="3" t="s">
        <v>26</v>
      </c>
      <c r="H36" s="11"/>
    </row>
    <row r="37" spans="1:8" x14ac:dyDescent="0.25">
      <c r="A37" s="12" t="s">
        <v>27</v>
      </c>
      <c r="E37" s="13"/>
      <c r="F37" s="13" t="s">
        <v>28</v>
      </c>
      <c r="H37" s="11"/>
    </row>
    <row r="38" spans="1:8" s="24" customFormat="1" x14ac:dyDescent="0.25">
      <c r="A38" s="12" t="s">
        <v>29</v>
      </c>
      <c r="B38" s="1"/>
      <c r="C38" s="1"/>
      <c r="D38" s="3"/>
      <c r="E38" s="13"/>
      <c r="F38" s="13" t="s">
        <v>30</v>
      </c>
      <c r="G38" s="3"/>
      <c r="H38" s="11"/>
    </row>
    <row r="39" spans="1:8" s="24" customFormat="1" x14ac:dyDescent="0.25">
      <c r="A39" s="12"/>
      <c r="B39" s="1"/>
      <c r="C39" s="1"/>
      <c r="D39" s="13"/>
      <c r="E39" s="13"/>
      <c r="F39" s="13"/>
      <c r="G39" s="3"/>
      <c r="H39" s="11"/>
    </row>
    <row r="40" spans="1:8" x14ac:dyDescent="0.25">
      <c r="A40" s="10"/>
      <c r="D40" s="13"/>
      <c r="H40" s="11"/>
    </row>
    <row r="41" spans="1:8" x14ac:dyDescent="0.25">
      <c r="A41" s="10"/>
      <c r="H41" s="11"/>
    </row>
    <row r="42" spans="1:8" s="24" customFormat="1" x14ac:dyDescent="0.25">
      <c r="A42" s="10" t="s">
        <v>31</v>
      </c>
      <c r="B42" s="1"/>
      <c r="C42" s="1"/>
      <c r="D42" s="3"/>
      <c r="E42" s="3"/>
      <c r="F42" s="3" t="s">
        <v>32</v>
      </c>
      <c r="G42" s="3"/>
      <c r="H42" s="11"/>
    </row>
    <row r="43" spans="1:8" s="24" customFormat="1" x14ac:dyDescent="0.25">
      <c r="A43" s="12" t="s">
        <v>33</v>
      </c>
      <c r="B43" s="1"/>
      <c r="C43" s="1"/>
      <c r="D43" s="9"/>
      <c r="E43" s="3"/>
      <c r="F43" s="13" t="s">
        <v>34</v>
      </c>
      <c r="G43" s="3"/>
      <c r="H43" s="11"/>
    </row>
    <row r="44" spans="1:8" s="24" customFormat="1" x14ac:dyDescent="0.25">
      <c r="A44" s="12" t="s">
        <v>35</v>
      </c>
      <c r="B44" s="1"/>
      <c r="C44" s="1"/>
      <c r="D44" s="14"/>
      <c r="E44" s="3"/>
      <c r="F44" s="13" t="s">
        <v>36</v>
      </c>
      <c r="G44" s="3"/>
      <c r="H44" s="11"/>
    </row>
    <row r="45" spans="1:8" x14ac:dyDescent="0.25">
      <c r="A45" s="10"/>
      <c r="H45" s="11"/>
    </row>
    <row r="46" spans="1:8" x14ac:dyDescent="0.25">
      <c r="A46" s="10"/>
      <c r="H46" s="11"/>
    </row>
    <row r="47" spans="1:8" ht="15.75" thickBot="1" x14ac:dyDescent="0.3">
      <c r="A47" s="15"/>
      <c r="B47" s="16"/>
      <c r="C47" s="16"/>
      <c r="D47" s="17"/>
      <c r="E47" s="17"/>
      <c r="F47" s="17"/>
      <c r="G47" s="17"/>
      <c r="H47" s="18"/>
    </row>
    <row r="56" spans="8:8" x14ac:dyDescent="0.25">
      <c r="H56" s="3" t="s">
        <v>37</v>
      </c>
    </row>
    <row r="57" spans="8:8" x14ac:dyDescent="0.25">
      <c r="H57" s="3" t="s">
        <v>38</v>
      </c>
    </row>
  </sheetData>
  <mergeCells count="5">
    <mergeCell ref="A1:H1"/>
    <mergeCell ref="A2:H2"/>
    <mergeCell ref="A8:B8"/>
    <mergeCell ref="A9:B9"/>
    <mergeCell ref="A32:C32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J24" sqref="J24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20.8554687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x14ac:dyDescent="0.25">
      <c r="A2" s="76"/>
      <c r="B2" s="77"/>
      <c r="C2" s="77"/>
      <c r="D2" s="77"/>
      <c r="E2" s="77"/>
      <c r="F2" s="77"/>
      <c r="G2" s="77"/>
      <c r="H2" s="78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49"/>
    </row>
    <row r="6" spans="1:8" x14ac:dyDescent="0.25">
      <c r="A6" s="10" t="s">
        <v>2</v>
      </c>
      <c r="C6" s="1" t="s">
        <v>3</v>
      </c>
      <c r="F6" s="3" t="s">
        <v>4</v>
      </c>
      <c r="G6" s="3" t="s">
        <v>58</v>
      </c>
      <c r="H6" s="11" t="s">
        <v>39</v>
      </c>
    </row>
    <row r="7" spans="1:8" ht="15.75" thickBot="1" x14ac:dyDescent="0.3">
      <c r="A7" s="10"/>
      <c r="H7" s="11"/>
    </row>
    <row r="8" spans="1:8" s="34" customFormat="1" ht="48.75" customHeight="1" thickBot="1" x14ac:dyDescent="0.3">
      <c r="A8" s="79" t="s">
        <v>5</v>
      </c>
      <c r="B8" s="79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x14ac:dyDescent="0.25">
      <c r="A9" s="80"/>
      <c r="B9" s="81"/>
      <c r="C9" s="4"/>
      <c r="D9" s="4"/>
      <c r="E9" s="4"/>
      <c r="F9" s="4"/>
      <c r="G9" s="4"/>
      <c r="H9" s="46"/>
    </row>
    <row r="10" spans="1:8" s="45" customFormat="1" ht="21.75" customHeight="1" x14ac:dyDescent="0.25">
      <c r="A10" s="42">
        <v>3</v>
      </c>
      <c r="B10" s="43"/>
      <c r="C10" s="43" t="s">
        <v>11</v>
      </c>
      <c r="D10" s="44">
        <f>+D11+D20</f>
        <v>486915983259</v>
      </c>
      <c r="E10" s="44"/>
      <c r="F10" s="44">
        <f>+F11+F20</f>
        <v>486915983259</v>
      </c>
      <c r="G10" s="44">
        <f>+G11+G20</f>
        <v>61403877354.529999</v>
      </c>
      <c r="H10" s="52">
        <f>+F10-G10</f>
        <v>425512105904.46997</v>
      </c>
    </row>
    <row r="11" spans="1:8" s="1" customFormat="1" x14ac:dyDescent="0.25">
      <c r="A11" s="5">
        <v>31</v>
      </c>
      <c r="B11" s="6"/>
      <c r="C11" s="6" t="s">
        <v>12</v>
      </c>
      <c r="D11" s="7">
        <f>+D12</f>
        <v>481412038312</v>
      </c>
      <c r="E11" s="7"/>
      <c r="F11" s="7">
        <f>+F12</f>
        <v>481412038312</v>
      </c>
      <c r="G11" s="7">
        <f t="shared" ref="G11" si="0">+G12</f>
        <v>58598868594.470001</v>
      </c>
      <c r="H11" s="47">
        <f>+F11-G11</f>
        <v>422813169717.53003</v>
      </c>
    </row>
    <row r="12" spans="1:8" s="1" customFormat="1" x14ac:dyDescent="0.25">
      <c r="A12" s="5">
        <v>312</v>
      </c>
      <c r="B12" s="6"/>
      <c r="C12" s="6" t="s">
        <v>13</v>
      </c>
      <c r="D12" s="7">
        <f>D13+D14</f>
        <v>481412038312</v>
      </c>
      <c r="E12" s="7"/>
      <c r="F12" s="7">
        <f>D12+E12</f>
        <v>481412038312</v>
      </c>
      <c r="G12" s="7">
        <f>G14</f>
        <v>58598868594.470001</v>
      </c>
      <c r="H12" s="47">
        <f>+F12-G12</f>
        <v>422813169717.53003</v>
      </c>
    </row>
    <row r="13" spans="1:8" s="1" customFormat="1" x14ac:dyDescent="0.25">
      <c r="A13" s="5">
        <v>3127</v>
      </c>
      <c r="B13" s="6"/>
      <c r="C13" s="6" t="s">
        <v>69</v>
      </c>
      <c r="D13" s="7">
        <v>337684104</v>
      </c>
      <c r="E13" s="7"/>
      <c r="F13" s="7">
        <v>337684104</v>
      </c>
      <c r="G13" s="7">
        <v>0</v>
      </c>
      <c r="H13" s="47">
        <f>+F13-G13</f>
        <v>337684104</v>
      </c>
    </row>
    <row r="14" spans="1:8" s="1" customFormat="1" x14ac:dyDescent="0.25">
      <c r="A14" s="5">
        <v>3128</v>
      </c>
      <c r="B14" s="6"/>
      <c r="C14" s="6" t="s">
        <v>16</v>
      </c>
      <c r="D14" s="7">
        <v>481074354208</v>
      </c>
      <c r="E14" s="7"/>
      <c r="F14" s="7">
        <f>D14+E14</f>
        <v>481074354208</v>
      </c>
      <c r="G14" s="7">
        <f>G15+G17</f>
        <v>58598868594.470001</v>
      </c>
      <c r="H14" s="47">
        <f>+F14-G14</f>
        <v>422475485613.53003</v>
      </c>
    </row>
    <row r="15" spans="1:8" s="1" customFormat="1" x14ac:dyDescent="0.25">
      <c r="A15" s="5">
        <v>31281</v>
      </c>
      <c r="B15" s="6"/>
      <c r="C15" s="6" t="s">
        <v>49</v>
      </c>
      <c r="D15" s="7">
        <v>0</v>
      </c>
      <c r="E15" s="7"/>
      <c r="F15" s="7">
        <v>0</v>
      </c>
      <c r="G15" s="7">
        <f>G16</f>
        <v>57810341353</v>
      </c>
      <c r="H15" s="47">
        <f>F15-G15</f>
        <v>-57810341353</v>
      </c>
    </row>
    <row r="16" spans="1:8" s="1" customFormat="1" x14ac:dyDescent="0.25">
      <c r="A16" s="5">
        <v>312811</v>
      </c>
      <c r="B16" s="6"/>
      <c r="C16" s="6" t="s">
        <v>48</v>
      </c>
      <c r="D16" s="7">
        <v>0</v>
      </c>
      <c r="E16" s="7"/>
      <c r="F16" s="7">
        <v>0</v>
      </c>
      <c r="G16" s="7">
        <v>57810341353</v>
      </c>
      <c r="H16" s="47">
        <f t="shared" ref="H16:H23" si="1">+F16-G16</f>
        <v>-57810341353</v>
      </c>
    </row>
    <row r="17" spans="1:8" s="1" customFormat="1" x14ac:dyDescent="0.25">
      <c r="A17" s="5">
        <v>31282</v>
      </c>
      <c r="B17" s="6"/>
      <c r="C17" s="6" t="s">
        <v>47</v>
      </c>
      <c r="D17" s="7">
        <f>D18+D19</f>
        <v>0</v>
      </c>
      <c r="E17" s="7"/>
      <c r="F17" s="7">
        <f>F18+F19</f>
        <v>0</v>
      </c>
      <c r="G17" s="7">
        <f>G18+G19</f>
        <v>788527241.47000003</v>
      </c>
      <c r="H17" s="47">
        <f t="shared" si="1"/>
        <v>-788527241.47000003</v>
      </c>
    </row>
    <row r="18" spans="1:8" s="1" customFormat="1" x14ac:dyDescent="0.25">
      <c r="A18" s="5">
        <v>312821</v>
      </c>
      <c r="B18" s="6"/>
      <c r="C18" s="6" t="s">
        <v>46</v>
      </c>
      <c r="D18" s="7">
        <v>0</v>
      </c>
      <c r="E18" s="7"/>
      <c r="F18" s="7">
        <v>0</v>
      </c>
      <c r="G18" s="7">
        <v>352035</v>
      </c>
      <c r="H18" s="47">
        <f t="shared" si="1"/>
        <v>-352035</v>
      </c>
    </row>
    <row r="19" spans="1:8" s="1" customFormat="1" x14ac:dyDescent="0.25">
      <c r="A19" s="5">
        <v>312822</v>
      </c>
      <c r="B19" s="6"/>
      <c r="C19" s="6" t="s">
        <v>45</v>
      </c>
      <c r="D19" s="7">
        <v>0</v>
      </c>
      <c r="E19" s="7"/>
      <c r="F19" s="7">
        <v>0</v>
      </c>
      <c r="G19" s="7">
        <v>788175206.47000003</v>
      </c>
      <c r="H19" s="47">
        <f t="shared" si="1"/>
        <v>-788175206.47000003</v>
      </c>
    </row>
    <row r="20" spans="1:8" s="1" customFormat="1" x14ac:dyDescent="0.25">
      <c r="A20" s="5">
        <v>32</v>
      </c>
      <c r="B20" s="6"/>
      <c r="C20" s="6" t="s">
        <v>17</v>
      </c>
      <c r="D20" s="7">
        <f>D21</f>
        <v>5503944947</v>
      </c>
      <c r="E20" s="7"/>
      <c r="F20" s="7">
        <f>F21</f>
        <v>5503944947</v>
      </c>
      <c r="G20" s="7">
        <f>G21+G23</f>
        <v>2805008760.0599999</v>
      </c>
      <c r="H20" s="47">
        <f t="shared" si="1"/>
        <v>2698936186.9400001</v>
      </c>
    </row>
    <row r="21" spans="1:8" s="1" customFormat="1" ht="12.75" customHeight="1" x14ac:dyDescent="0.25">
      <c r="A21" s="5">
        <v>3230</v>
      </c>
      <c r="B21" s="6"/>
      <c r="C21" s="6" t="s">
        <v>68</v>
      </c>
      <c r="D21" s="7">
        <v>5503944947</v>
      </c>
      <c r="E21" s="7"/>
      <c r="F21" s="7">
        <v>5503944947</v>
      </c>
      <c r="G21" s="7">
        <f>G22</f>
        <v>16971664.309999999</v>
      </c>
      <c r="H21" s="47">
        <f t="shared" si="1"/>
        <v>5486973282.6899996</v>
      </c>
    </row>
    <row r="22" spans="1:8" s="1" customFormat="1" x14ac:dyDescent="0.25">
      <c r="A22" s="5">
        <v>32303</v>
      </c>
      <c r="B22" s="6"/>
      <c r="C22" s="6" t="s">
        <v>40</v>
      </c>
      <c r="D22" s="30"/>
      <c r="E22" s="7"/>
      <c r="F22" s="7">
        <f>D22</f>
        <v>0</v>
      </c>
      <c r="G22" s="7">
        <v>16971664.309999999</v>
      </c>
      <c r="H22" s="47">
        <f t="shared" si="1"/>
        <v>-16971664.309999999</v>
      </c>
    </row>
    <row r="23" spans="1:8" s="1" customFormat="1" x14ac:dyDescent="0.25">
      <c r="A23" s="5">
        <v>3255</v>
      </c>
      <c r="B23" s="6"/>
      <c r="C23" s="6" t="s">
        <v>19</v>
      </c>
      <c r="D23" s="7">
        <v>0</v>
      </c>
      <c r="E23" s="7"/>
      <c r="F23" s="7">
        <v>0</v>
      </c>
      <c r="G23" s="7">
        <f>G24</f>
        <v>2788037095.75</v>
      </c>
      <c r="H23" s="47">
        <f t="shared" si="1"/>
        <v>-2788037095.75</v>
      </c>
    </row>
    <row r="24" spans="1:8" s="1" customFormat="1" x14ac:dyDescent="0.25">
      <c r="A24" s="5">
        <v>32551</v>
      </c>
      <c r="B24" s="6"/>
      <c r="C24" s="6" t="s">
        <v>41</v>
      </c>
      <c r="D24" s="7">
        <v>0</v>
      </c>
      <c r="E24" s="7"/>
      <c r="F24" s="7"/>
      <c r="G24" s="7">
        <f>G25+G26+G27</f>
        <v>2788037095.75</v>
      </c>
      <c r="H24" s="47">
        <f>F24-G24</f>
        <v>-2788037095.75</v>
      </c>
    </row>
    <row r="25" spans="1:8" s="1" customFormat="1" x14ac:dyDescent="0.25">
      <c r="A25" s="5">
        <v>325511</v>
      </c>
      <c r="B25" s="6"/>
      <c r="C25" s="6" t="s">
        <v>42</v>
      </c>
      <c r="D25" s="7">
        <v>0</v>
      </c>
      <c r="E25" s="7"/>
      <c r="F25" s="7">
        <v>0</v>
      </c>
      <c r="G25" s="7">
        <v>172566824</v>
      </c>
      <c r="H25" s="47">
        <f>F25-G25</f>
        <v>-172566824</v>
      </c>
    </row>
    <row r="26" spans="1:8" s="1" customFormat="1" x14ac:dyDescent="0.25">
      <c r="A26" s="5">
        <v>325513</v>
      </c>
      <c r="B26" s="6"/>
      <c r="C26" s="6" t="s">
        <v>43</v>
      </c>
      <c r="D26" s="7">
        <v>0</v>
      </c>
      <c r="E26" s="7"/>
      <c r="F26" s="7"/>
      <c r="G26" s="7">
        <v>2586592005.75</v>
      </c>
      <c r="H26" s="47">
        <f>F26-G26</f>
        <v>-2586592005.75</v>
      </c>
    </row>
    <row r="27" spans="1:8" s="1" customFormat="1" x14ac:dyDescent="0.25">
      <c r="A27" s="5">
        <v>325514</v>
      </c>
      <c r="B27" s="6"/>
      <c r="C27" s="6" t="s">
        <v>44</v>
      </c>
      <c r="D27" s="7">
        <v>0</v>
      </c>
      <c r="E27" s="7"/>
      <c r="F27" s="7"/>
      <c r="G27" s="7">
        <v>28878266</v>
      </c>
      <c r="H27" s="47">
        <f>F27-G27</f>
        <v>-28878266</v>
      </c>
    </row>
    <row r="28" spans="1:8" s="2" customFormat="1" x14ac:dyDescent="0.25">
      <c r="A28" s="31">
        <v>4</v>
      </c>
      <c r="B28" s="32"/>
      <c r="C28" s="32" t="s">
        <v>20</v>
      </c>
      <c r="D28" s="33">
        <f>+D29+D30+D31</f>
        <v>2345009472978</v>
      </c>
      <c r="E28" s="33"/>
      <c r="F28" s="33">
        <f>+F29+F30+F31</f>
        <v>2345009472978</v>
      </c>
      <c r="G28" s="38">
        <f t="shared" ref="G28:H28" si="2">SUM(G29:G31)</f>
        <v>68340927583</v>
      </c>
      <c r="H28" s="53">
        <f t="shared" si="2"/>
        <v>2276668545395</v>
      </c>
    </row>
    <row r="29" spans="1:8" s="1" customFormat="1" x14ac:dyDescent="0.25">
      <c r="A29" s="5">
        <v>41</v>
      </c>
      <c r="B29" s="6"/>
      <c r="C29" s="6" t="s">
        <v>21</v>
      </c>
      <c r="D29" s="7">
        <v>5470592400</v>
      </c>
      <c r="E29" s="7"/>
      <c r="F29" s="7">
        <v>5470592400</v>
      </c>
      <c r="G29" s="7">
        <v>3213250560</v>
      </c>
      <c r="H29" s="47">
        <f>+F29-G29</f>
        <v>2257341840</v>
      </c>
    </row>
    <row r="30" spans="1:8" s="1" customFormat="1" x14ac:dyDescent="0.25">
      <c r="A30" s="5">
        <v>42</v>
      </c>
      <c r="B30" s="6"/>
      <c r="C30" s="6" t="s">
        <v>22</v>
      </c>
      <c r="D30" s="7">
        <v>761406880578</v>
      </c>
      <c r="E30" s="7"/>
      <c r="F30" s="7">
        <f>D30</f>
        <v>761406880578</v>
      </c>
      <c r="G30" s="7">
        <v>0</v>
      </c>
      <c r="H30" s="47">
        <f>+F30-G30</f>
        <v>761406880578</v>
      </c>
    </row>
    <row r="31" spans="1:8" s="1" customFormat="1" x14ac:dyDescent="0.25">
      <c r="A31" s="5">
        <v>43</v>
      </c>
      <c r="B31" s="6"/>
      <c r="C31" s="6" t="s">
        <v>23</v>
      </c>
      <c r="D31" s="7">
        <v>1578132000000</v>
      </c>
      <c r="E31" s="7"/>
      <c r="F31" s="7">
        <f>D31+E31</f>
        <v>1578132000000</v>
      </c>
      <c r="G31" s="7">
        <v>65127677023</v>
      </c>
      <c r="H31" s="47">
        <f>+F31-G31</f>
        <v>1513004322977</v>
      </c>
    </row>
    <row r="32" spans="1:8" s="1" customFormat="1" x14ac:dyDescent="0.25">
      <c r="A32" s="82" t="s">
        <v>24</v>
      </c>
      <c r="B32" s="83"/>
      <c r="C32" s="83"/>
      <c r="D32" s="7">
        <f>+D10+D28</f>
        <v>2831925456237</v>
      </c>
      <c r="E32" s="7"/>
      <c r="F32" s="7">
        <f>+F10+F28</f>
        <v>2831925456237</v>
      </c>
      <c r="G32" s="7">
        <f>+G10+G28</f>
        <v>129744804937.53</v>
      </c>
      <c r="H32" s="47">
        <f>+H10+H28</f>
        <v>2702180651299.4697</v>
      </c>
    </row>
    <row r="33" spans="1:8" ht="41.25" customHeight="1" x14ac:dyDescent="0.25">
      <c r="A33" s="88"/>
      <c r="B33" s="89"/>
      <c r="C33" s="89"/>
      <c r="D33" s="89"/>
      <c r="E33" s="89"/>
      <c r="F33" s="89"/>
      <c r="G33" s="89"/>
      <c r="H33" s="90"/>
    </row>
    <row r="34" spans="1:8" x14ac:dyDescent="0.25">
      <c r="A34" s="10"/>
      <c r="H34" s="11"/>
    </row>
    <row r="35" spans="1:8" x14ac:dyDescent="0.25">
      <c r="A35" s="10"/>
      <c r="H35" s="11"/>
    </row>
    <row r="36" spans="1:8" x14ac:dyDescent="0.25">
      <c r="A36" s="10" t="s">
        <v>25</v>
      </c>
      <c r="F36" s="3" t="s">
        <v>26</v>
      </c>
      <c r="H36" s="11"/>
    </row>
    <row r="37" spans="1:8" x14ac:dyDescent="0.25">
      <c r="A37" s="12" t="s">
        <v>27</v>
      </c>
      <c r="E37" s="13"/>
      <c r="F37" s="13" t="s">
        <v>28</v>
      </c>
      <c r="H37" s="11"/>
    </row>
    <row r="38" spans="1:8" s="24" customFormat="1" x14ac:dyDescent="0.25">
      <c r="A38" s="12" t="s">
        <v>29</v>
      </c>
      <c r="B38" s="1"/>
      <c r="C38" s="1"/>
      <c r="D38" s="3"/>
      <c r="E38" s="13"/>
      <c r="F38" s="13" t="s">
        <v>70</v>
      </c>
      <c r="G38" s="3"/>
      <c r="H38" s="11"/>
    </row>
    <row r="39" spans="1:8" s="24" customFormat="1" x14ac:dyDescent="0.25">
      <c r="A39" s="12"/>
      <c r="B39" s="1"/>
      <c r="C39" s="1"/>
      <c r="D39" s="13"/>
      <c r="E39" s="13"/>
      <c r="F39" s="13"/>
      <c r="G39" s="3"/>
      <c r="H39" s="11"/>
    </row>
    <row r="40" spans="1:8" x14ac:dyDescent="0.25">
      <c r="A40" s="10"/>
      <c r="D40" s="13"/>
      <c r="H40" s="11"/>
    </row>
    <row r="41" spans="1:8" x14ac:dyDescent="0.25">
      <c r="A41" s="10"/>
      <c r="H41" s="11"/>
    </row>
    <row r="42" spans="1:8" s="24" customFormat="1" x14ac:dyDescent="0.25">
      <c r="A42" s="10" t="s">
        <v>31</v>
      </c>
      <c r="B42" s="1"/>
      <c r="C42" s="1"/>
      <c r="D42" s="3"/>
      <c r="E42" s="3"/>
      <c r="F42" s="3" t="s">
        <v>32</v>
      </c>
      <c r="G42" s="3"/>
      <c r="H42" s="11"/>
    </row>
    <row r="43" spans="1:8" s="24" customFormat="1" x14ac:dyDescent="0.25">
      <c r="A43" s="12" t="s">
        <v>33</v>
      </c>
      <c r="B43" s="1"/>
      <c r="C43" s="1"/>
      <c r="D43" s="9"/>
      <c r="E43" s="3"/>
      <c r="F43" s="13" t="s">
        <v>34</v>
      </c>
      <c r="G43" s="3"/>
      <c r="H43" s="11"/>
    </row>
    <row r="44" spans="1:8" s="24" customFormat="1" x14ac:dyDescent="0.25">
      <c r="A44" s="12" t="s">
        <v>71</v>
      </c>
      <c r="B44" s="1"/>
      <c r="C44" s="1"/>
      <c r="D44" s="14"/>
      <c r="E44" s="3"/>
      <c r="F44" s="13" t="s">
        <v>36</v>
      </c>
      <c r="G44" s="3"/>
      <c r="H44" s="11"/>
    </row>
    <row r="45" spans="1:8" x14ac:dyDescent="0.25">
      <c r="A45" s="10"/>
      <c r="H45" s="11"/>
    </row>
    <row r="46" spans="1:8" x14ac:dyDescent="0.25">
      <c r="A46" s="10"/>
      <c r="H46" s="11"/>
    </row>
    <row r="47" spans="1:8" ht="15.75" thickBot="1" x14ac:dyDescent="0.3">
      <c r="A47" s="15"/>
      <c r="B47" s="16"/>
      <c r="C47" s="16"/>
      <c r="D47" s="17"/>
      <c r="E47" s="17"/>
      <c r="F47" s="17"/>
      <c r="G47" s="17"/>
      <c r="H47" s="18"/>
    </row>
    <row r="56" spans="8:8" x14ac:dyDescent="0.25">
      <c r="H56" s="3" t="s">
        <v>37</v>
      </c>
    </row>
    <row r="57" spans="8:8" x14ac:dyDescent="0.25">
      <c r="H57" s="3" t="s">
        <v>38</v>
      </c>
    </row>
  </sheetData>
  <mergeCells count="6">
    <mergeCell ref="A33:H33"/>
    <mergeCell ref="A1:H1"/>
    <mergeCell ref="A2:H2"/>
    <mergeCell ref="A8:B8"/>
    <mergeCell ref="A9:B9"/>
    <mergeCell ref="A32:C32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H24" sqref="H24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x14ac:dyDescent="0.25">
      <c r="A2" s="76"/>
      <c r="B2" s="77"/>
      <c r="C2" s="77"/>
      <c r="D2" s="77"/>
      <c r="E2" s="77"/>
      <c r="F2" s="77"/>
      <c r="G2" s="77"/>
      <c r="H2" s="78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49"/>
    </row>
    <row r="6" spans="1:8" x14ac:dyDescent="0.25">
      <c r="A6" s="10" t="s">
        <v>2</v>
      </c>
      <c r="C6" s="1" t="s">
        <v>3</v>
      </c>
      <c r="F6" s="3" t="s">
        <v>4</v>
      </c>
      <c r="G6" s="3" t="s">
        <v>59</v>
      </c>
      <c r="H6" s="11" t="s">
        <v>39</v>
      </c>
    </row>
    <row r="7" spans="1:8" ht="15.75" thickBot="1" x14ac:dyDescent="0.3">
      <c r="A7" s="10"/>
      <c r="H7" s="11"/>
    </row>
    <row r="8" spans="1:8" s="2" customFormat="1" ht="48.75" customHeight="1" thickBot="1" x14ac:dyDescent="0.3">
      <c r="A8" s="84" t="s">
        <v>5</v>
      </c>
      <c r="B8" s="85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x14ac:dyDescent="0.25">
      <c r="A9" s="80"/>
      <c r="B9" s="81"/>
      <c r="C9" s="4"/>
      <c r="D9" s="4"/>
      <c r="E9" s="4"/>
      <c r="F9" s="4"/>
      <c r="G9" s="4"/>
      <c r="H9" s="46"/>
    </row>
    <row r="10" spans="1:8" s="45" customFormat="1" ht="26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93369665334.290009</v>
      </c>
      <c r="H10" s="52">
        <v>393546317924.70996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87365814177.880005</v>
      </c>
      <c r="H11" s="47">
        <v>394046224134.12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87365814177.880005</v>
      </c>
      <c r="H12" s="47">
        <v>394046224134.12</v>
      </c>
    </row>
    <row r="13" spans="1:8" s="1" customFormat="1" ht="15.75" customHeight="1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v>0</v>
      </c>
      <c r="H13" s="47">
        <f>+F13-G13</f>
        <v>337684104</v>
      </c>
    </row>
    <row r="14" spans="1:8" s="1" customFormat="1" x14ac:dyDescent="0.25">
      <c r="A14" s="5">
        <v>3128</v>
      </c>
      <c r="B14" s="6"/>
      <c r="C14" s="6" t="s">
        <v>16</v>
      </c>
      <c r="D14" s="7">
        <v>481074354208</v>
      </c>
      <c r="E14" s="7"/>
      <c r="F14" s="7">
        <f>D14+E14</f>
        <v>481074354208</v>
      </c>
      <c r="G14" s="7">
        <f>G15+G17</f>
        <v>87365814177.880005</v>
      </c>
      <c r="H14" s="47">
        <f>+F14-G14</f>
        <v>393708540030.12</v>
      </c>
    </row>
    <row r="15" spans="1:8" s="1" customFormat="1" x14ac:dyDescent="0.25">
      <c r="A15" s="5">
        <v>31281</v>
      </c>
      <c r="B15" s="6"/>
      <c r="C15" s="6" t="s">
        <v>49</v>
      </c>
      <c r="D15" s="7">
        <v>0</v>
      </c>
      <c r="E15" s="7"/>
      <c r="F15" s="7">
        <v>0</v>
      </c>
      <c r="G15" s="7">
        <f>G16</f>
        <v>77243520736</v>
      </c>
      <c r="H15" s="47">
        <f>F15-G15</f>
        <v>-77243520736</v>
      </c>
    </row>
    <row r="16" spans="1:8" s="1" customFormat="1" x14ac:dyDescent="0.25">
      <c r="A16" s="5">
        <v>312811</v>
      </c>
      <c r="B16" s="6"/>
      <c r="C16" s="6" t="s">
        <v>48</v>
      </c>
      <c r="D16" s="7">
        <v>0</v>
      </c>
      <c r="E16" s="7"/>
      <c r="F16" s="7">
        <v>0</v>
      </c>
      <c r="G16" s="7">
        <v>77243520736</v>
      </c>
      <c r="H16" s="47">
        <f t="shared" ref="H16:H24" si="0">+F16-G16</f>
        <v>-77243520736</v>
      </c>
    </row>
    <row r="17" spans="1:8" s="1" customFormat="1" x14ac:dyDescent="0.25">
      <c r="A17" s="5">
        <v>31282</v>
      </c>
      <c r="B17" s="6"/>
      <c r="C17" s="6" t="s">
        <v>47</v>
      </c>
      <c r="D17" s="7">
        <f>D18+D19</f>
        <v>0</v>
      </c>
      <c r="E17" s="7"/>
      <c r="F17" s="7">
        <f>F18+F19</f>
        <v>0</v>
      </c>
      <c r="G17" s="7">
        <f>G18+G19</f>
        <v>10122293441.879999</v>
      </c>
      <c r="H17" s="47">
        <f t="shared" si="0"/>
        <v>-10122293441.879999</v>
      </c>
    </row>
    <row r="18" spans="1:8" s="1" customFormat="1" x14ac:dyDescent="0.25">
      <c r="A18" s="5">
        <v>312821</v>
      </c>
      <c r="B18" s="6"/>
      <c r="C18" s="6" t="s">
        <v>46</v>
      </c>
      <c r="D18" s="7">
        <v>0</v>
      </c>
      <c r="E18" s="7"/>
      <c r="F18" s="7">
        <v>0</v>
      </c>
      <c r="G18" s="7">
        <v>446248</v>
      </c>
      <c r="H18" s="47">
        <f t="shared" si="0"/>
        <v>-446248</v>
      </c>
    </row>
    <row r="19" spans="1:8" s="1" customFormat="1" x14ac:dyDescent="0.25">
      <c r="A19" s="5">
        <v>312822</v>
      </c>
      <c r="B19" s="6"/>
      <c r="C19" s="6" t="s">
        <v>45</v>
      </c>
      <c r="D19" s="7">
        <v>0</v>
      </c>
      <c r="E19" s="7"/>
      <c r="F19" s="7">
        <v>0</v>
      </c>
      <c r="G19" s="7">
        <v>10121847193.879999</v>
      </c>
      <c r="H19" s="47">
        <f t="shared" si="0"/>
        <v>-10121847193.879999</v>
      </c>
    </row>
    <row r="20" spans="1:8" s="1" customFormat="1" x14ac:dyDescent="0.25">
      <c r="A20" s="5">
        <v>32</v>
      </c>
      <c r="B20" s="6"/>
      <c r="C20" s="6" t="s">
        <v>17</v>
      </c>
      <c r="D20" s="7">
        <f>D21</f>
        <v>5503944947</v>
      </c>
      <c r="E20" s="7"/>
      <c r="F20" s="7">
        <f>F21</f>
        <v>5503944947</v>
      </c>
      <c r="G20" s="7">
        <f>G21+G24</f>
        <v>6003851156.4099998</v>
      </c>
      <c r="H20" s="47">
        <f t="shared" si="0"/>
        <v>-499906209.40999985</v>
      </c>
    </row>
    <row r="21" spans="1:8" s="1" customFormat="1" x14ac:dyDescent="0.25">
      <c r="A21" s="5">
        <v>3230</v>
      </c>
      <c r="B21" s="6"/>
      <c r="C21" s="6" t="s">
        <v>18</v>
      </c>
      <c r="D21" s="7">
        <v>5503944947</v>
      </c>
      <c r="E21" s="7"/>
      <c r="F21" s="7">
        <v>5503944947</v>
      </c>
      <c r="G21" s="7">
        <f>G22+G23</f>
        <v>3215236346.6599998</v>
      </c>
      <c r="H21" s="47">
        <f t="shared" si="0"/>
        <v>2288708600.3400002</v>
      </c>
    </row>
    <row r="22" spans="1:8" s="1" customFormat="1" x14ac:dyDescent="0.25">
      <c r="A22" s="5">
        <v>32303</v>
      </c>
      <c r="B22" s="6"/>
      <c r="C22" s="6" t="s">
        <v>40</v>
      </c>
      <c r="D22" s="30"/>
      <c r="E22" s="7"/>
      <c r="F22" s="7"/>
      <c r="G22" s="7">
        <v>23329552.140000001</v>
      </c>
      <c r="H22" s="47">
        <f t="shared" si="0"/>
        <v>-23329552.140000001</v>
      </c>
    </row>
    <row r="23" spans="1:8" s="1" customFormat="1" x14ac:dyDescent="0.25">
      <c r="A23" s="5">
        <v>32308</v>
      </c>
      <c r="B23" s="6"/>
      <c r="C23" s="6" t="s">
        <v>50</v>
      </c>
      <c r="D23" s="30"/>
      <c r="E23" s="7"/>
      <c r="F23" s="7"/>
      <c r="G23" s="7">
        <v>3191906794.52</v>
      </c>
      <c r="H23" s="47">
        <f t="shared" si="0"/>
        <v>-3191906794.52</v>
      </c>
    </row>
    <row r="24" spans="1:8" s="1" customFormat="1" x14ac:dyDescent="0.25">
      <c r="A24" s="5">
        <v>3255</v>
      </c>
      <c r="B24" s="6"/>
      <c r="C24" s="6" t="s">
        <v>19</v>
      </c>
      <c r="D24" s="7">
        <v>0</v>
      </c>
      <c r="E24" s="7"/>
      <c r="F24" s="7">
        <v>0</v>
      </c>
      <c r="G24" s="7">
        <f>G25</f>
        <v>2788614809.75</v>
      </c>
      <c r="H24" s="47">
        <f t="shared" si="0"/>
        <v>-2788614809.75</v>
      </c>
    </row>
    <row r="25" spans="1:8" s="1" customFormat="1" x14ac:dyDescent="0.25">
      <c r="A25" s="5">
        <v>32551</v>
      </c>
      <c r="B25" s="6"/>
      <c r="C25" s="6" t="s">
        <v>41</v>
      </c>
      <c r="D25" s="7">
        <v>0</v>
      </c>
      <c r="E25" s="7"/>
      <c r="F25" s="7"/>
      <c r="G25" s="7">
        <f>G26+G27+G28</f>
        <v>2788614809.75</v>
      </c>
      <c r="H25" s="47">
        <f>F25-G25</f>
        <v>-2788614809.75</v>
      </c>
    </row>
    <row r="26" spans="1:8" s="1" customFormat="1" x14ac:dyDescent="0.25">
      <c r="A26" s="5">
        <v>325511</v>
      </c>
      <c r="B26" s="6"/>
      <c r="C26" s="6" t="s">
        <v>42</v>
      </c>
      <c r="D26" s="7">
        <v>0</v>
      </c>
      <c r="E26" s="7"/>
      <c r="F26" s="7">
        <v>0</v>
      </c>
      <c r="G26" s="7">
        <v>173144538</v>
      </c>
      <c r="H26" s="47">
        <f>F26-G26</f>
        <v>-173144538</v>
      </c>
    </row>
    <row r="27" spans="1:8" s="1" customFormat="1" x14ac:dyDescent="0.25">
      <c r="A27" s="5">
        <v>325513</v>
      </c>
      <c r="B27" s="6"/>
      <c r="C27" s="6" t="s">
        <v>43</v>
      </c>
      <c r="D27" s="7">
        <v>0</v>
      </c>
      <c r="E27" s="7"/>
      <c r="F27" s="7"/>
      <c r="G27" s="7">
        <v>2586592005.75</v>
      </c>
      <c r="H27" s="47">
        <f>F27-G27</f>
        <v>-2586592005.75</v>
      </c>
    </row>
    <row r="28" spans="1:8" s="1" customFormat="1" x14ac:dyDescent="0.25">
      <c r="A28" s="5">
        <v>325514</v>
      </c>
      <c r="B28" s="6"/>
      <c r="C28" s="6" t="s">
        <v>44</v>
      </c>
      <c r="D28" s="7">
        <v>0</v>
      </c>
      <c r="E28" s="7"/>
      <c r="F28" s="7"/>
      <c r="G28" s="7">
        <v>28878266</v>
      </c>
      <c r="H28" s="47">
        <f>F28-G28</f>
        <v>-28878266</v>
      </c>
    </row>
    <row r="29" spans="1:8" s="2" customFormat="1" x14ac:dyDescent="0.25">
      <c r="A29" s="31">
        <v>4</v>
      </c>
      <c r="B29" s="32"/>
      <c r="C29" s="32" t="s">
        <v>20</v>
      </c>
      <c r="D29" s="33">
        <f>+D30+D31+D32</f>
        <v>2345009472978</v>
      </c>
      <c r="E29" s="33"/>
      <c r="F29" s="33">
        <f>+F30+F31+F32</f>
        <v>2345009472978</v>
      </c>
      <c r="G29" s="33">
        <f>+G30+G31+G32</f>
        <v>168438268270</v>
      </c>
      <c r="H29" s="48">
        <f>+F29-G29</f>
        <v>2176571204708</v>
      </c>
    </row>
    <row r="30" spans="1:8" s="1" customFormat="1" x14ac:dyDescent="0.25">
      <c r="A30" s="5">
        <v>41</v>
      </c>
      <c r="B30" s="6"/>
      <c r="C30" s="6" t="s">
        <v>21</v>
      </c>
      <c r="D30" s="7">
        <v>5470592400</v>
      </c>
      <c r="E30" s="7"/>
      <c r="F30" s="7">
        <v>5470592400</v>
      </c>
      <c r="G30" s="7">
        <v>3213250560</v>
      </c>
      <c r="H30" s="47">
        <f>+F30-G30</f>
        <v>2257341840</v>
      </c>
    </row>
    <row r="31" spans="1:8" s="1" customFormat="1" x14ac:dyDescent="0.25">
      <c r="A31" s="5">
        <v>42</v>
      </c>
      <c r="B31" s="6"/>
      <c r="C31" s="6" t="s">
        <v>22</v>
      </c>
      <c r="D31" s="7">
        <v>761406880578</v>
      </c>
      <c r="E31" s="7"/>
      <c r="F31" s="7">
        <f>D31</f>
        <v>761406880578</v>
      </c>
      <c r="G31" s="35">
        <v>99940494590</v>
      </c>
      <c r="H31" s="47">
        <f>+F31-G31</f>
        <v>661466385988</v>
      </c>
    </row>
    <row r="32" spans="1:8" s="1" customFormat="1" x14ac:dyDescent="0.25">
      <c r="A32" s="5">
        <v>43</v>
      </c>
      <c r="B32" s="6"/>
      <c r="C32" s="6" t="s">
        <v>23</v>
      </c>
      <c r="D32" s="7">
        <v>1578132000000</v>
      </c>
      <c r="E32" s="7"/>
      <c r="F32" s="7">
        <f>D32+E32</f>
        <v>1578132000000</v>
      </c>
      <c r="G32" s="36">
        <v>65284523120</v>
      </c>
      <c r="H32" s="47">
        <f>+F32-G32</f>
        <v>1512847476880</v>
      </c>
    </row>
    <row r="33" spans="1:8" s="1" customFormat="1" x14ac:dyDescent="0.25">
      <c r="A33" s="82" t="s">
        <v>24</v>
      </c>
      <c r="B33" s="83"/>
      <c r="C33" s="83"/>
      <c r="D33" s="7">
        <f>+D10+D29</f>
        <v>2831925456237</v>
      </c>
      <c r="E33" s="7"/>
      <c r="F33" s="7">
        <f>+F10+F29</f>
        <v>2831925456237</v>
      </c>
      <c r="G33" s="7">
        <f>+G10+G29</f>
        <v>261807933604.29001</v>
      </c>
      <c r="H33" s="47">
        <f>+H10+H29</f>
        <v>2570117522632.71</v>
      </c>
    </row>
    <row r="34" spans="1:8" ht="8.25" customHeight="1" x14ac:dyDescent="0.25">
      <c r="A34" s="88"/>
      <c r="B34" s="89"/>
      <c r="C34" s="89"/>
      <c r="D34" s="89"/>
      <c r="E34" s="89"/>
      <c r="F34" s="89"/>
      <c r="G34" s="89"/>
      <c r="H34" s="90"/>
    </row>
    <row r="35" spans="1:8" x14ac:dyDescent="0.25">
      <c r="A35" s="10"/>
      <c r="H35" s="11"/>
    </row>
    <row r="36" spans="1:8" x14ac:dyDescent="0.25">
      <c r="A36" s="10"/>
      <c r="H36" s="11"/>
    </row>
    <row r="37" spans="1:8" x14ac:dyDescent="0.25">
      <c r="A37" s="10" t="s">
        <v>25</v>
      </c>
      <c r="F37" s="3" t="s">
        <v>26</v>
      </c>
      <c r="H37" s="11"/>
    </row>
    <row r="38" spans="1:8" x14ac:dyDescent="0.25">
      <c r="A38" s="12" t="s">
        <v>27</v>
      </c>
      <c r="E38" s="13"/>
      <c r="F38" s="13" t="s">
        <v>28</v>
      </c>
      <c r="H38" s="11"/>
    </row>
    <row r="39" spans="1:8" s="24" customFormat="1" x14ac:dyDescent="0.25">
      <c r="A39" s="12" t="s">
        <v>29</v>
      </c>
      <c r="B39" s="1"/>
      <c r="C39" s="1"/>
      <c r="D39" s="3"/>
      <c r="E39" s="13"/>
      <c r="F39" s="13" t="s">
        <v>30</v>
      </c>
      <c r="G39" s="3"/>
      <c r="H39" s="11"/>
    </row>
    <row r="40" spans="1:8" s="24" customFormat="1" x14ac:dyDescent="0.25">
      <c r="A40" s="12"/>
      <c r="B40" s="1"/>
      <c r="C40" s="1"/>
      <c r="D40" s="13"/>
      <c r="E40" s="13"/>
      <c r="F40" s="13"/>
      <c r="G40" s="3"/>
      <c r="H40" s="11"/>
    </row>
    <row r="41" spans="1:8" x14ac:dyDescent="0.25">
      <c r="A41" s="10"/>
      <c r="D41" s="13"/>
      <c r="H41" s="11"/>
    </row>
    <row r="42" spans="1:8" x14ac:dyDescent="0.25">
      <c r="A42" s="10"/>
      <c r="H42" s="11"/>
    </row>
    <row r="43" spans="1:8" s="24" customFormat="1" x14ac:dyDescent="0.25">
      <c r="A43" s="10" t="s">
        <v>31</v>
      </c>
      <c r="B43" s="1"/>
      <c r="C43" s="1"/>
      <c r="D43" s="3"/>
      <c r="E43" s="3"/>
      <c r="F43" s="3" t="s">
        <v>32</v>
      </c>
      <c r="G43" s="3"/>
      <c r="H43" s="11"/>
    </row>
    <row r="44" spans="1:8" s="24" customFormat="1" x14ac:dyDescent="0.25">
      <c r="A44" s="12" t="s">
        <v>33</v>
      </c>
      <c r="B44" s="1"/>
      <c r="C44" s="1"/>
      <c r="D44" s="9"/>
      <c r="E44" s="3"/>
      <c r="F44" s="13" t="s">
        <v>34</v>
      </c>
      <c r="G44" s="3"/>
      <c r="H44" s="11"/>
    </row>
    <row r="45" spans="1:8" s="24" customFormat="1" x14ac:dyDescent="0.25">
      <c r="A45" s="12" t="s">
        <v>35</v>
      </c>
      <c r="B45" s="1"/>
      <c r="C45" s="1"/>
      <c r="D45" s="14"/>
      <c r="E45" s="3"/>
      <c r="F45" s="13" t="s">
        <v>36</v>
      </c>
      <c r="G45" s="3"/>
      <c r="H45" s="11"/>
    </row>
    <row r="46" spans="1:8" x14ac:dyDescent="0.25">
      <c r="A46" s="10"/>
      <c r="H46" s="11"/>
    </row>
    <row r="47" spans="1:8" x14ac:dyDescent="0.25">
      <c r="A47" s="10"/>
      <c r="H47" s="11"/>
    </row>
    <row r="48" spans="1:8" ht="15.75" thickBot="1" x14ac:dyDescent="0.3">
      <c r="A48" s="15"/>
      <c r="B48" s="16"/>
      <c r="C48" s="16"/>
      <c r="D48" s="17"/>
      <c r="E48" s="17"/>
      <c r="F48" s="17"/>
      <c r="G48" s="17"/>
      <c r="H48" s="18"/>
    </row>
    <row r="57" spans="8:8" x14ac:dyDescent="0.25">
      <c r="H57" s="3" t="s">
        <v>37</v>
      </c>
    </row>
    <row r="58" spans="8:8" x14ac:dyDescent="0.25">
      <c r="H58" s="3" t="s">
        <v>38</v>
      </c>
    </row>
  </sheetData>
  <mergeCells count="6">
    <mergeCell ref="A34:H34"/>
    <mergeCell ref="A1:H1"/>
    <mergeCell ref="A2:H2"/>
    <mergeCell ref="A8:B8"/>
    <mergeCell ref="A9:B9"/>
    <mergeCell ref="A33:C33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H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H15" sqref="H15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x14ac:dyDescent="0.25">
      <c r="A2" s="76"/>
      <c r="B2" s="77"/>
      <c r="C2" s="77"/>
      <c r="D2" s="77"/>
      <c r="E2" s="77"/>
      <c r="F2" s="77"/>
      <c r="G2" s="77"/>
      <c r="H2" s="78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49"/>
    </row>
    <row r="6" spans="1:8" x14ac:dyDescent="0.25">
      <c r="A6" s="10" t="s">
        <v>2</v>
      </c>
      <c r="C6" s="1" t="s">
        <v>3</v>
      </c>
      <c r="F6" s="3" t="s">
        <v>4</v>
      </c>
      <c r="G6" s="3" t="s">
        <v>51</v>
      </c>
      <c r="H6" s="11" t="s">
        <v>39</v>
      </c>
    </row>
    <row r="7" spans="1:8" ht="15.75" thickBot="1" x14ac:dyDescent="0.3">
      <c r="A7" s="10"/>
      <c r="H7" s="11"/>
    </row>
    <row r="8" spans="1:8" s="2" customFormat="1" ht="48.75" customHeight="1" thickBot="1" x14ac:dyDescent="0.3">
      <c r="A8" s="79" t="s">
        <v>5</v>
      </c>
      <c r="B8" s="79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x14ac:dyDescent="0.25">
      <c r="A9" s="80"/>
      <c r="B9" s="81"/>
      <c r="C9" s="4"/>
      <c r="D9" s="4"/>
      <c r="E9" s="4"/>
      <c r="F9" s="4"/>
      <c r="G9" s="4"/>
      <c r="H9" s="46"/>
    </row>
    <row r="10" spans="1:8" s="45" customFormat="1" ht="26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108329452361.56999</v>
      </c>
      <c r="H10" s="52">
        <v>378586530897.42999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102318966179.67</v>
      </c>
      <c r="H11" s="47">
        <v>379093072132.33002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102318966179.67</v>
      </c>
      <c r="H12" s="47">
        <v>379093072132.33002</v>
      </c>
    </row>
    <row r="13" spans="1:8" s="1" customFormat="1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v>0</v>
      </c>
      <c r="H13" s="47">
        <f>+F13-G13</f>
        <v>337684104</v>
      </c>
    </row>
    <row r="14" spans="1:8" s="1" customFormat="1" x14ac:dyDescent="0.25">
      <c r="A14" s="5">
        <v>3128</v>
      </c>
      <c r="B14" s="6"/>
      <c r="C14" s="6" t="s">
        <v>16</v>
      </c>
      <c r="D14" s="7">
        <v>481074354208</v>
      </c>
      <c r="E14" s="7"/>
      <c r="F14" s="7">
        <f>D14+E14</f>
        <v>481074354208</v>
      </c>
      <c r="G14" s="7">
        <f>G15+G17</f>
        <v>102318966179.67</v>
      </c>
      <c r="H14" s="47">
        <f>+F14-G14</f>
        <v>378755388028.33002</v>
      </c>
    </row>
    <row r="15" spans="1:8" s="1" customFormat="1" x14ac:dyDescent="0.25">
      <c r="A15" s="5">
        <v>31281</v>
      </c>
      <c r="B15" s="6"/>
      <c r="C15" s="6" t="s">
        <v>49</v>
      </c>
      <c r="D15" s="7">
        <v>0</v>
      </c>
      <c r="E15" s="7"/>
      <c r="F15" s="7">
        <v>0</v>
      </c>
      <c r="G15" s="7">
        <f>G16</f>
        <v>91856407310</v>
      </c>
      <c r="H15" s="47">
        <f>F15-G15</f>
        <v>-91856407310</v>
      </c>
    </row>
    <row r="16" spans="1:8" s="1" customFormat="1" x14ac:dyDescent="0.25">
      <c r="A16" s="5">
        <v>312811</v>
      </c>
      <c r="B16" s="6"/>
      <c r="C16" s="6" t="s">
        <v>48</v>
      </c>
      <c r="D16" s="7">
        <v>0</v>
      </c>
      <c r="E16" s="7"/>
      <c r="F16" s="7">
        <v>0</v>
      </c>
      <c r="G16" s="7">
        <v>91856407310</v>
      </c>
      <c r="H16" s="47">
        <f t="shared" ref="H16:H23" si="0">+F16-G16</f>
        <v>-91856407310</v>
      </c>
    </row>
    <row r="17" spans="1:8" s="1" customFormat="1" x14ac:dyDescent="0.25">
      <c r="A17" s="5">
        <v>31282</v>
      </c>
      <c r="B17" s="6"/>
      <c r="C17" s="6" t="s">
        <v>47</v>
      </c>
      <c r="D17" s="7">
        <f>D18+D19</f>
        <v>0</v>
      </c>
      <c r="E17" s="7"/>
      <c r="F17" s="7">
        <f>F18+F19</f>
        <v>0</v>
      </c>
      <c r="G17" s="7">
        <f>G18+G19</f>
        <v>10462558869.67</v>
      </c>
      <c r="H17" s="47">
        <f t="shared" si="0"/>
        <v>-10462558869.67</v>
      </c>
    </row>
    <row r="18" spans="1:8" s="1" customFormat="1" x14ac:dyDescent="0.25">
      <c r="A18" s="5">
        <v>312821</v>
      </c>
      <c r="B18" s="6"/>
      <c r="C18" s="6" t="s">
        <v>46</v>
      </c>
      <c r="D18" s="7">
        <v>0</v>
      </c>
      <c r="E18" s="7"/>
      <c r="F18" s="7">
        <v>0</v>
      </c>
      <c r="G18" s="7">
        <v>674135</v>
      </c>
      <c r="H18" s="47">
        <f t="shared" si="0"/>
        <v>-674135</v>
      </c>
    </row>
    <row r="19" spans="1:8" s="1" customFormat="1" x14ac:dyDescent="0.25">
      <c r="A19" s="5">
        <v>312822</v>
      </c>
      <c r="B19" s="6"/>
      <c r="C19" s="6" t="s">
        <v>45</v>
      </c>
      <c r="D19" s="7">
        <v>0</v>
      </c>
      <c r="E19" s="7"/>
      <c r="F19" s="7">
        <v>0</v>
      </c>
      <c r="G19" s="7">
        <v>10461884734.67</v>
      </c>
      <c r="H19" s="47">
        <f t="shared" si="0"/>
        <v>-10461884734.67</v>
      </c>
    </row>
    <row r="20" spans="1:8" s="1" customFormat="1" x14ac:dyDescent="0.25">
      <c r="A20" s="5">
        <v>32</v>
      </c>
      <c r="B20" s="6"/>
      <c r="C20" s="6" t="s">
        <v>17</v>
      </c>
      <c r="D20" s="7">
        <f>D21</f>
        <v>5503944947</v>
      </c>
      <c r="E20" s="7"/>
      <c r="F20" s="7">
        <f>F21</f>
        <v>5503944947</v>
      </c>
      <c r="G20" s="7">
        <f>G21+G24</f>
        <v>6010486181.8999996</v>
      </c>
      <c r="H20" s="47">
        <f t="shared" si="0"/>
        <v>-506541234.89999962</v>
      </c>
    </row>
    <row r="21" spans="1:8" s="1" customFormat="1" x14ac:dyDescent="0.25">
      <c r="A21" s="5">
        <v>3230</v>
      </c>
      <c r="B21" s="6"/>
      <c r="C21" s="6" t="s">
        <v>18</v>
      </c>
      <c r="D21" s="7">
        <v>5503944947</v>
      </c>
      <c r="E21" s="7"/>
      <c r="F21" s="7">
        <v>5503944947</v>
      </c>
      <c r="G21" s="7">
        <f>G22+G23</f>
        <v>3219464172.1500001</v>
      </c>
      <c r="H21" s="47">
        <f t="shared" si="0"/>
        <v>2284480774.8499999</v>
      </c>
    </row>
    <row r="22" spans="1:8" s="1" customFormat="1" x14ac:dyDescent="0.25">
      <c r="A22" s="5">
        <v>32303</v>
      </c>
      <c r="B22" s="6"/>
      <c r="C22" s="6" t="s">
        <v>40</v>
      </c>
      <c r="D22" s="7"/>
      <c r="E22" s="7"/>
      <c r="F22" s="7"/>
      <c r="G22" s="7">
        <v>27557377.629999999</v>
      </c>
      <c r="H22" s="47">
        <f t="shared" si="0"/>
        <v>-27557377.629999999</v>
      </c>
    </row>
    <row r="23" spans="1:8" s="1" customFormat="1" x14ac:dyDescent="0.25">
      <c r="A23" s="5">
        <v>32308</v>
      </c>
      <c r="B23" s="6"/>
      <c r="C23" s="6" t="s">
        <v>50</v>
      </c>
      <c r="D23" s="7"/>
      <c r="E23" s="7"/>
      <c r="F23" s="7"/>
      <c r="G23" s="7">
        <v>3191906794.52</v>
      </c>
      <c r="H23" s="47">
        <f t="shared" si="0"/>
        <v>-3191906794.52</v>
      </c>
    </row>
    <row r="24" spans="1:8" s="1" customFormat="1" x14ac:dyDescent="0.25">
      <c r="A24" s="5">
        <v>3255</v>
      </c>
      <c r="B24" s="6"/>
      <c r="C24" s="6" t="s">
        <v>19</v>
      </c>
      <c r="D24" s="7"/>
      <c r="E24" s="7"/>
      <c r="F24" s="7"/>
      <c r="G24" s="7">
        <f>G25</f>
        <v>2791022009.75</v>
      </c>
      <c r="H24" s="47">
        <f>H25</f>
        <v>-2791022009.75</v>
      </c>
    </row>
    <row r="25" spans="1:8" s="1" customFormat="1" x14ac:dyDescent="0.25">
      <c r="A25" s="5">
        <v>32551</v>
      </c>
      <c r="B25" s="6"/>
      <c r="C25" s="6" t="s">
        <v>41</v>
      </c>
      <c r="D25" s="7">
        <v>0</v>
      </c>
      <c r="E25" s="7"/>
      <c r="F25" s="7">
        <v>0</v>
      </c>
      <c r="G25" s="7">
        <f>G26+G27+G28</f>
        <v>2791022009.75</v>
      </c>
      <c r="H25" s="47">
        <f>F25-G25</f>
        <v>-2791022009.75</v>
      </c>
    </row>
    <row r="26" spans="1:8" s="1" customFormat="1" x14ac:dyDescent="0.25">
      <c r="A26" s="5">
        <v>325511</v>
      </c>
      <c r="B26" s="6"/>
      <c r="C26" s="6" t="s">
        <v>42</v>
      </c>
      <c r="D26" s="7">
        <v>0</v>
      </c>
      <c r="E26" s="7"/>
      <c r="F26" s="7">
        <v>0</v>
      </c>
      <c r="G26" s="7">
        <v>175551738</v>
      </c>
      <c r="H26" s="47">
        <f>F26-G26</f>
        <v>-175551738</v>
      </c>
    </row>
    <row r="27" spans="1:8" s="1" customFormat="1" x14ac:dyDescent="0.25">
      <c r="A27" s="5">
        <v>325513</v>
      </c>
      <c r="B27" s="6"/>
      <c r="C27" s="6" t="s">
        <v>43</v>
      </c>
      <c r="D27" s="7">
        <v>0</v>
      </c>
      <c r="E27" s="7"/>
      <c r="F27" s="7"/>
      <c r="G27" s="7">
        <v>2586592005.75</v>
      </c>
      <c r="H27" s="47">
        <f>F27-G27</f>
        <v>-2586592005.75</v>
      </c>
    </row>
    <row r="28" spans="1:8" s="1" customFormat="1" x14ac:dyDescent="0.25">
      <c r="A28" s="5">
        <v>325514</v>
      </c>
      <c r="B28" s="6"/>
      <c r="C28" s="6" t="s">
        <v>44</v>
      </c>
      <c r="D28" s="7">
        <v>0</v>
      </c>
      <c r="E28" s="7"/>
      <c r="F28" s="7"/>
      <c r="G28" s="7">
        <v>28878266</v>
      </c>
      <c r="H28" s="47">
        <f>F28-G28</f>
        <v>-28878266</v>
      </c>
    </row>
    <row r="29" spans="1:8" s="2" customFormat="1" x14ac:dyDescent="0.25">
      <c r="A29" s="31">
        <v>4</v>
      </c>
      <c r="B29" s="32"/>
      <c r="C29" s="32" t="s">
        <v>20</v>
      </c>
      <c r="D29" s="33">
        <f>+D30+D31+D32</f>
        <v>2345009472978</v>
      </c>
      <c r="E29" s="33"/>
      <c r="F29" s="33">
        <f>+F30+F31+F32</f>
        <v>2345009472978</v>
      </c>
      <c r="G29" s="33">
        <f>+G30+G31+G32</f>
        <v>174355843224.69</v>
      </c>
      <c r="H29" s="48">
        <f>+H30+H31+H32</f>
        <v>2170653629753.3101</v>
      </c>
    </row>
    <row r="30" spans="1:8" s="1" customFormat="1" x14ac:dyDescent="0.25">
      <c r="A30" s="5">
        <v>41</v>
      </c>
      <c r="B30" s="6"/>
      <c r="C30" s="6" t="s">
        <v>21</v>
      </c>
      <c r="D30" s="7">
        <v>5470592400</v>
      </c>
      <c r="E30" s="7"/>
      <c r="F30" s="7">
        <v>5470592400</v>
      </c>
      <c r="G30" s="7">
        <v>3490170560</v>
      </c>
      <c r="H30" s="47">
        <f>+F30-G30</f>
        <v>1980421840</v>
      </c>
    </row>
    <row r="31" spans="1:8" s="1" customFormat="1" x14ac:dyDescent="0.25">
      <c r="A31" s="5">
        <v>42</v>
      </c>
      <c r="B31" s="6"/>
      <c r="C31" s="6" t="s">
        <v>22</v>
      </c>
      <c r="D31" s="7">
        <v>761406880578</v>
      </c>
      <c r="E31" s="7"/>
      <c r="F31" s="7">
        <f>D31</f>
        <v>761406880578</v>
      </c>
      <c r="G31" s="35">
        <v>105423522999.69</v>
      </c>
      <c r="H31" s="47">
        <f>+F31-G31</f>
        <v>655983357578.31006</v>
      </c>
    </row>
    <row r="32" spans="1:8" s="1" customFormat="1" ht="16.5" x14ac:dyDescent="0.25">
      <c r="A32" s="5">
        <v>43</v>
      </c>
      <c r="B32" s="6"/>
      <c r="C32" s="6" t="s">
        <v>23</v>
      </c>
      <c r="D32" s="39">
        <v>1578132000000</v>
      </c>
      <c r="E32" s="7"/>
      <c r="F32" s="7">
        <f>D32+E32</f>
        <v>1578132000000</v>
      </c>
      <c r="G32" s="36">
        <v>65442149665</v>
      </c>
      <c r="H32" s="47">
        <f>+F32-G32</f>
        <v>1512689850335</v>
      </c>
    </row>
    <row r="33" spans="1:8" s="1" customFormat="1" x14ac:dyDescent="0.25">
      <c r="A33" s="82" t="s">
        <v>24</v>
      </c>
      <c r="B33" s="83"/>
      <c r="C33" s="83"/>
      <c r="D33" s="7">
        <f>+D10+D29</f>
        <v>2831925456237</v>
      </c>
      <c r="E33" s="7"/>
      <c r="F33" s="7">
        <f>+F10+F29</f>
        <v>2831925456237</v>
      </c>
      <c r="G33" s="7">
        <f>+G10+G29</f>
        <v>282685295586.26001</v>
      </c>
      <c r="H33" s="47">
        <f>+H10+H29</f>
        <v>2549240160650.7402</v>
      </c>
    </row>
    <row r="34" spans="1:8" ht="9.75" customHeight="1" x14ac:dyDescent="0.25">
      <c r="A34" s="88"/>
      <c r="B34" s="89"/>
      <c r="C34" s="89"/>
      <c r="D34" s="89"/>
      <c r="E34" s="89"/>
      <c r="F34" s="89"/>
      <c r="G34" s="89"/>
      <c r="H34" s="90"/>
    </row>
    <row r="35" spans="1:8" x14ac:dyDescent="0.25">
      <c r="A35" s="10"/>
      <c r="H35" s="11"/>
    </row>
    <row r="36" spans="1:8" x14ac:dyDescent="0.25">
      <c r="A36" s="10"/>
      <c r="H36" s="11"/>
    </row>
    <row r="37" spans="1:8" x14ac:dyDescent="0.25">
      <c r="A37" s="10" t="s">
        <v>25</v>
      </c>
      <c r="F37" s="3" t="s">
        <v>26</v>
      </c>
      <c r="H37" s="11"/>
    </row>
    <row r="38" spans="1:8" x14ac:dyDescent="0.25">
      <c r="A38" s="12" t="s">
        <v>27</v>
      </c>
      <c r="E38" s="13"/>
      <c r="F38" s="13" t="s">
        <v>28</v>
      </c>
      <c r="H38" s="11"/>
    </row>
    <row r="39" spans="1:8" s="24" customFormat="1" x14ac:dyDescent="0.25">
      <c r="A39" s="12" t="s">
        <v>29</v>
      </c>
      <c r="B39" s="1"/>
      <c r="C39" s="1"/>
      <c r="D39" s="3"/>
      <c r="E39" s="13"/>
      <c r="F39" s="13" t="s">
        <v>30</v>
      </c>
      <c r="G39" s="3"/>
      <c r="H39" s="11"/>
    </row>
    <row r="40" spans="1:8" s="24" customFormat="1" x14ac:dyDescent="0.25">
      <c r="A40" s="12"/>
      <c r="B40" s="1"/>
      <c r="C40" s="1"/>
      <c r="D40" s="13"/>
      <c r="E40" s="13"/>
      <c r="F40" s="13"/>
      <c r="G40" s="3"/>
      <c r="H40" s="11"/>
    </row>
    <row r="41" spans="1:8" x14ac:dyDescent="0.25">
      <c r="A41" s="10"/>
      <c r="D41" s="13"/>
      <c r="H41" s="11"/>
    </row>
    <row r="42" spans="1:8" x14ac:dyDescent="0.25">
      <c r="A42" s="10"/>
      <c r="H42" s="11"/>
    </row>
    <row r="43" spans="1:8" s="24" customFormat="1" x14ac:dyDescent="0.25">
      <c r="A43" s="10" t="s">
        <v>31</v>
      </c>
      <c r="B43" s="1"/>
      <c r="C43" s="1"/>
      <c r="D43" s="3"/>
      <c r="E43" s="3"/>
      <c r="F43" s="3" t="s">
        <v>32</v>
      </c>
      <c r="G43" s="3"/>
      <c r="H43" s="11"/>
    </row>
    <row r="44" spans="1:8" s="24" customFormat="1" x14ac:dyDescent="0.25">
      <c r="A44" s="12" t="s">
        <v>33</v>
      </c>
      <c r="B44" s="1"/>
      <c r="C44" s="1"/>
      <c r="D44" s="9"/>
      <c r="E44" s="3"/>
      <c r="F44" s="13" t="s">
        <v>34</v>
      </c>
      <c r="G44" s="3"/>
      <c r="H44" s="11"/>
    </row>
    <row r="45" spans="1:8" s="24" customFormat="1" x14ac:dyDescent="0.25">
      <c r="A45" s="12" t="s">
        <v>35</v>
      </c>
      <c r="B45" s="1"/>
      <c r="C45" s="1"/>
      <c r="D45" s="14"/>
      <c r="E45" s="3"/>
      <c r="F45" s="13" t="s">
        <v>36</v>
      </c>
      <c r="G45" s="3"/>
      <c r="H45" s="11"/>
    </row>
    <row r="46" spans="1:8" x14ac:dyDescent="0.25">
      <c r="A46" s="10"/>
      <c r="H46" s="11"/>
    </row>
    <row r="47" spans="1:8" x14ac:dyDescent="0.25">
      <c r="A47" s="10"/>
      <c r="H47" s="11"/>
    </row>
    <row r="48" spans="1:8" ht="15.75" thickBot="1" x14ac:dyDescent="0.3">
      <c r="A48" s="15"/>
      <c r="B48" s="16"/>
      <c r="C48" s="16"/>
      <c r="D48" s="17"/>
      <c r="E48" s="17"/>
      <c r="F48" s="17"/>
      <c r="G48" s="17"/>
      <c r="H48" s="18"/>
    </row>
    <row r="57" spans="8:8" x14ac:dyDescent="0.25">
      <c r="H57" s="3" t="s">
        <v>37</v>
      </c>
    </row>
    <row r="58" spans="8:8" x14ac:dyDescent="0.25">
      <c r="H58" s="3" t="s">
        <v>38</v>
      </c>
    </row>
  </sheetData>
  <mergeCells count="6">
    <mergeCell ref="A34:H34"/>
    <mergeCell ref="A1:H1"/>
    <mergeCell ref="A2:H2"/>
    <mergeCell ref="A8:B8"/>
    <mergeCell ref="A9:B9"/>
    <mergeCell ref="A33:C33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H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H16" sqref="H16"/>
    </sheetView>
  </sheetViews>
  <sheetFormatPr baseColWidth="10" defaultColWidth="8.285156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4.140625" style="3" customWidth="1"/>
    <col min="9" max="16384" width="8.285156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75"/>
    </row>
    <row r="2" spans="1:8" x14ac:dyDescent="0.25">
      <c r="A2" s="76"/>
      <c r="B2" s="77"/>
      <c r="C2" s="77"/>
      <c r="D2" s="77"/>
      <c r="E2" s="77"/>
      <c r="F2" s="77"/>
      <c r="G2" s="77"/>
      <c r="H2" s="78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49"/>
    </row>
    <row r="6" spans="1:8" x14ac:dyDescent="0.25">
      <c r="A6" s="10" t="s">
        <v>2</v>
      </c>
      <c r="C6" s="1" t="s">
        <v>3</v>
      </c>
      <c r="F6" s="3" t="s">
        <v>4</v>
      </c>
      <c r="G6" s="3" t="s">
        <v>52</v>
      </c>
      <c r="H6" s="11" t="s">
        <v>39</v>
      </c>
    </row>
    <row r="7" spans="1:8" ht="15.75" thickBot="1" x14ac:dyDescent="0.3">
      <c r="A7" s="10"/>
      <c r="H7" s="11"/>
    </row>
    <row r="8" spans="1:8" s="2" customFormat="1" ht="48.75" customHeight="1" thickBot="1" x14ac:dyDescent="0.3">
      <c r="A8" s="79" t="s">
        <v>5</v>
      </c>
      <c r="B8" s="79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x14ac:dyDescent="0.25">
      <c r="A9" s="91"/>
      <c r="B9" s="92"/>
      <c r="C9" s="25"/>
      <c r="D9" s="25"/>
      <c r="E9" s="25"/>
      <c r="F9" s="25"/>
      <c r="G9" s="25"/>
      <c r="H9" s="54"/>
    </row>
    <row r="10" spans="1:8" s="45" customFormat="1" ht="21" customHeight="1" x14ac:dyDescent="0.25">
      <c r="A10" s="42">
        <v>3</v>
      </c>
      <c r="B10" s="43"/>
      <c r="C10" s="43" t="s">
        <v>11</v>
      </c>
      <c r="D10" s="44">
        <f>+D11+D21</f>
        <v>486915983259</v>
      </c>
      <c r="E10" s="44"/>
      <c r="F10" s="44">
        <f>D10+E10</f>
        <v>486915983259</v>
      </c>
      <c r="G10" s="44">
        <f>+G11+G21</f>
        <v>125760657683.75999</v>
      </c>
      <c r="H10" s="52">
        <f t="shared" ref="H10:H15" si="0">+F10-G10</f>
        <v>361155325575.23999</v>
      </c>
    </row>
    <row r="11" spans="1:8" s="1" customFormat="1" x14ac:dyDescent="0.25">
      <c r="A11" s="5">
        <v>31</v>
      </c>
      <c r="B11" s="6"/>
      <c r="C11" s="6" t="s">
        <v>12</v>
      </c>
      <c r="D11" s="7">
        <f>+D12</f>
        <v>481412038312</v>
      </c>
      <c r="E11" s="7"/>
      <c r="F11" s="7">
        <f>D11+E11</f>
        <v>481412038312</v>
      </c>
      <c r="G11" s="7">
        <f t="shared" ref="G11" si="1">+G12</f>
        <v>119719697373.45999</v>
      </c>
      <c r="H11" s="47">
        <f t="shared" si="0"/>
        <v>361692340938.54004</v>
      </c>
    </row>
    <row r="12" spans="1:8" s="1" customFormat="1" x14ac:dyDescent="0.25">
      <c r="A12" s="5">
        <v>312</v>
      </c>
      <c r="B12" s="6"/>
      <c r="C12" s="6" t="s">
        <v>13</v>
      </c>
      <c r="D12" s="7">
        <f>+D13+D15+D14</f>
        <v>481412038312</v>
      </c>
      <c r="E12" s="7"/>
      <c r="F12" s="7">
        <f>D12+E12</f>
        <v>481412038312</v>
      </c>
      <c r="G12" s="7">
        <f t="shared" ref="G12" si="2">+G13+G15+G14</f>
        <v>119719697373.45999</v>
      </c>
      <c r="H12" s="47">
        <f t="shared" si="0"/>
        <v>361692340938.54004</v>
      </c>
    </row>
    <row r="13" spans="1:8" s="1" customFormat="1" hidden="1" x14ac:dyDescent="0.25">
      <c r="A13" s="5">
        <v>3126</v>
      </c>
      <c r="B13" s="6"/>
      <c r="C13" s="6" t="s">
        <v>14</v>
      </c>
      <c r="D13" s="7">
        <v>0</v>
      </c>
      <c r="E13" s="7"/>
      <c r="F13" s="7">
        <v>0</v>
      </c>
      <c r="G13" s="7">
        <v>0</v>
      </c>
      <c r="H13" s="47">
        <f t="shared" si="0"/>
        <v>0</v>
      </c>
    </row>
    <row r="14" spans="1:8" s="1" customFormat="1" x14ac:dyDescent="0.25">
      <c r="A14" s="5">
        <v>3127</v>
      </c>
      <c r="B14" s="6"/>
      <c r="C14" s="6" t="s">
        <v>15</v>
      </c>
      <c r="D14" s="7">
        <v>337684104</v>
      </c>
      <c r="E14" s="7"/>
      <c r="F14" s="7">
        <v>337684104</v>
      </c>
      <c r="G14" s="7">
        <v>0</v>
      </c>
      <c r="H14" s="47">
        <f t="shared" si="0"/>
        <v>337684104</v>
      </c>
    </row>
    <row r="15" spans="1:8" s="1" customFormat="1" x14ac:dyDescent="0.25">
      <c r="A15" s="5">
        <v>3128</v>
      </c>
      <c r="B15" s="6"/>
      <c r="C15" s="6" t="s">
        <v>16</v>
      </c>
      <c r="D15" s="7">
        <v>481074354208</v>
      </c>
      <c r="E15" s="7"/>
      <c r="F15" s="7">
        <f>D15+E15</f>
        <v>481074354208</v>
      </c>
      <c r="G15" s="7">
        <f>G16+G18</f>
        <v>119719697373.45999</v>
      </c>
      <c r="H15" s="47">
        <f t="shared" si="0"/>
        <v>361354656834.54004</v>
      </c>
    </row>
    <row r="16" spans="1:8" s="1" customFormat="1" x14ac:dyDescent="0.25">
      <c r="A16" s="5">
        <v>31281</v>
      </c>
      <c r="B16" s="6"/>
      <c r="C16" s="6" t="s">
        <v>49</v>
      </c>
      <c r="D16" s="7">
        <v>0</v>
      </c>
      <c r="E16" s="7"/>
      <c r="F16" s="7">
        <v>0</v>
      </c>
      <c r="G16" s="7">
        <f>G17</f>
        <v>109127155606</v>
      </c>
      <c r="H16" s="47">
        <f>F16-G16</f>
        <v>-109127155606</v>
      </c>
    </row>
    <row r="17" spans="1:8" s="1" customFormat="1" x14ac:dyDescent="0.25">
      <c r="A17" s="5">
        <v>312811</v>
      </c>
      <c r="B17" s="6"/>
      <c r="C17" s="6" t="s">
        <v>48</v>
      </c>
      <c r="D17" s="7">
        <v>0</v>
      </c>
      <c r="E17" s="7"/>
      <c r="F17" s="7">
        <v>0</v>
      </c>
      <c r="G17" s="7">
        <v>109127155606</v>
      </c>
      <c r="H17" s="47">
        <f t="shared" ref="H17:H25" si="3">+F17-G17</f>
        <v>-109127155606</v>
      </c>
    </row>
    <row r="18" spans="1:8" s="1" customFormat="1" x14ac:dyDescent="0.25">
      <c r="A18" s="5">
        <v>31282</v>
      </c>
      <c r="B18" s="6"/>
      <c r="C18" s="6" t="s">
        <v>47</v>
      </c>
      <c r="D18" s="7">
        <f>D19+D20</f>
        <v>0</v>
      </c>
      <c r="E18" s="7"/>
      <c r="F18" s="7">
        <f>F19+F20</f>
        <v>0</v>
      </c>
      <c r="G18" s="7">
        <f>G19+G20</f>
        <v>10592541767.459999</v>
      </c>
      <c r="H18" s="47">
        <f t="shared" si="3"/>
        <v>-10592541767.459999</v>
      </c>
    </row>
    <row r="19" spans="1:8" s="1" customFormat="1" x14ac:dyDescent="0.25">
      <c r="A19" s="5">
        <v>312821</v>
      </c>
      <c r="B19" s="6"/>
      <c r="C19" s="6" t="s">
        <v>46</v>
      </c>
      <c r="D19" s="7">
        <v>0</v>
      </c>
      <c r="E19" s="7"/>
      <c r="F19" s="7">
        <v>0</v>
      </c>
      <c r="G19" s="7">
        <v>894663</v>
      </c>
      <c r="H19" s="47">
        <f t="shared" si="3"/>
        <v>-894663</v>
      </c>
    </row>
    <row r="20" spans="1:8" s="1" customFormat="1" x14ac:dyDescent="0.25">
      <c r="A20" s="5">
        <v>312822</v>
      </c>
      <c r="B20" s="6"/>
      <c r="C20" s="6" t="s">
        <v>45</v>
      </c>
      <c r="D20" s="7">
        <v>0</v>
      </c>
      <c r="E20" s="7"/>
      <c r="F20" s="7">
        <v>0</v>
      </c>
      <c r="G20" s="7">
        <v>10591647104.459999</v>
      </c>
      <c r="H20" s="47">
        <f t="shared" si="3"/>
        <v>-10591647104.459999</v>
      </c>
    </row>
    <row r="21" spans="1:8" s="1" customFormat="1" x14ac:dyDescent="0.25">
      <c r="A21" s="5">
        <v>32</v>
      </c>
      <c r="B21" s="6"/>
      <c r="C21" s="6" t="s">
        <v>17</v>
      </c>
      <c r="D21" s="7">
        <f>D22</f>
        <v>5503944947</v>
      </c>
      <c r="E21" s="7"/>
      <c r="F21" s="7">
        <f>F22</f>
        <v>5503944947</v>
      </c>
      <c r="G21" s="7">
        <f>G22+G25</f>
        <v>6040960310.3000002</v>
      </c>
      <c r="H21" s="47">
        <f t="shared" si="3"/>
        <v>-537015363.30000019</v>
      </c>
    </row>
    <row r="22" spans="1:8" s="1" customFormat="1" x14ac:dyDescent="0.25">
      <c r="A22" s="5">
        <v>3230</v>
      </c>
      <c r="B22" s="6"/>
      <c r="C22" s="6" t="s">
        <v>18</v>
      </c>
      <c r="D22" s="7">
        <v>5503944947</v>
      </c>
      <c r="E22" s="7"/>
      <c r="F22" s="7">
        <v>5503944947</v>
      </c>
      <c r="G22" s="7">
        <f>G23+G24</f>
        <v>3223177164.5500002</v>
      </c>
      <c r="H22" s="47">
        <f t="shared" si="3"/>
        <v>2280767782.4499998</v>
      </c>
    </row>
    <row r="23" spans="1:8" s="1" customFormat="1" x14ac:dyDescent="0.25">
      <c r="A23" s="5">
        <v>32303</v>
      </c>
      <c r="B23" s="6"/>
      <c r="C23" s="6" t="s">
        <v>40</v>
      </c>
      <c r="D23" s="3"/>
      <c r="E23" s="7"/>
      <c r="F23" s="7"/>
      <c r="G23" s="40">
        <v>31270370.030000001</v>
      </c>
      <c r="H23" s="47">
        <f t="shared" si="3"/>
        <v>-31270370.030000001</v>
      </c>
    </row>
    <row r="24" spans="1:8" s="1" customFormat="1" x14ac:dyDescent="0.25">
      <c r="A24" s="5">
        <v>32308</v>
      </c>
      <c r="B24" s="6"/>
      <c r="C24" s="6" t="s">
        <v>50</v>
      </c>
      <c r="D24" s="30"/>
      <c r="E24" s="7"/>
      <c r="F24" s="7"/>
      <c r="G24" s="7">
        <v>3191906794.52</v>
      </c>
      <c r="H24" s="47">
        <f t="shared" si="3"/>
        <v>-3191906794.52</v>
      </c>
    </row>
    <row r="25" spans="1:8" s="1" customFormat="1" x14ac:dyDescent="0.25">
      <c r="A25" s="5">
        <v>3255</v>
      </c>
      <c r="B25" s="6"/>
      <c r="C25" s="6" t="s">
        <v>19</v>
      </c>
      <c r="D25" s="7">
        <v>0</v>
      </c>
      <c r="E25" s="7"/>
      <c r="F25" s="7">
        <v>0</v>
      </c>
      <c r="G25" s="7">
        <f>G26</f>
        <v>2817783145.75</v>
      </c>
      <c r="H25" s="47">
        <f t="shared" si="3"/>
        <v>-2817783145.75</v>
      </c>
    </row>
    <row r="26" spans="1:8" s="1" customFormat="1" x14ac:dyDescent="0.25">
      <c r="A26" s="5">
        <v>32551</v>
      </c>
      <c r="B26" s="6"/>
      <c r="C26" s="6" t="s">
        <v>41</v>
      </c>
      <c r="D26" s="7">
        <v>0</v>
      </c>
      <c r="E26" s="7"/>
      <c r="F26" s="7"/>
      <c r="G26" s="7">
        <f>G27+G28+G29</f>
        <v>2817783145.75</v>
      </c>
      <c r="H26" s="47">
        <f>F26-G26</f>
        <v>-2817783145.75</v>
      </c>
    </row>
    <row r="27" spans="1:8" s="1" customFormat="1" x14ac:dyDescent="0.25">
      <c r="A27" s="5">
        <v>325511</v>
      </c>
      <c r="B27" s="6"/>
      <c r="C27" s="6" t="s">
        <v>42</v>
      </c>
      <c r="D27" s="7">
        <v>0</v>
      </c>
      <c r="E27" s="7"/>
      <c r="F27" s="7">
        <v>0</v>
      </c>
      <c r="G27" s="7">
        <v>176129452</v>
      </c>
      <c r="H27" s="47">
        <f>F27-G27</f>
        <v>-176129452</v>
      </c>
    </row>
    <row r="28" spans="1:8" s="1" customFormat="1" x14ac:dyDescent="0.25">
      <c r="A28" s="5">
        <v>325513</v>
      </c>
      <c r="B28" s="6"/>
      <c r="C28" s="6" t="s">
        <v>43</v>
      </c>
      <c r="D28" s="7">
        <v>0</v>
      </c>
      <c r="E28" s="7"/>
      <c r="F28" s="7"/>
      <c r="G28" s="7">
        <v>2586592005.75</v>
      </c>
      <c r="H28" s="47">
        <f>F28-G28</f>
        <v>-2586592005.75</v>
      </c>
    </row>
    <row r="29" spans="1:8" s="1" customFormat="1" x14ac:dyDescent="0.25">
      <c r="A29" s="5">
        <v>325514</v>
      </c>
      <c r="B29" s="6"/>
      <c r="C29" s="6" t="s">
        <v>44</v>
      </c>
      <c r="D29" s="7">
        <v>0</v>
      </c>
      <c r="E29" s="7"/>
      <c r="F29" s="7"/>
      <c r="G29" s="7">
        <v>55061688</v>
      </c>
      <c r="H29" s="47">
        <f>F29-G29</f>
        <v>-55061688</v>
      </c>
    </row>
    <row r="30" spans="1:8" s="2" customFormat="1" x14ac:dyDescent="0.25">
      <c r="A30" s="31">
        <v>4</v>
      </c>
      <c r="B30" s="32"/>
      <c r="C30" s="32" t="s">
        <v>20</v>
      </c>
      <c r="D30" s="33">
        <f>+D31+D32+D33</f>
        <v>2345009472978</v>
      </c>
      <c r="E30" s="33"/>
      <c r="F30" s="33">
        <f>+F31+F32+F33</f>
        <v>2345009472978</v>
      </c>
      <c r="G30" s="33">
        <f>+G31+G32+G33</f>
        <v>668185345164.97998</v>
      </c>
      <c r="H30" s="48">
        <f>+F30-G30</f>
        <v>1676824127813.02</v>
      </c>
    </row>
    <row r="31" spans="1:8" s="1" customFormat="1" x14ac:dyDescent="0.25">
      <c r="A31" s="5">
        <v>41</v>
      </c>
      <c r="B31" s="6"/>
      <c r="C31" s="6" t="s">
        <v>21</v>
      </c>
      <c r="D31" s="7">
        <v>5470592400</v>
      </c>
      <c r="E31" s="7"/>
      <c r="F31" s="7">
        <v>5470592400</v>
      </c>
      <c r="G31" s="7">
        <v>3691927472</v>
      </c>
      <c r="H31" s="47">
        <f>+F31-G31</f>
        <v>1778664928</v>
      </c>
    </row>
    <row r="32" spans="1:8" s="1" customFormat="1" x14ac:dyDescent="0.25">
      <c r="A32" s="5">
        <v>42</v>
      </c>
      <c r="B32" s="6"/>
      <c r="C32" s="6" t="s">
        <v>22</v>
      </c>
      <c r="D32" s="7">
        <v>761406880578</v>
      </c>
      <c r="E32" s="7"/>
      <c r="F32" s="7">
        <f>D32</f>
        <v>761406880578</v>
      </c>
      <c r="G32" s="35">
        <v>598915099242.97998</v>
      </c>
      <c r="H32" s="47">
        <f>+F32-G32</f>
        <v>162491781335.02002</v>
      </c>
    </row>
    <row r="33" spans="1:8" s="1" customFormat="1" x14ac:dyDescent="0.25">
      <c r="A33" s="5">
        <v>43</v>
      </c>
      <c r="B33" s="6"/>
      <c r="C33" s="6" t="s">
        <v>23</v>
      </c>
      <c r="D33" s="41">
        <v>1578132000000</v>
      </c>
      <c r="E33" s="7"/>
      <c r="F33" s="7">
        <f>D33+E33</f>
        <v>1578132000000</v>
      </c>
      <c r="G33" s="36">
        <v>65578318450</v>
      </c>
      <c r="H33" s="47">
        <f>+F33-G33</f>
        <v>1512553681550</v>
      </c>
    </row>
    <row r="34" spans="1:8" s="1" customFormat="1" x14ac:dyDescent="0.25">
      <c r="A34" s="82" t="s">
        <v>24</v>
      </c>
      <c r="B34" s="83"/>
      <c r="C34" s="83"/>
      <c r="D34" s="7">
        <f>+D10+D30</f>
        <v>2831925456237</v>
      </c>
      <c r="E34" s="7"/>
      <c r="F34" s="7">
        <f>+F10+F30</f>
        <v>2831925456237</v>
      </c>
      <c r="G34" s="7">
        <f>+G10+G30</f>
        <v>793946002848.73999</v>
      </c>
      <c r="H34" s="47">
        <f>+H10+H30</f>
        <v>2037979453388.26</v>
      </c>
    </row>
    <row r="35" spans="1:8" s="1" customFormat="1" ht="16.5" customHeight="1" x14ac:dyDescent="0.25">
      <c r="A35" s="88"/>
      <c r="B35" s="89"/>
      <c r="C35" s="89"/>
      <c r="D35" s="89"/>
      <c r="E35" s="89"/>
      <c r="F35" s="89"/>
      <c r="G35" s="89"/>
      <c r="H35" s="90"/>
    </row>
    <row r="36" spans="1:8" x14ac:dyDescent="0.25">
      <c r="A36" s="10"/>
      <c r="H36" s="11"/>
    </row>
    <row r="37" spans="1:8" x14ac:dyDescent="0.25">
      <c r="A37" s="10"/>
      <c r="H37" s="11"/>
    </row>
    <row r="38" spans="1:8" x14ac:dyDescent="0.25">
      <c r="A38" s="10" t="s">
        <v>25</v>
      </c>
      <c r="F38" s="3" t="s">
        <v>26</v>
      </c>
      <c r="H38" s="11"/>
    </row>
    <row r="39" spans="1:8" x14ac:dyDescent="0.25">
      <c r="A39" s="12" t="s">
        <v>27</v>
      </c>
      <c r="E39" s="13"/>
      <c r="F39" s="13" t="s">
        <v>28</v>
      </c>
      <c r="H39" s="11"/>
    </row>
    <row r="40" spans="1:8" s="24" customFormat="1" x14ac:dyDescent="0.25">
      <c r="A40" s="12" t="s">
        <v>29</v>
      </c>
      <c r="B40" s="1"/>
      <c r="C40" s="1"/>
      <c r="D40" s="3"/>
      <c r="E40" s="13"/>
      <c r="F40" s="13" t="s">
        <v>30</v>
      </c>
      <c r="G40" s="3"/>
      <c r="H40" s="11"/>
    </row>
    <row r="41" spans="1:8" s="24" customFormat="1" x14ac:dyDescent="0.25">
      <c r="A41" s="12"/>
      <c r="B41" s="1"/>
      <c r="C41" s="1"/>
      <c r="D41" s="13"/>
      <c r="E41" s="13"/>
      <c r="F41" s="13"/>
      <c r="G41" s="3"/>
      <c r="H41" s="11"/>
    </row>
    <row r="42" spans="1:8" x14ac:dyDescent="0.25">
      <c r="A42" s="10"/>
      <c r="D42" s="13"/>
      <c r="H42" s="11"/>
    </row>
    <row r="43" spans="1:8" x14ac:dyDescent="0.25">
      <c r="A43" s="10"/>
      <c r="H43" s="11"/>
    </row>
    <row r="44" spans="1:8" s="24" customFormat="1" x14ac:dyDescent="0.25">
      <c r="A44" s="10" t="s">
        <v>31</v>
      </c>
      <c r="B44" s="1"/>
      <c r="C44" s="1"/>
      <c r="D44" s="3"/>
      <c r="E44" s="3"/>
      <c r="F44" s="3" t="s">
        <v>32</v>
      </c>
      <c r="G44" s="3"/>
      <c r="H44" s="11"/>
    </row>
    <row r="45" spans="1:8" s="24" customFormat="1" x14ac:dyDescent="0.25">
      <c r="A45" s="12" t="s">
        <v>33</v>
      </c>
      <c r="B45" s="1"/>
      <c r="C45" s="1"/>
      <c r="D45" s="9"/>
      <c r="E45" s="3"/>
      <c r="F45" s="13" t="s">
        <v>34</v>
      </c>
      <c r="G45" s="3"/>
      <c r="H45" s="11"/>
    </row>
    <row r="46" spans="1:8" s="24" customFormat="1" x14ac:dyDescent="0.25">
      <c r="A46" s="12" t="s">
        <v>35</v>
      </c>
      <c r="B46" s="1"/>
      <c r="C46" s="1"/>
      <c r="D46" s="14"/>
      <c r="E46" s="3"/>
      <c r="F46" s="13" t="s">
        <v>36</v>
      </c>
      <c r="G46" s="3"/>
      <c r="H46" s="11"/>
    </row>
    <row r="47" spans="1:8" x14ac:dyDescent="0.25">
      <c r="A47" s="10"/>
      <c r="H47" s="11"/>
    </row>
    <row r="48" spans="1:8" x14ac:dyDescent="0.25">
      <c r="A48" s="10"/>
      <c r="H48" s="11"/>
    </row>
    <row r="49" spans="1:8" ht="15.75" thickBot="1" x14ac:dyDescent="0.3">
      <c r="A49" s="15"/>
      <c r="B49" s="16"/>
      <c r="C49" s="16"/>
      <c r="D49" s="17"/>
      <c r="E49" s="17"/>
      <c r="F49" s="17"/>
      <c r="G49" s="17"/>
      <c r="H49" s="18"/>
    </row>
    <row r="58" spans="1:8" x14ac:dyDescent="0.25">
      <c r="H58" s="3" t="s">
        <v>37</v>
      </c>
    </row>
    <row r="59" spans="1:8" x14ac:dyDescent="0.25">
      <c r="H59" s="3" t="s">
        <v>38</v>
      </c>
    </row>
  </sheetData>
  <mergeCells count="6">
    <mergeCell ref="A35:H35"/>
    <mergeCell ref="A1:H1"/>
    <mergeCell ref="A2:H2"/>
    <mergeCell ref="A8:B8"/>
    <mergeCell ref="A9:B9"/>
    <mergeCell ref="A34:C34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H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H23" sqref="H23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2.140625" style="3" customWidth="1"/>
    <col min="7" max="7" width="26.28515625" style="3" customWidth="1"/>
    <col min="8" max="8" width="27.140625" style="22" customWidth="1"/>
    <col min="9" max="16384" width="11.425781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68"/>
    </row>
    <row r="2" spans="1:8" x14ac:dyDescent="0.25">
      <c r="A2" s="76"/>
      <c r="B2" s="77"/>
      <c r="C2" s="77"/>
      <c r="D2" s="77"/>
      <c r="E2" s="77"/>
      <c r="F2" s="77"/>
      <c r="G2" s="77"/>
      <c r="H2" s="11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11"/>
    </row>
    <row r="6" spans="1:8" x14ac:dyDescent="0.25">
      <c r="A6" s="10" t="s">
        <v>2</v>
      </c>
      <c r="C6" s="1" t="s">
        <v>3</v>
      </c>
      <c r="F6" s="3" t="s">
        <v>4</v>
      </c>
      <c r="G6" s="3" t="s">
        <v>53</v>
      </c>
      <c r="H6" s="11" t="s">
        <v>39</v>
      </c>
    </row>
    <row r="7" spans="1:8" ht="15.75" thickBot="1" x14ac:dyDescent="0.3">
      <c r="A7" s="10"/>
      <c r="H7" s="69"/>
    </row>
    <row r="8" spans="1:8" s="2" customFormat="1" ht="48.75" customHeight="1" thickBot="1" x14ac:dyDescent="0.3">
      <c r="A8" s="84" t="s">
        <v>5</v>
      </c>
      <c r="B8" s="85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ht="9.75" customHeight="1" x14ac:dyDescent="0.25">
      <c r="A9" s="91"/>
      <c r="B9" s="92"/>
      <c r="C9" s="25"/>
      <c r="D9" s="25"/>
      <c r="E9" s="25"/>
      <c r="F9" s="25"/>
      <c r="G9" s="25"/>
      <c r="H9" s="57"/>
    </row>
    <row r="10" spans="1:8" s="45" customFormat="1" ht="35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162095129955.70999</v>
      </c>
      <c r="H10" s="58">
        <v>324820853303.29004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158635842882.92999</v>
      </c>
      <c r="H11" s="59">
        <v>322776195429.07001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158635842882.92999</v>
      </c>
      <c r="H12" s="59">
        <v>322776195429.07001</v>
      </c>
    </row>
    <row r="13" spans="1:8" s="1" customFormat="1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f>+G14</f>
        <v>21312600000</v>
      </c>
      <c r="H13" s="59">
        <f t="shared" ref="H13:H21" si="0">F13-G13</f>
        <v>-20974915896</v>
      </c>
    </row>
    <row r="14" spans="1:8" s="1" customFormat="1" x14ac:dyDescent="0.25">
      <c r="A14" s="5">
        <v>31271</v>
      </c>
      <c r="B14" s="6"/>
      <c r="C14" s="6" t="s">
        <v>55</v>
      </c>
      <c r="D14" s="7">
        <v>0</v>
      </c>
      <c r="E14" s="3"/>
      <c r="F14" s="7">
        <v>0</v>
      </c>
      <c r="G14" s="7">
        <f>G15</f>
        <v>21312600000</v>
      </c>
      <c r="H14" s="59">
        <f t="shared" si="0"/>
        <v>-21312600000</v>
      </c>
    </row>
    <row r="15" spans="1:8" s="1" customFormat="1" x14ac:dyDescent="0.25">
      <c r="A15" s="5">
        <v>312712</v>
      </c>
      <c r="B15" s="6"/>
      <c r="C15" s="6" t="s">
        <v>54</v>
      </c>
      <c r="D15" s="7">
        <v>0</v>
      </c>
      <c r="E15" s="7"/>
      <c r="F15" s="7">
        <v>0</v>
      </c>
      <c r="G15" s="7">
        <v>21312600000</v>
      </c>
      <c r="H15" s="59">
        <f t="shared" si="0"/>
        <v>-21312600000</v>
      </c>
    </row>
    <row r="16" spans="1:8" s="1" customFormat="1" x14ac:dyDescent="0.25">
      <c r="A16" s="5">
        <v>3128</v>
      </c>
      <c r="B16" s="6"/>
      <c r="C16" s="6" t="s">
        <v>16</v>
      </c>
      <c r="D16" s="7">
        <v>481074354208</v>
      </c>
      <c r="E16" s="7"/>
      <c r="F16" s="7">
        <f>D16+E16</f>
        <v>481074354208</v>
      </c>
      <c r="G16" s="7">
        <f>G17+G19</f>
        <v>137323242882.92999</v>
      </c>
      <c r="H16" s="59">
        <f t="shared" si="0"/>
        <v>343751111325.07001</v>
      </c>
    </row>
    <row r="17" spans="1:8" s="1" customFormat="1" x14ac:dyDescent="0.25">
      <c r="A17" s="5">
        <v>31281</v>
      </c>
      <c r="B17" s="6"/>
      <c r="C17" s="6" t="s">
        <v>49</v>
      </c>
      <c r="D17" s="7">
        <v>0</v>
      </c>
      <c r="E17" s="7"/>
      <c r="F17" s="7">
        <v>0</v>
      </c>
      <c r="G17" s="7">
        <f>G18</f>
        <v>125954285385</v>
      </c>
      <c r="H17" s="59">
        <f t="shared" si="0"/>
        <v>-125954285385</v>
      </c>
    </row>
    <row r="18" spans="1:8" s="1" customFormat="1" x14ac:dyDescent="0.25">
      <c r="A18" s="5">
        <v>312811</v>
      </c>
      <c r="B18" s="6"/>
      <c r="C18" s="6" t="s">
        <v>48</v>
      </c>
      <c r="D18" s="7">
        <v>0</v>
      </c>
      <c r="E18" s="7"/>
      <c r="F18" s="7">
        <v>0</v>
      </c>
      <c r="G18" s="7">
        <f>109127155606+16827129779</f>
        <v>125954285385</v>
      </c>
      <c r="H18" s="59">
        <f t="shared" si="0"/>
        <v>-125954285385</v>
      </c>
    </row>
    <row r="19" spans="1:8" s="1" customFormat="1" x14ac:dyDescent="0.25">
      <c r="A19" s="5">
        <v>31282</v>
      </c>
      <c r="B19" s="6"/>
      <c r="C19" s="6" t="s">
        <v>47</v>
      </c>
      <c r="D19" s="7">
        <f>D20+D21</f>
        <v>0</v>
      </c>
      <c r="E19" s="7"/>
      <c r="F19" s="7">
        <f>F20+F21</f>
        <v>0</v>
      </c>
      <c r="G19" s="7">
        <f>G20+G21</f>
        <v>11368957497.93</v>
      </c>
      <c r="H19" s="59">
        <f t="shared" si="0"/>
        <v>-11368957497.93</v>
      </c>
    </row>
    <row r="20" spans="1:8" s="1" customFormat="1" x14ac:dyDescent="0.25">
      <c r="A20" s="5">
        <v>312821</v>
      </c>
      <c r="B20" s="6"/>
      <c r="C20" s="6" t="s">
        <v>46</v>
      </c>
      <c r="D20" s="7">
        <v>0</v>
      </c>
      <c r="E20" s="7"/>
      <c r="F20" s="7">
        <v>0</v>
      </c>
      <c r="G20" s="7">
        <v>988371</v>
      </c>
      <c r="H20" s="59">
        <f t="shared" si="0"/>
        <v>-988371</v>
      </c>
    </row>
    <row r="21" spans="1:8" s="1" customFormat="1" x14ac:dyDescent="0.25">
      <c r="A21" s="5">
        <v>312822</v>
      </c>
      <c r="B21" s="6"/>
      <c r="C21" s="6" t="s">
        <v>45</v>
      </c>
      <c r="D21" s="7">
        <v>0</v>
      </c>
      <c r="E21" s="7"/>
      <c r="F21" s="7">
        <v>0</v>
      </c>
      <c r="G21" s="7">
        <v>11367969126.93</v>
      </c>
      <c r="H21" s="59">
        <f t="shared" si="0"/>
        <v>-11367969126.93</v>
      </c>
    </row>
    <row r="22" spans="1:8" s="1" customFormat="1" x14ac:dyDescent="0.25">
      <c r="A22" s="5">
        <v>32</v>
      </c>
      <c r="B22" s="6"/>
      <c r="C22" s="6" t="s">
        <v>17</v>
      </c>
      <c r="D22" s="7">
        <f>D23</f>
        <v>5503944947</v>
      </c>
      <c r="E22" s="7"/>
      <c r="F22" s="7">
        <f>F23</f>
        <v>5503944947</v>
      </c>
      <c r="G22" s="7">
        <f>G23+G26</f>
        <v>3459287072.7800002</v>
      </c>
      <c r="H22" s="59">
        <f>H23+H26</f>
        <v>2044657874.2199998</v>
      </c>
    </row>
    <row r="23" spans="1:8" s="1" customFormat="1" x14ac:dyDescent="0.25">
      <c r="A23" s="5">
        <v>3230</v>
      </c>
      <c r="B23" s="6"/>
      <c r="C23" s="6" t="s">
        <v>18</v>
      </c>
      <c r="D23" s="7">
        <v>5503944947</v>
      </c>
      <c r="E23" s="7"/>
      <c r="F23" s="7">
        <v>5503944947</v>
      </c>
      <c r="G23" s="7">
        <f>G24+G25</f>
        <v>3227518218.7800002</v>
      </c>
      <c r="H23" s="59">
        <f t="shared" ref="H23:H35" si="1">F23-G23</f>
        <v>2276426728.2199998</v>
      </c>
    </row>
    <row r="24" spans="1:8" s="1" customFormat="1" x14ac:dyDescent="0.25">
      <c r="A24" s="5">
        <v>32303</v>
      </c>
      <c r="B24" s="6"/>
      <c r="C24" s="6" t="s">
        <v>40</v>
      </c>
      <c r="D24" s="30">
        <v>0</v>
      </c>
      <c r="E24" s="7"/>
      <c r="F24" s="7">
        <v>0</v>
      </c>
      <c r="G24" s="40">
        <v>35611424.259999998</v>
      </c>
      <c r="H24" s="59">
        <f t="shared" si="1"/>
        <v>-35611424.259999998</v>
      </c>
    </row>
    <row r="25" spans="1:8" s="1" customFormat="1" x14ac:dyDescent="0.25">
      <c r="A25" s="5">
        <v>32308</v>
      </c>
      <c r="B25" s="6"/>
      <c r="C25" s="6" t="s">
        <v>50</v>
      </c>
      <c r="D25" s="30">
        <v>0</v>
      </c>
      <c r="E25" s="7"/>
      <c r="F25" s="7">
        <v>0</v>
      </c>
      <c r="G25" s="7">
        <v>3191906794.52</v>
      </c>
      <c r="H25" s="59">
        <f t="shared" si="1"/>
        <v>-3191906794.52</v>
      </c>
    </row>
    <row r="26" spans="1:8" s="1" customFormat="1" x14ac:dyDescent="0.25">
      <c r="A26" s="5">
        <v>3255</v>
      </c>
      <c r="B26" s="6"/>
      <c r="C26" s="6" t="s">
        <v>19</v>
      </c>
      <c r="D26" s="7">
        <v>0</v>
      </c>
      <c r="E26" s="7"/>
      <c r="F26" s="7">
        <v>0</v>
      </c>
      <c r="G26" s="7">
        <f>G27</f>
        <v>231768854</v>
      </c>
      <c r="H26" s="59">
        <f t="shared" si="1"/>
        <v>-231768854</v>
      </c>
    </row>
    <row r="27" spans="1:8" s="1" customFormat="1" x14ac:dyDescent="0.25">
      <c r="A27" s="5">
        <v>32551</v>
      </c>
      <c r="B27" s="6"/>
      <c r="C27" s="6" t="s">
        <v>41</v>
      </c>
      <c r="D27" s="7">
        <v>0</v>
      </c>
      <c r="E27" s="7"/>
      <c r="F27" s="7"/>
      <c r="G27" s="7">
        <f>G28+G29+G30</f>
        <v>231768854</v>
      </c>
      <c r="H27" s="59">
        <f t="shared" si="1"/>
        <v>-231768854</v>
      </c>
    </row>
    <row r="28" spans="1:8" s="1" customFormat="1" x14ac:dyDescent="0.25">
      <c r="A28" s="5">
        <v>325511</v>
      </c>
      <c r="B28" s="6"/>
      <c r="C28" s="6" t="s">
        <v>42</v>
      </c>
      <c r="D28" s="7">
        <v>0</v>
      </c>
      <c r="E28" s="7"/>
      <c r="F28" s="7">
        <v>0</v>
      </c>
      <c r="G28" s="7">
        <v>176707166</v>
      </c>
      <c r="H28" s="59">
        <f t="shared" si="1"/>
        <v>-176707166</v>
      </c>
    </row>
    <row r="29" spans="1:8" s="1" customFormat="1" x14ac:dyDescent="0.25">
      <c r="A29" s="5">
        <v>325513</v>
      </c>
      <c r="B29" s="6"/>
      <c r="C29" s="6" t="s">
        <v>43</v>
      </c>
      <c r="D29" s="7">
        <v>0</v>
      </c>
      <c r="E29" s="7"/>
      <c r="F29" s="7">
        <v>0</v>
      </c>
      <c r="G29" s="7">
        <f>2586592005.75-2586592005.75</f>
        <v>0</v>
      </c>
      <c r="H29" s="59">
        <f t="shared" si="1"/>
        <v>0</v>
      </c>
    </row>
    <row r="30" spans="1:8" s="1" customFormat="1" x14ac:dyDescent="0.25">
      <c r="A30" s="5">
        <v>325514</v>
      </c>
      <c r="B30" s="6"/>
      <c r="C30" s="6" t="s">
        <v>44</v>
      </c>
      <c r="D30" s="7">
        <v>0</v>
      </c>
      <c r="E30" s="7"/>
      <c r="F30" s="7">
        <v>0</v>
      </c>
      <c r="G30" s="7">
        <v>55061688</v>
      </c>
      <c r="H30" s="59">
        <f t="shared" si="1"/>
        <v>-55061688</v>
      </c>
    </row>
    <row r="31" spans="1:8" s="45" customFormat="1" ht="24.75" customHeight="1" x14ac:dyDescent="0.25">
      <c r="A31" s="42">
        <v>4</v>
      </c>
      <c r="B31" s="43"/>
      <c r="C31" s="43" t="s">
        <v>20</v>
      </c>
      <c r="D31" s="44">
        <f>+D32+D33+D34</f>
        <v>2345009472978</v>
      </c>
      <c r="E31" s="44"/>
      <c r="F31" s="44">
        <f t="shared" ref="F31:G31" si="2">+F32+F33+F34</f>
        <v>2345009472978</v>
      </c>
      <c r="G31" s="44">
        <f t="shared" si="2"/>
        <v>805059713315.97998</v>
      </c>
      <c r="H31" s="58">
        <f t="shared" si="1"/>
        <v>1539949759662.02</v>
      </c>
    </row>
    <row r="32" spans="1:8" s="1" customFormat="1" x14ac:dyDescent="0.25">
      <c r="A32" s="5">
        <v>41</v>
      </c>
      <c r="B32" s="6"/>
      <c r="C32" s="6" t="s">
        <v>21</v>
      </c>
      <c r="D32" s="7">
        <v>5470592400</v>
      </c>
      <c r="E32" s="7"/>
      <c r="F32" s="7">
        <v>5470592400</v>
      </c>
      <c r="G32" s="7">
        <v>3778568532</v>
      </c>
      <c r="H32" s="59">
        <f t="shared" si="1"/>
        <v>1692023868</v>
      </c>
    </row>
    <row r="33" spans="1:8" s="1" customFormat="1" x14ac:dyDescent="0.25">
      <c r="A33" s="5">
        <v>42</v>
      </c>
      <c r="B33" s="6"/>
      <c r="C33" s="6" t="s">
        <v>22</v>
      </c>
      <c r="D33" s="7">
        <v>761406880578</v>
      </c>
      <c r="E33" s="7"/>
      <c r="F33" s="7">
        <f>D33</f>
        <v>761406880578</v>
      </c>
      <c r="G33" s="35">
        <v>599356376669.97998</v>
      </c>
      <c r="H33" s="59">
        <f t="shared" si="1"/>
        <v>162050503908.02002</v>
      </c>
    </row>
    <row r="34" spans="1:8" s="1" customFormat="1" x14ac:dyDescent="0.25">
      <c r="A34" s="5">
        <v>43</v>
      </c>
      <c r="B34" s="6"/>
      <c r="C34" s="6" t="s">
        <v>23</v>
      </c>
      <c r="D34" s="41">
        <v>1578132000000</v>
      </c>
      <c r="E34" s="7"/>
      <c r="F34" s="7">
        <f>D34+E34</f>
        <v>1578132000000</v>
      </c>
      <c r="G34" s="36">
        <v>201924768114</v>
      </c>
      <c r="H34" s="59">
        <f t="shared" si="1"/>
        <v>1376207231886</v>
      </c>
    </row>
    <row r="35" spans="1:8" s="1" customFormat="1" x14ac:dyDescent="0.25">
      <c r="A35" s="82" t="s">
        <v>24</v>
      </c>
      <c r="B35" s="83"/>
      <c r="C35" s="83"/>
      <c r="D35" s="7">
        <f>+D10+D31</f>
        <v>2831925456237</v>
      </c>
      <c r="E35" s="7"/>
      <c r="F35" s="7">
        <f>+F10+F31</f>
        <v>2831925456237</v>
      </c>
      <c r="G35" s="7">
        <f>+G10+G31</f>
        <v>967154843271.68994</v>
      </c>
      <c r="H35" s="59">
        <f t="shared" si="1"/>
        <v>1864770612965.3101</v>
      </c>
    </row>
    <row r="36" spans="1:8" s="1" customFormat="1" ht="12.75" customHeight="1" x14ac:dyDescent="0.25">
      <c r="A36" s="88"/>
      <c r="B36" s="89"/>
      <c r="C36" s="89"/>
      <c r="D36" s="89"/>
      <c r="E36" s="89"/>
      <c r="F36" s="89"/>
      <c r="G36" s="89"/>
      <c r="H36" s="60"/>
    </row>
    <row r="37" spans="1:8" s="1" customFormat="1" ht="4.5" customHeight="1" x14ac:dyDescent="0.25">
      <c r="A37" s="10"/>
      <c r="D37" s="3"/>
      <c r="E37" s="3"/>
      <c r="F37" s="3"/>
      <c r="G37" s="3"/>
      <c r="H37" s="60"/>
    </row>
    <row r="38" spans="1:8" s="1" customFormat="1" x14ac:dyDescent="0.25">
      <c r="A38" s="10"/>
      <c r="D38" s="3"/>
      <c r="E38" s="3"/>
      <c r="F38" s="3"/>
      <c r="G38" s="3"/>
      <c r="H38" s="60"/>
    </row>
    <row r="39" spans="1:8" s="1" customFormat="1" x14ac:dyDescent="0.25">
      <c r="A39" s="10" t="s">
        <v>25</v>
      </c>
      <c r="D39" s="3"/>
      <c r="E39" s="3"/>
      <c r="F39" s="3" t="s">
        <v>26</v>
      </c>
      <c r="G39" s="3"/>
      <c r="H39" s="60"/>
    </row>
    <row r="40" spans="1:8" s="1" customFormat="1" x14ac:dyDescent="0.25">
      <c r="A40" s="12" t="s">
        <v>27</v>
      </c>
      <c r="D40" s="3"/>
      <c r="E40" s="13"/>
      <c r="F40" s="13" t="s">
        <v>28</v>
      </c>
      <c r="G40" s="3"/>
      <c r="H40" s="60"/>
    </row>
    <row r="41" spans="1:8" s="3" customFormat="1" x14ac:dyDescent="0.25">
      <c r="A41" s="12" t="s">
        <v>29</v>
      </c>
      <c r="B41" s="1"/>
      <c r="C41" s="1"/>
      <c r="E41" s="13"/>
      <c r="F41" s="13" t="s">
        <v>30</v>
      </c>
      <c r="H41" s="11"/>
    </row>
    <row r="42" spans="1:8" s="3" customFormat="1" x14ac:dyDescent="0.25">
      <c r="A42" s="12"/>
      <c r="B42" s="1"/>
      <c r="C42" s="1"/>
      <c r="D42" s="13"/>
      <c r="E42" s="13"/>
      <c r="F42" s="13"/>
      <c r="H42" s="11"/>
    </row>
    <row r="43" spans="1:8" s="1" customFormat="1" x14ac:dyDescent="0.25">
      <c r="A43" s="10"/>
      <c r="D43" s="13"/>
      <c r="E43" s="3"/>
      <c r="F43" s="3"/>
      <c r="G43" s="3"/>
      <c r="H43" s="60"/>
    </row>
    <row r="44" spans="1:8" x14ac:dyDescent="0.25">
      <c r="A44" s="10"/>
      <c r="H44" s="56"/>
    </row>
    <row r="45" spans="1:8" s="24" customFormat="1" x14ac:dyDescent="0.25">
      <c r="A45" s="10" t="s">
        <v>31</v>
      </c>
      <c r="B45" s="1"/>
      <c r="C45" s="1"/>
      <c r="D45" s="3"/>
      <c r="E45" s="3"/>
      <c r="F45" s="3" t="s">
        <v>32</v>
      </c>
      <c r="G45" s="3"/>
      <c r="H45" s="61"/>
    </row>
    <row r="46" spans="1:8" s="24" customFormat="1" x14ac:dyDescent="0.25">
      <c r="A46" s="12" t="s">
        <v>33</v>
      </c>
      <c r="B46" s="1"/>
      <c r="C46" s="1"/>
      <c r="D46" s="9"/>
      <c r="E46" s="3"/>
      <c r="F46" s="13" t="s">
        <v>34</v>
      </c>
      <c r="G46" s="3"/>
      <c r="H46" s="61"/>
    </row>
    <row r="47" spans="1:8" s="24" customFormat="1" x14ac:dyDescent="0.25">
      <c r="A47" s="12" t="s">
        <v>35</v>
      </c>
      <c r="B47" s="1"/>
      <c r="C47" s="1"/>
      <c r="D47" s="14"/>
      <c r="E47" s="3"/>
      <c r="F47" s="13" t="s">
        <v>36</v>
      </c>
      <c r="G47" s="3"/>
      <c r="H47" s="61"/>
    </row>
    <row r="48" spans="1:8" x14ac:dyDescent="0.25">
      <c r="A48" s="10"/>
      <c r="H48" s="56"/>
    </row>
    <row r="49" spans="1:8" x14ac:dyDescent="0.25">
      <c r="A49" s="10"/>
      <c r="H49" s="56"/>
    </row>
    <row r="50" spans="1:8" ht="15.75" thickBot="1" x14ac:dyDescent="0.3">
      <c r="A50" s="15"/>
      <c r="B50" s="16"/>
      <c r="C50" s="16"/>
      <c r="D50" s="17"/>
      <c r="E50" s="17"/>
      <c r="F50" s="17"/>
      <c r="G50" s="17"/>
      <c r="H50" s="62"/>
    </row>
  </sheetData>
  <mergeCells count="6">
    <mergeCell ref="A36:G36"/>
    <mergeCell ref="A1:G1"/>
    <mergeCell ref="A2:G2"/>
    <mergeCell ref="A8:B8"/>
    <mergeCell ref="A9:B9"/>
    <mergeCell ref="A35:C3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sqref="A1:G1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25.7109375" style="22" customWidth="1"/>
    <col min="9" max="16384" width="11.42578125" style="22"/>
  </cols>
  <sheetData>
    <row r="1" spans="1:8" x14ac:dyDescent="0.25">
      <c r="A1" s="73" t="s">
        <v>0</v>
      </c>
      <c r="B1" s="74"/>
      <c r="C1" s="74"/>
      <c r="D1" s="74"/>
      <c r="E1" s="74"/>
      <c r="F1" s="74"/>
      <c r="G1" s="74"/>
      <c r="H1" s="68"/>
    </row>
    <row r="2" spans="1:8" x14ac:dyDescent="0.25">
      <c r="A2" s="76"/>
      <c r="B2" s="77"/>
      <c r="C2" s="77"/>
      <c r="D2" s="77"/>
      <c r="E2" s="77"/>
      <c r="F2" s="77"/>
      <c r="G2" s="77"/>
      <c r="H2" s="11"/>
    </row>
    <row r="3" spans="1:8" x14ac:dyDescent="0.25">
      <c r="A3" s="10"/>
      <c r="H3" s="11"/>
    </row>
    <row r="4" spans="1:8" x14ac:dyDescent="0.25">
      <c r="A4" s="12" t="s">
        <v>1</v>
      </c>
      <c r="H4" s="11"/>
    </row>
    <row r="5" spans="1:8" x14ac:dyDescent="0.25">
      <c r="A5" s="10"/>
      <c r="H5" s="11"/>
    </row>
    <row r="6" spans="1:8" x14ac:dyDescent="0.25">
      <c r="A6" s="10" t="s">
        <v>2</v>
      </c>
      <c r="C6" s="1" t="s">
        <v>3</v>
      </c>
      <c r="F6" s="3" t="s">
        <v>4</v>
      </c>
      <c r="G6" s="3" t="s">
        <v>60</v>
      </c>
      <c r="H6" s="11" t="s">
        <v>39</v>
      </c>
    </row>
    <row r="7" spans="1:8" ht="15.75" thickBot="1" x14ac:dyDescent="0.3">
      <c r="A7" s="10"/>
      <c r="H7" s="69"/>
    </row>
    <row r="8" spans="1:8" s="2" customFormat="1" ht="48.75" customHeight="1" thickBot="1" x14ac:dyDescent="0.3">
      <c r="A8" s="84" t="s">
        <v>5</v>
      </c>
      <c r="B8" s="85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55" t="s">
        <v>10</v>
      </c>
    </row>
    <row r="9" spans="1:8" x14ac:dyDescent="0.25">
      <c r="A9" s="91"/>
      <c r="B9" s="92"/>
      <c r="C9" s="25"/>
      <c r="D9" s="25"/>
      <c r="E9" s="25"/>
      <c r="F9" s="25"/>
      <c r="G9" s="25"/>
      <c r="H9" s="70"/>
    </row>
    <row r="10" spans="1:8" s="45" customFormat="1" ht="35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183497632215.23999</v>
      </c>
      <c r="H10" s="71">
        <v>303418351043.76001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177438920252.67999</v>
      </c>
      <c r="H11" s="72">
        <v>303973118059.32001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177438920252.67999</v>
      </c>
      <c r="H12" s="72">
        <v>303973118059.32001</v>
      </c>
    </row>
    <row r="13" spans="1:8" s="1" customFormat="1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f>+G14+G16</f>
        <v>23450620800</v>
      </c>
      <c r="H13" s="59">
        <f t="shared" ref="H13:H37" si="0">F13-G13</f>
        <v>-23112936696</v>
      </c>
    </row>
    <row r="14" spans="1:8" s="1" customFormat="1" x14ac:dyDescent="0.25">
      <c r="A14" s="5">
        <v>31271</v>
      </c>
      <c r="B14" s="6"/>
      <c r="C14" s="6" t="s">
        <v>55</v>
      </c>
      <c r="D14" s="7">
        <v>0</v>
      </c>
      <c r="E14" s="7"/>
      <c r="F14" s="7">
        <v>0</v>
      </c>
      <c r="G14" s="7">
        <f>G15</f>
        <v>21312600000</v>
      </c>
      <c r="H14" s="59">
        <f t="shared" si="0"/>
        <v>-21312600000</v>
      </c>
    </row>
    <row r="15" spans="1:8" s="1" customFormat="1" x14ac:dyDescent="0.25">
      <c r="A15" s="5">
        <v>312712</v>
      </c>
      <c r="B15" s="6"/>
      <c r="C15" s="6" t="s">
        <v>54</v>
      </c>
      <c r="D15" s="7">
        <v>0</v>
      </c>
      <c r="E15" s="7"/>
      <c r="F15" s="7">
        <v>0</v>
      </c>
      <c r="G15" s="7">
        <v>21312600000</v>
      </c>
      <c r="H15" s="59">
        <f t="shared" si="0"/>
        <v>-21312600000</v>
      </c>
    </row>
    <row r="16" spans="1:8" s="1" customFormat="1" x14ac:dyDescent="0.25">
      <c r="A16" s="5">
        <v>31273</v>
      </c>
      <c r="B16" s="6"/>
      <c r="C16" s="6" t="s">
        <v>61</v>
      </c>
      <c r="D16" s="7">
        <v>0</v>
      </c>
      <c r="E16" s="7"/>
      <c r="F16" s="7">
        <f t="shared" ref="F16:G16" si="1">F17</f>
        <v>0</v>
      </c>
      <c r="G16" s="7">
        <f t="shared" si="1"/>
        <v>2138020800</v>
      </c>
      <c r="H16" s="59">
        <f t="shared" si="0"/>
        <v>-2138020800</v>
      </c>
    </row>
    <row r="17" spans="1:8" s="1" customFormat="1" x14ac:dyDescent="0.25">
      <c r="A17" s="5">
        <v>312731</v>
      </c>
      <c r="B17" s="6"/>
      <c r="C17" s="6" t="s">
        <v>61</v>
      </c>
      <c r="D17" s="7">
        <v>0</v>
      </c>
      <c r="E17" s="7"/>
      <c r="F17" s="7"/>
      <c r="G17" s="7">
        <v>2138020800</v>
      </c>
      <c r="H17" s="59">
        <f t="shared" si="0"/>
        <v>-2138020800</v>
      </c>
    </row>
    <row r="18" spans="1:8" s="1" customFormat="1" x14ac:dyDescent="0.25">
      <c r="A18" s="5">
        <v>3128</v>
      </c>
      <c r="B18" s="6"/>
      <c r="C18" s="6" t="s">
        <v>16</v>
      </c>
      <c r="D18" s="7">
        <v>481074354208</v>
      </c>
      <c r="E18" s="7"/>
      <c r="F18" s="7">
        <f>D18+E18</f>
        <v>481074354208</v>
      </c>
      <c r="G18" s="7">
        <f>G19+G21</f>
        <v>153988299452.67999</v>
      </c>
      <c r="H18" s="59">
        <f t="shared" si="0"/>
        <v>327086054755.32001</v>
      </c>
    </row>
    <row r="19" spans="1:8" s="1" customFormat="1" x14ac:dyDescent="0.25">
      <c r="A19" s="5">
        <v>31281</v>
      </c>
      <c r="B19" s="6"/>
      <c r="C19" s="6" t="s">
        <v>49</v>
      </c>
      <c r="D19" s="7">
        <v>0</v>
      </c>
      <c r="E19" s="7"/>
      <c r="F19" s="7">
        <v>0</v>
      </c>
      <c r="G19" s="7">
        <f>G20</f>
        <v>142204472498</v>
      </c>
      <c r="H19" s="59">
        <f t="shared" si="0"/>
        <v>-142204472498</v>
      </c>
    </row>
    <row r="20" spans="1:8" s="1" customFormat="1" x14ac:dyDescent="0.25">
      <c r="A20" s="5">
        <v>312811</v>
      </c>
      <c r="B20" s="6"/>
      <c r="C20" s="6" t="s">
        <v>48</v>
      </c>
      <c r="D20" s="7">
        <v>0</v>
      </c>
      <c r="E20" s="7"/>
      <c r="F20" s="7">
        <v>0</v>
      </c>
      <c r="G20" s="7">
        <v>142204472498</v>
      </c>
      <c r="H20" s="59">
        <f t="shared" si="0"/>
        <v>-142204472498</v>
      </c>
    </row>
    <row r="21" spans="1:8" s="1" customFormat="1" x14ac:dyDescent="0.25">
      <c r="A21" s="5">
        <v>31282</v>
      </c>
      <c r="B21" s="6"/>
      <c r="C21" s="6" t="s">
        <v>47</v>
      </c>
      <c r="D21" s="7">
        <f>D22+D23</f>
        <v>0</v>
      </c>
      <c r="E21" s="7"/>
      <c r="F21" s="7">
        <f>F22+F23</f>
        <v>0</v>
      </c>
      <c r="G21" s="7">
        <f>G22+G23</f>
        <v>11783826954.68</v>
      </c>
      <c r="H21" s="59">
        <f t="shared" si="0"/>
        <v>-11783826954.68</v>
      </c>
    </row>
    <row r="22" spans="1:8" s="1" customFormat="1" x14ac:dyDescent="0.25">
      <c r="A22" s="5">
        <v>312821</v>
      </c>
      <c r="B22" s="6"/>
      <c r="C22" s="6" t="s">
        <v>46</v>
      </c>
      <c r="D22" s="7">
        <v>0</v>
      </c>
      <c r="E22" s="7"/>
      <c r="F22" s="7">
        <v>0</v>
      </c>
      <c r="G22" s="7">
        <v>1043283</v>
      </c>
      <c r="H22" s="59">
        <f t="shared" si="0"/>
        <v>-1043283</v>
      </c>
    </row>
    <row r="23" spans="1:8" s="1" customFormat="1" x14ac:dyDescent="0.25">
      <c r="A23" s="5">
        <v>312822</v>
      </c>
      <c r="B23" s="6"/>
      <c r="C23" s="6" t="s">
        <v>45</v>
      </c>
      <c r="D23" s="7">
        <v>0</v>
      </c>
      <c r="E23" s="7"/>
      <c r="F23" s="7">
        <v>0</v>
      </c>
      <c r="G23" s="7">
        <v>11782783671.68</v>
      </c>
      <c r="H23" s="59">
        <f t="shared" si="0"/>
        <v>-11782783671.68</v>
      </c>
    </row>
    <row r="24" spans="1:8" s="1" customFormat="1" x14ac:dyDescent="0.25">
      <c r="A24" s="5">
        <v>32</v>
      </c>
      <c r="B24" s="6"/>
      <c r="C24" s="6" t="s">
        <v>17</v>
      </c>
      <c r="D24" s="7">
        <f>D25</f>
        <v>5503944947</v>
      </c>
      <c r="E24" s="7"/>
      <c r="F24" s="7">
        <f>F25</f>
        <v>5503944947</v>
      </c>
      <c r="G24" s="7">
        <f>G25+G28</f>
        <v>6058711962.5599995</v>
      </c>
      <c r="H24" s="59">
        <f t="shared" si="0"/>
        <v>-554767015.55999947</v>
      </c>
    </row>
    <row r="25" spans="1:8" s="1" customFormat="1" x14ac:dyDescent="0.25">
      <c r="A25" s="5">
        <v>3230</v>
      </c>
      <c r="B25" s="6"/>
      <c r="C25" s="6" t="s">
        <v>18</v>
      </c>
      <c r="D25" s="7">
        <v>5503944947</v>
      </c>
      <c r="E25" s="7"/>
      <c r="F25" s="7">
        <v>5503944947</v>
      </c>
      <c r="G25" s="7">
        <f>G26+G27</f>
        <v>3232879228.0700002</v>
      </c>
      <c r="H25" s="59">
        <f t="shared" si="0"/>
        <v>2271065718.9299998</v>
      </c>
    </row>
    <row r="26" spans="1:8" s="1" customFormat="1" x14ac:dyDescent="0.25">
      <c r="A26" s="5">
        <v>32303</v>
      </c>
      <c r="B26" s="6"/>
      <c r="C26" s="6" t="s">
        <v>40</v>
      </c>
      <c r="D26" s="30">
        <v>0</v>
      </c>
      <c r="E26" s="7"/>
      <c r="F26" s="7">
        <v>0</v>
      </c>
      <c r="G26" s="40">
        <v>40972433.549999997</v>
      </c>
      <c r="H26" s="59">
        <f t="shared" si="0"/>
        <v>-40972433.549999997</v>
      </c>
    </row>
    <row r="27" spans="1:8" s="1" customFormat="1" x14ac:dyDescent="0.25">
      <c r="A27" s="5">
        <v>32308</v>
      </c>
      <c r="B27" s="6"/>
      <c r="C27" s="6" t="s">
        <v>50</v>
      </c>
      <c r="D27" s="30">
        <v>0</v>
      </c>
      <c r="E27" s="7"/>
      <c r="F27" s="7">
        <v>0</v>
      </c>
      <c r="G27" s="7">
        <v>3191906794.52</v>
      </c>
      <c r="H27" s="59">
        <f t="shared" si="0"/>
        <v>-3191906794.52</v>
      </c>
    </row>
    <row r="28" spans="1:8" s="1" customFormat="1" x14ac:dyDescent="0.25">
      <c r="A28" s="5">
        <v>3255</v>
      </c>
      <c r="B28" s="6"/>
      <c r="C28" s="6" t="s">
        <v>19</v>
      </c>
      <c r="D28" s="7">
        <v>0</v>
      </c>
      <c r="E28" s="7"/>
      <c r="F28" s="7">
        <v>0</v>
      </c>
      <c r="G28" s="7">
        <f>G29</f>
        <v>2825832734.4899998</v>
      </c>
      <c r="H28" s="59">
        <f t="shared" si="0"/>
        <v>-2825832734.4899998</v>
      </c>
    </row>
    <row r="29" spans="1:8" s="1" customFormat="1" x14ac:dyDescent="0.25">
      <c r="A29" s="5">
        <v>32551</v>
      </c>
      <c r="B29" s="6"/>
      <c r="C29" s="6" t="s">
        <v>41</v>
      </c>
      <c r="D29" s="7">
        <v>0</v>
      </c>
      <c r="E29" s="7"/>
      <c r="F29" s="7"/>
      <c r="G29" s="7">
        <f>G30+G31+G32</f>
        <v>2825832734.4899998</v>
      </c>
      <c r="H29" s="59">
        <f t="shared" si="0"/>
        <v>-2825832734.4899998</v>
      </c>
    </row>
    <row r="30" spans="1:8" s="1" customFormat="1" x14ac:dyDescent="0.25">
      <c r="A30" s="5">
        <v>325511</v>
      </c>
      <c r="B30" s="6"/>
      <c r="C30" s="6" t="s">
        <v>42</v>
      </c>
      <c r="D30" s="7">
        <v>0</v>
      </c>
      <c r="E30" s="7"/>
      <c r="F30" s="7">
        <v>0</v>
      </c>
      <c r="G30" s="7">
        <v>184179040.74000001</v>
      </c>
      <c r="H30" s="59">
        <f t="shared" si="0"/>
        <v>-184179040.74000001</v>
      </c>
    </row>
    <row r="31" spans="1:8" s="1" customFormat="1" x14ac:dyDescent="0.25">
      <c r="A31" s="5">
        <v>325513</v>
      </c>
      <c r="B31" s="6"/>
      <c r="C31" s="6" t="s">
        <v>43</v>
      </c>
      <c r="D31" s="7">
        <v>0</v>
      </c>
      <c r="E31" s="7"/>
      <c r="F31" s="7"/>
      <c r="G31" s="7">
        <v>2586592005.75</v>
      </c>
      <c r="H31" s="59">
        <f t="shared" si="0"/>
        <v>-2586592005.75</v>
      </c>
    </row>
    <row r="32" spans="1:8" s="1" customFormat="1" x14ac:dyDescent="0.25">
      <c r="A32" s="5">
        <v>325514</v>
      </c>
      <c r="B32" s="6"/>
      <c r="C32" s="6" t="s">
        <v>44</v>
      </c>
      <c r="D32" s="7">
        <v>0</v>
      </c>
      <c r="E32" s="7"/>
      <c r="F32" s="7"/>
      <c r="G32" s="7">
        <v>55061688</v>
      </c>
      <c r="H32" s="59">
        <f t="shared" si="0"/>
        <v>-55061688</v>
      </c>
    </row>
    <row r="33" spans="1:8" s="45" customFormat="1" ht="24.75" customHeight="1" x14ac:dyDescent="0.25">
      <c r="A33" s="42">
        <v>4</v>
      </c>
      <c r="B33" s="43"/>
      <c r="C33" s="43" t="s">
        <v>20</v>
      </c>
      <c r="D33" s="44">
        <f>+D34+D35+D36</f>
        <v>2345009472978</v>
      </c>
      <c r="E33" s="44"/>
      <c r="F33" s="44">
        <f>+F34+F35+F36</f>
        <v>2345009472978</v>
      </c>
      <c r="G33" s="44">
        <f t="shared" ref="G33" si="2">+G34+G35+G36</f>
        <v>805219729232.97998</v>
      </c>
      <c r="H33" s="71">
        <f t="shared" si="0"/>
        <v>1539789743745.02</v>
      </c>
    </row>
    <row r="34" spans="1:8" s="1" customFormat="1" x14ac:dyDescent="0.25">
      <c r="A34" s="5">
        <v>41</v>
      </c>
      <c r="B34" s="6"/>
      <c r="C34" s="6" t="s">
        <v>21</v>
      </c>
      <c r="D34" s="7">
        <v>5470592400</v>
      </c>
      <c r="E34" s="7"/>
      <c r="F34" s="7">
        <v>5470592400</v>
      </c>
      <c r="G34" s="7">
        <v>3778568532</v>
      </c>
      <c r="H34" s="72">
        <f t="shared" si="0"/>
        <v>1692023868</v>
      </c>
    </row>
    <row r="35" spans="1:8" s="1" customFormat="1" x14ac:dyDescent="0.25">
      <c r="A35" s="5">
        <v>42</v>
      </c>
      <c r="B35" s="6"/>
      <c r="C35" s="6" t="s">
        <v>22</v>
      </c>
      <c r="D35" s="7">
        <v>761406880578</v>
      </c>
      <c r="E35" s="7"/>
      <c r="F35" s="7">
        <f>D35</f>
        <v>761406880578</v>
      </c>
      <c r="G35" s="35">
        <v>599356376669.97998</v>
      </c>
      <c r="H35" s="72">
        <f t="shared" si="0"/>
        <v>162050503908.02002</v>
      </c>
    </row>
    <row r="36" spans="1:8" s="1" customFormat="1" x14ac:dyDescent="0.25">
      <c r="A36" s="5">
        <v>43</v>
      </c>
      <c r="B36" s="6"/>
      <c r="C36" s="6" t="s">
        <v>23</v>
      </c>
      <c r="D36" s="41">
        <v>1578132000000</v>
      </c>
      <c r="E36" s="7"/>
      <c r="F36" s="7">
        <f>D36+E36</f>
        <v>1578132000000</v>
      </c>
      <c r="G36" s="36">
        <v>202084784031</v>
      </c>
      <c r="H36" s="72">
        <f t="shared" si="0"/>
        <v>1376047215969</v>
      </c>
    </row>
    <row r="37" spans="1:8" s="1" customFormat="1" x14ac:dyDescent="0.25">
      <c r="A37" s="82" t="s">
        <v>24</v>
      </c>
      <c r="B37" s="83"/>
      <c r="C37" s="83"/>
      <c r="D37" s="7">
        <f>+D10+D33</f>
        <v>2831925456237</v>
      </c>
      <c r="E37" s="7"/>
      <c r="F37" s="7">
        <f>+F10+F33</f>
        <v>2831925456237</v>
      </c>
      <c r="G37" s="7">
        <f>+G10+G33</f>
        <v>988717361448.21997</v>
      </c>
      <c r="H37" s="72">
        <f t="shared" si="0"/>
        <v>1843208094788.78</v>
      </c>
    </row>
    <row r="38" spans="1:8" s="1" customFormat="1" ht="13.5" customHeight="1" x14ac:dyDescent="0.25">
      <c r="A38" s="88"/>
      <c r="B38" s="89"/>
      <c r="C38" s="89"/>
      <c r="D38" s="89"/>
      <c r="E38" s="89"/>
      <c r="F38" s="89"/>
      <c r="G38" s="89"/>
      <c r="H38" s="60"/>
    </row>
    <row r="39" spans="1:8" x14ac:dyDescent="0.25">
      <c r="A39" s="10"/>
      <c r="H39" s="56"/>
    </row>
    <row r="40" spans="1:8" x14ac:dyDescent="0.25">
      <c r="A40" s="10"/>
      <c r="H40" s="56"/>
    </row>
    <row r="41" spans="1:8" x14ac:dyDescent="0.25">
      <c r="A41" s="10" t="s">
        <v>25</v>
      </c>
      <c r="F41" s="3" t="s">
        <v>26</v>
      </c>
      <c r="H41" s="56"/>
    </row>
    <row r="42" spans="1:8" x14ac:dyDescent="0.25">
      <c r="A42" s="12" t="s">
        <v>27</v>
      </c>
      <c r="E42" s="13"/>
      <c r="F42" s="13" t="s">
        <v>28</v>
      </c>
      <c r="H42" s="56"/>
    </row>
    <row r="43" spans="1:8" s="24" customFormat="1" x14ac:dyDescent="0.25">
      <c r="A43" s="12" t="s">
        <v>29</v>
      </c>
      <c r="B43" s="1"/>
      <c r="C43" s="1"/>
      <c r="D43" s="3"/>
      <c r="E43" s="13"/>
      <c r="F43" s="13" t="s">
        <v>30</v>
      </c>
      <c r="G43" s="3"/>
      <c r="H43" s="61"/>
    </row>
    <row r="44" spans="1:8" s="24" customFormat="1" x14ac:dyDescent="0.25">
      <c r="A44" s="12"/>
      <c r="B44" s="1"/>
      <c r="C44" s="1"/>
      <c r="D44" s="13"/>
      <c r="E44" s="13"/>
      <c r="F44" s="13"/>
      <c r="G44" s="3"/>
      <c r="H44" s="61"/>
    </row>
    <row r="45" spans="1:8" x14ac:dyDescent="0.25">
      <c r="A45" s="10"/>
      <c r="D45" s="13"/>
      <c r="H45" s="56"/>
    </row>
    <row r="46" spans="1:8" x14ac:dyDescent="0.25">
      <c r="A46" s="10"/>
      <c r="H46" s="56"/>
    </row>
    <row r="47" spans="1:8" s="24" customFormat="1" x14ac:dyDescent="0.25">
      <c r="A47" s="10" t="s">
        <v>31</v>
      </c>
      <c r="B47" s="1"/>
      <c r="C47" s="1"/>
      <c r="D47" s="3"/>
      <c r="E47" s="3"/>
      <c r="F47" s="3" t="s">
        <v>32</v>
      </c>
      <c r="G47" s="3"/>
      <c r="H47" s="61"/>
    </row>
    <row r="48" spans="1:8" s="24" customFormat="1" x14ac:dyDescent="0.25">
      <c r="A48" s="12" t="s">
        <v>33</v>
      </c>
      <c r="B48" s="1"/>
      <c r="C48" s="1"/>
      <c r="D48" s="9"/>
      <c r="E48" s="3"/>
      <c r="F48" s="13" t="s">
        <v>34</v>
      </c>
      <c r="G48" s="3"/>
      <c r="H48" s="61"/>
    </row>
    <row r="49" spans="1:8" s="24" customFormat="1" x14ac:dyDescent="0.25">
      <c r="A49" s="12" t="s">
        <v>35</v>
      </c>
      <c r="B49" s="1"/>
      <c r="C49" s="1"/>
      <c r="D49" s="14"/>
      <c r="E49" s="3"/>
      <c r="F49" s="13" t="s">
        <v>36</v>
      </c>
      <c r="G49" s="3"/>
      <c r="H49" s="61"/>
    </row>
    <row r="50" spans="1:8" x14ac:dyDescent="0.25">
      <c r="A50" s="10"/>
      <c r="H50" s="56"/>
    </row>
    <row r="51" spans="1:8" x14ac:dyDescent="0.25">
      <c r="A51" s="10"/>
      <c r="H51" s="56"/>
    </row>
    <row r="52" spans="1:8" ht="15.75" thickBot="1" x14ac:dyDescent="0.3">
      <c r="A52" s="15"/>
      <c r="B52" s="16"/>
      <c r="C52" s="16"/>
      <c r="D52" s="17"/>
      <c r="E52" s="17"/>
      <c r="F52" s="17"/>
      <c r="G52" s="17"/>
      <c r="H52" s="62"/>
    </row>
  </sheetData>
  <mergeCells count="6">
    <mergeCell ref="A38:G38"/>
    <mergeCell ref="A1:G1"/>
    <mergeCell ref="A2:G2"/>
    <mergeCell ref="A8:B8"/>
    <mergeCell ref="A9:B9"/>
    <mergeCell ref="A37:C37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pane xSplit="3" ySplit="8" topLeftCell="D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3" sqref="G1:G1048576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7.85546875" style="1" customWidth="1"/>
    <col min="4" max="4" width="22.85546875" style="3" customWidth="1"/>
    <col min="5" max="5" width="17.5703125" style="3" customWidth="1"/>
    <col min="6" max="6" width="20.42578125" style="3" customWidth="1"/>
    <col min="7" max="7" width="26.28515625" style="3" customWidth="1"/>
    <col min="8" max="8" width="26" style="3" customWidth="1"/>
    <col min="9" max="16384" width="11.42578125" style="22"/>
  </cols>
  <sheetData>
    <row r="1" spans="1:8" ht="13.5" customHeight="1" x14ac:dyDescent="0.25">
      <c r="A1" s="93" t="s">
        <v>0</v>
      </c>
      <c r="B1" s="94"/>
      <c r="C1" s="94"/>
      <c r="D1" s="94"/>
      <c r="E1" s="94"/>
      <c r="F1" s="94"/>
      <c r="G1" s="94"/>
      <c r="H1" s="63"/>
    </row>
    <row r="2" spans="1:8" ht="11.25" customHeight="1" x14ac:dyDescent="0.25">
      <c r="A2" s="76"/>
      <c r="B2" s="77"/>
      <c r="C2" s="77"/>
      <c r="D2" s="77"/>
      <c r="E2" s="77"/>
      <c r="F2" s="77"/>
      <c r="G2" s="77"/>
      <c r="H2" s="78"/>
    </row>
    <row r="3" spans="1:8" ht="7.5" customHeight="1" x14ac:dyDescent="0.25">
      <c r="A3" s="10"/>
      <c r="H3" s="11"/>
    </row>
    <row r="4" spans="1:8" x14ac:dyDescent="0.25">
      <c r="A4" s="12" t="s">
        <v>1</v>
      </c>
      <c r="H4" s="11"/>
    </row>
    <row r="5" spans="1:8" ht="5.25" customHeight="1" x14ac:dyDescent="0.25">
      <c r="A5" s="10"/>
      <c r="H5" s="49"/>
    </row>
    <row r="6" spans="1:8" ht="24" customHeight="1" x14ac:dyDescent="0.25">
      <c r="A6" s="10" t="s">
        <v>2</v>
      </c>
      <c r="C6" s="1" t="s">
        <v>3</v>
      </c>
      <c r="F6" s="3" t="s">
        <v>4</v>
      </c>
      <c r="G6" s="3" t="s">
        <v>62</v>
      </c>
      <c r="H6" s="11" t="s">
        <v>39</v>
      </c>
    </row>
    <row r="7" spans="1:8" ht="5.25" customHeight="1" thickBot="1" x14ac:dyDescent="0.3">
      <c r="A7" s="10"/>
      <c r="H7" s="11"/>
    </row>
    <row r="8" spans="1:8" s="2" customFormat="1" ht="48.75" customHeight="1" thickBot="1" x14ac:dyDescent="0.3">
      <c r="A8" s="84" t="s">
        <v>5</v>
      </c>
      <c r="B8" s="85"/>
      <c r="C8" s="28" t="s">
        <v>6</v>
      </c>
      <c r="D8" s="29" t="s">
        <v>7</v>
      </c>
      <c r="E8" s="29" t="s">
        <v>8</v>
      </c>
      <c r="F8" s="29" t="s">
        <v>67</v>
      </c>
      <c r="G8" s="29" t="s">
        <v>9</v>
      </c>
      <c r="H8" s="29" t="s">
        <v>10</v>
      </c>
    </row>
    <row r="9" spans="1:8" ht="7.5" customHeight="1" x14ac:dyDescent="0.25">
      <c r="A9" s="91"/>
      <c r="B9" s="92"/>
      <c r="C9" s="25"/>
      <c r="D9" s="25"/>
      <c r="E9" s="25"/>
      <c r="F9" s="25"/>
      <c r="G9" s="25"/>
      <c r="H9" s="54"/>
    </row>
    <row r="10" spans="1:8" s="45" customFormat="1" ht="35.25" customHeight="1" x14ac:dyDescent="0.25">
      <c r="A10" s="42">
        <v>3</v>
      </c>
      <c r="B10" s="43"/>
      <c r="C10" s="43" t="s">
        <v>11</v>
      </c>
      <c r="D10" s="44">
        <v>486915983259</v>
      </c>
      <c r="E10" s="44"/>
      <c r="F10" s="44">
        <v>486915983259</v>
      </c>
      <c r="G10" s="44">
        <v>201006802641.67999</v>
      </c>
      <c r="H10" s="52">
        <v>285909180617.32001</v>
      </c>
    </row>
    <row r="11" spans="1:8" s="1" customFormat="1" x14ac:dyDescent="0.25">
      <c r="A11" s="5">
        <v>31</v>
      </c>
      <c r="B11" s="6"/>
      <c r="C11" s="6" t="s">
        <v>12</v>
      </c>
      <c r="D11" s="7">
        <v>481412038312</v>
      </c>
      <c r="E11" s="7"/>
      <c r="F11" s="7">
        <v>481412038312</v>
      </c>
      <c r="G11" s="7">
        <v>194943774859.85999</v>
      </c>
      <c r="H11" s="47">
        <v>286468263452.14001</v>
      </c>
    </row>
    <row r="12" spans="1:8" s="1" customFormat="1" x14ac:dyDescent="0.25">
      <c r="A12" s="5">
        <v>312</v>
      </c>
      <c r="B12" s="6"/>
      <c r="C12" s="6" t="s">
        <v>13</v>
      </c>
      <c r="D12" s="7">
        <v>481412038312</v>
      </c>
      <c r="E12" s="7"/>
      <c r="F12" s="7">
        <v>481412038312</v>
      </c>
      <c r="G12" s="7">
        <v>194943774859.85999</v>
      </c>
      <c r="H12" s="47">
        <v>286468263452.14001</v>
      </c>
    </row>
    <row r="13" spans="1:8" s="1" customFormat="1" x14ac:dyDescent="0.25">
      <c r="A13" s="5">
        <v>3127</v>
      </c>
      <c r="B13" s="6"/>
      <c r="C13" s="6" t="s">
        <v>15</v>
      </c>
      <c r="D13" s="7">
        <v>337684104</v>
      </c>
      <c r="E13" s="7"/>
      <c r="F13" s="7">
        <v>337684104</v>
      </c>
      <c r="G13" s="7">
        <f>+G14+G16</f>
        <v>23450620800</v>
      </c>
      <c r="H13" s="47">
        <v>-23112936696</v>
      </c>
    </row>
    <row r="14" spans="1:8" s="1" customFormat="1" x14ac:dyDescent="0.25">
      <c r="A14" s="5">
        <v>31271</v>
      </c>
      <c r="B14" s="6"/>
      <c r="C14" s="6" t="s">
        <v>55</v>
      </c>
      <c r="D14" s="7">
        <v>0</v>
      </c>
      <c r="E14" s="7"/>
      <c r="F14" s="7">
        <v>0</v>
      </c>
      <c r="G14" s="7">
        <f>G15</f>
        <v>21312600000</v>
      </c>
      <c r="H14" s="47">
        <f>H15</f>
        <v>-21312600000</v>
      </c>
    </row>
    <row r="15" spans="1:8" s="1" customFormat="1" x14ac:dyDescent="0.25">
      <c r="A15" s="5">
        <v>312712</v>
      </c>
      <c r="B15" s="6"/>
      <c r="C15" s="6" t="s">
        <v>54</v>
      </c>
      <c r="D15" s="7">
        <v>0</v>
      </c>
      <c r="E15" s="7"/>
      <c r="F15" s="7">
        <v>0</v>
      </c>
      <c r="G15" s="7">
        <v>21312600000</v>
      </c>
      <c r="H15" s="47">
        <f>-G15</f>
        <v>-21312600000</v>
      </c>
    </row>
    <row r="16" spans="1:8" s="1" customFormat="1" x14ac:dyDescent="0.25">
      <c r="A16" s="5">
        <v>31273</v>
      </c>
      <c r="B16" s="6"/>
      <c r="C16" s="6" t="s">
        <v>61</v>
      </c>
      <c r="D16" s="7">
        <v>0</v>
      </c>
      <c r="E16" s="7"/>
      <c r="F16" s="7">
        <f t="shared" ref="F16:H16" si="0">F17</f>
        <v>0</v>
      </c>
      <c r="G16" s="7">
        <f t="shared" si="0"/>
        <v>2138020800</v>
      </c>
      <c r="H16" s="47">
        <f t="shared" si="0"/>
        <v>-2138020800</v>
      </c>
    </row>
    <row r="17" spans="1:8" s="1" customFormat="1" x14ac:dyDescent="0.25">
      <c r="A17" s="5">
        <v>312731</v>
      </c>
      <c r="B17" s="6"/>
      <c r="C17" s="6" t="s">
        <v>61</v>
      </c>
      <c r="D17" s="7">
        <v>0</v>
      </c>
      <c r="E17" s="7"/>
      <c r="F17" s="7"/>
      <c r="G17" s="7">
        <v>2138020800</v>
      </c>
      <c r="H17" s="47">
        <v>-2138020800</v>
      </c>
    </row>
    <row r="18" spans="1:8" s="1" customFormat="1" x14ac:dyDescent="0.25">
      <c r="A18" s="5">
        <v>3128</v>
      </c>
      <c r="B18" s="6"/>
      <c r="C18" s="6" t="s">
        <v>16</v>
      </c>
      <c r="D18" s="7">
        <v>481074354208</v>
      </c>
      <c r="E18" s="7"/>
      <c r="F18" s="7">
        <f>D18+E18</f>
        <v>481074354208</v>
      </c>
      <c r="G18" s="7">
        <f>G19+G21</f>
        <v>171493154059.85999</v>
      </c>
      <c r="H18" s="47">
        <f>+F18-G18</f>
        <v>309581200148.14001</v>
      </c>
    </row>
    <row r="19" spans="1:8" s="1" customFormat="1" x14ac:dyDescent="0.25">
      <c r="A19" s="5">
        <v>31281</v>
      </c>
      <c r="B19" s="6"/>
      <c r="C19" s="6" t="s">
        <v>49</v>
      </c>
      <c r="D19" s="7">
        <v>0</v>
      </c>
      <c r="E19" s="7"/>
      <c r="F19" s="7">
        <v>0</v>
      </c>
      <c r="G19" s="7">
        <f>G20</f>
        <v>159623869132</v>
      </c>
      <c r="H19" s="47">
        <f>F19-G19</f>
        <v>-159623869132</v>
      </c>
    </row>
    <row r="20" spans="1:8" s="1" customFormat="1" x14ac:dyDescent="0.25">
      <c r="A20" s="5">
        <v>312811</v>
      </c>
      <c r="B20" s="6"/>
      <c r="C20" s="6" t="s">
        <v>48</v>
      </c>
      <c r="D20" s="7">
        <v>0</v>
      </c>
      <c r="E20" s="7"/>
      <c r="F20" s="7">
        <v>0</v>
      </c>
      <c r="G20" s="7">
        <v>159623869132</v>
      </c>
      <c r="H20" s="47">
        <f t="shared" ref="H20:H28" si="1">+F20-G20</f>
        <v>-159623869132</v>
      </c>
    </row>
    <row r="21" spans="1:8" s="1" customFormat="1" x14ac:dyDescent="0.25">
      <c r="A21" s="5">
        <v>31282</v>
      </c>
      <c r="B21" s="6"/>
      <c r="C21" s="6" t="s">
        <v>47</v>
      </c>
      <c r="D21" s="7">
        <f>D22+D23</f>
        <v>0</v>
      </c>
      <c r="E21" s="7"/>
      <c r="F21" s="7">
        <f>F22+F23</f>
        <v>0</v>
      </c>
      <c r="G21" s="7">
        <f>G22+G23</f>
        <v>11869284927.860001</v>
      </c>
      <c r="H21" s="47">
        <f t="shared" si="1"/>
        <v>-11869284927.860001</v>
      </c>
    </row>
    <row r="22" spans="1:8" s="1" customFormat="1" x14ac:dyDescent="0.25">
      <c r="A22" s="5">
        <v>312821</v>
      </c>
      <c r="B22" s="6"/>
      <c r="C22" s="6" t="s">
        <v>46</v>
      </c>
      <c r="D22" s="7">
        <v>0</v>
      </c>
      <c r="E22" s="7"/>
      <c r="F22" s="7">
        <v>0</v>
      </c>
      <c r="G22" s="7">
        <v>1474113</v>
      </c>
      <c r="H22" s="47">
        <f t="shared" si="1"/>
        <v>-1474113</v>
      </c>
    </row>
    <row r="23" spans="1:8" s="1" customFormat="1" x14ac:dyDescent="0.25">
      <c r="A23" s="5">
        <v>312822</v>
      </c>
      <c r="B23" s="6"/>
      <c r="C23" s="6" t="s">
        <v>45</v>
      </c>
      <c r="D23" s="7">
        <v>0</v>
      </c>
      <c r="E23" s="7"/>
      <c r="F23" s="7">
        <v>0</v>
      </c>
      <c r="G23" s="7">
        <v>11867810814.860001</v>
      </c>
      <c r="H23" s="47">
        <f t="shared" si="1"/>
        <v>-11867810814.860001</v>
      </c>
    </row>
    <row r="24" spans="1:8" s="1" customFormat="1" x14ac:dyDescent="0.25">
      <c r="A24" s="5">
        <v>32</v>
      </c>
      <c r="B24" s="6"/>
      <c r="C24" s="6" t="s">
        <v>17</v>
      </c>
      <c r="D24" s="7">
        <f>D25</f>
        <v>5503944947</v>
      </c>
      <c r="E24" s="7"/>
      <c r="F24" s="7">
        <f>F25</f>
        <v>5503944947</v>
      </c>
      <c r="G24" s="7">
        <f>G25+G28</f>
        <v>6063027781.8199997</v>
      </c>
      <c r="H24" s="47">
        <f t="shared" si="1"/>
        <v>-559082834.81999969</v>
      </c>
    </row>
    <row r="25" spans="1:8" s="1" customFormat="1" x14ac:dyDescent="0.25">
      <c r="A25" s="5">
        <v>3230</v>
      </c>
      <c r="B25" s="6"/>
      <c r="C25" s="6" t="s">
        <v>18</v>
      </c>
      <c r="D25" s="7">
        <v>5503944947</v>
      </c>
      <c r="E25" s="7"/>
      <c r="F25" s="7">
        <v>5503944947</v>
      </c>
      <c r="G25" s="7">
        <f>G26+G27</f>
        <v>3237150296.3299999</v>
      </c>
      <c r="H25" s="47">
        <f t="shared" si="1"/>
        <v>2266794650.6700001</v>
      </c>
    </row>
    <row r="26" spans="1:8" s="1" customFormat="1" x14ac:dyDescent="0.25">
      <c r="A26" s="5">
        <v>32303</v>
      </c>
      <c r="B26" s="6"/>
      <c r="C26" s="6" t="s">
        <v>40</v>
      </c>
      <c r="D26" s="30">
        <v>0</v>
      </c>
      <c r="E26" s="7"/>
      <c r="F26" s="7">
        <v>0</v>
      </c>
      <c r="G26" s="40">
        <v>45243501.810000002</v>
      </c>
      <c r="H26" s="47">
        <f t="shared" si="1"/>
        <v>-45243501.810000002</v>
      </c>
    </row>
    <row r="27" spans="1:8" s="1" customFormat="1" x14ac:dyDescent="0.25">
      <c r="A27" s="5">
        <v>32308</v>
      </c>
      <c r="B27" s="6"/>
      <c r="C27" s="6" t="s">
        <v>50</v>
      </c>
      <c r="D27" s="30">
        <v>0</v>
      </c>
      <c r="E27" s="7"/>
      <c r="F27" s="7">
        <v>0</v>
      </c>
      <c r="G27" s="7">
        <v>3191906794.52</v>
      </c>
      <c r="H27" s="47">
        <f t="shared" si="1"/>
        <v>-3191906794.52</v>
      </c>
    </row>
    <row r="28" spans="1:8" s="1" customFormat="1" x14ac:dyDescent="0.25">
      <c r="A28" s="5">
        <v>3255</v>
      </c>
      <c r="B28" s="6"/>
      <c r="C28" s="6" t="s">
        <v>19</v>
      </c>
      <c r="D28" s="7">
        <v>0</v>
      </c>
      <c r="E28" s="7"/>
      <c r="F28" s="7">
        <v>0</v>
      </c>
      <c r="G28" s="7">
        <f>G29</f>
        <v>2825877485.4899998</v>
      </c>
      <c r="H28" s="47">
        <f t="shared" si="1"/>
        <v>-2825877485.4899998</v>
      </c>
    </row>
    <row r="29" spans="1:8" s="1" customFormat="1" x14ac:dyDescent="0.25">
      <c r="A29" s="5">
        <v>32551</v>
      </c>
      <c r="B29" s="6"/>
      <c r="C29" s="6" t="s">
        <v>41</v>
      </c>
      <c r="D29" s="7">
        <v>0</v>
      </c>
      <c r="E29" s="7"/>
      <c r="F29" s="7"/>
      <c r="G29" s="7">
        <f>G30+G31+G32</f>
        <v>2825877485.4899998</v>
      </c>
      <c r="H29" s="47">
        <f>F29-G29</f>
        <v>-2825877485.4899998</v>
      </c>
    </row>
    <row r="30" spans="1:8" s="1" customFormat="1" x14ac:dyDescent="0.25">
      <c r="A30" s="5">
        <v>325511</v>
      </c>
      <c r="B30" s="6"/>
      <c r="C30" s="6" t="s">
        <v>42</v>
      </c>
      <c r="D30" s="7">
        <v>0</v>
      </c>
      <c r="E30" s="7"/>
      <c r="F30" s="7">
        <v>0</v>
      </c>
      <c r="G30" s="7">
        <v>184179040.74000001</v>
      </c>
      <c r="H30" s="47">
        <f>F30-G30</f>
        <v>-184179040.74000001</v>
      </c>
    </row>
    <row r="31" spans="1:8" s="1" customFormat="1" x14ac:dyDescent="0.25">
      <c r="A31" s="5">
        <v>325513</v>
      </c>
      <c r="B31" s="6"/>
      <c r="C31" s="6" t="s">
        <v>43</v>
      </c>
      <c r="D31" s="7">
        <v>0</v>
      </c>
      <c r="E31" s="7"/>
      <c r="F31" s="7"/>
      <c r="G31" s="7">
        <v>2586636756.75</v>
      </c>
      <c r="H31" s="47">
        <f>F31-G31</f>
        <v>-2586636756.75</v>
      </c>
    </row>
    <row r="32" spans="1:8" s="1" customFormat="1" x14ac:dyDescent="0.25">
      <c r="A32" s="5">
        <v>325514</v>
      </c>
      <c r="B32" s="6"/>
      <c r="C32" s="6" t="s">
        <v>44</v>
      </c>
      <c r="D32" s="7">
        <v>0</v>
      </c>
      <c r="E32" s="7"/>
      <c r="F32" s="7"/>
      <c r="G32" s="7">
        <v>55061688</v>
      </c>
      <c r="H32" s="47">
        <f>F32-G32</f>
        <v>-55061688</v>
      </c>
    </row>
    <row r="33" spans="1:8" s="45" customFormat="1" ht="24.75" customHeight="1" x14ac:dyDescent="0.25">
      <c r="A33" s="42">
        <v>4</v>
      </c>
      <c r="B33" s="43"/>
      <c r="C33" s="43" t="s">
        <v>20</v>
      </c>
      <c r="D33" s="44">
        <f>+D34+D35+D36</f>
        <v>2345009472978</v>
      </c>
      <c r="E33" s="44"/>
      <c r="F33" s="44">
        <f>+F34+F35+F36</f>
        <v>2345009472978</v>
      </c>
      <c r="G33" s="44">
        <f t="shared" ref="G33:H33" si="2">+G34+G35+G36</f>
        <v>805530040860.97998</v>
      </c>
      <c r="H33" s="52">
        <f t="shared" si="2"/>
        <v>1539479432117.02</v>
      </c>
    </row>
    <row r="34" spans="1:8" s="1" customFormat="1" x14ac:dyDescent="0.25">
      <c r="A34" s="5">
        <v>41</v>
      </c>
      <c r="B34" s="6"/>
      <c r="C34" s="6" t="s">
        <v>21</v>
      </c>
      <c r="D34" s="7">
        <v>5470592400</v>
      </c>
      <c r="E34" s="7"/>
      <c r="F34" s="7">
        <v>5470592400</v>
      </c>
      <c r="G34" s="7">
        <v>3929368532</v>
      </c>
      <c r="H34" s="47">
        <f>+F34-G34</f>
        <v>1541223868</v>
      </c>
    </row>
    <row r="35" spans="1:8" s="1" customFormat="1" x14ac:dyDescent="0.25">
      <c r="A35" s="5">
        <v>42</v>
      </c>
      <c r="B35" s="6"/>
      <c r="C35" s="6" t="s">
        <v>22</v>
      </c>
      <c r="D35" s="7">
        <v>761406880578</v>
      </c>
      <c r="E35" s="7"/>
      <c r="F35" s="7">
        <f>D35</f>
        <v>761406880578</v>
      </c>
      <c r="G35" s="35">
        <v>599356376669.97998</v>
      </c>
      <c r="H35" s="47">
        <f>+F35-G35</f>
        <v>162050503908.02002</v>
      </c>
    </row>
    <row r="36" spans="1:8" s="1" customFormat="1" x14ac:dyDescent="0.25">
      <c r="A36" s="5">
        <v>43</v>
      </c>
      <c r="B36" s="6"/>
      <c r="C36" s="6" t="s">
        <v>23</v>
      </c>
      <c r="D36" s="41">
        <v>1578132000000</v>
      </c>
      <c r="E36" s="7"/>
      <c r="F36" s="7">
        <f>D36+E36</f>
        <v>1578132000000</v>
      </c>
      <c r="G36" s="36">
        <v>202244295659</v>
      </c>
      <c r="H36" s="47">
        <f>+F36-G36</f>
        <v>1375887704341</v>
      </c>
    </row>
    <row r="37" spans="1:8" s="1" customFormat="1" x14ac:dyDescent="0.25">
      <c r="A37" s="82" t="s">
        <v>24</v>
      </c>
      <c r="B37" s="83"/>
      <c r="C37" s="83"/>
      <c r="D37" s="7">
        <f>+D10+D33</f>
        <v>2831925456237</v>
      </c>
      <c r="E37" s="7"/>
      <c r="F37" s="7">
        <f>+F10+F33</f>
        <v>2831925456237</v>
      </c>
      <c r="G37" s="7">
        <f>+G10+G33</f>
        <v>1006536843502.6599</v>
      </c>
      <c r="H37" s="47">
        <f>+H10+H33</f>
        <v>1825388612734.3401</v>
      </c>
    </row>
    <row r="38" spans="1:8" s="1" customFormat="1" ht="14.25" customHeight="1" x14ac:dyDescent="0.25">
      <c r="A38" s="95"/>
      <c r="B38" s="96"/>
      <c r="C38" s="96"/>
      <c r="D38" s="96"/>
      <c r="E38" s="96"/>
      <c r="F38" s="96"/>
      <c r="G38" s="96"/>
      <c r="H38" s="97"/>
    </row>
    <row r="39" spans="1:8" s="1" customFormat="1" ht="22.5" customHeight="1" x14ac:dyDescent="0.25">
      <c r="A39" s="10"/>
      <c r="D39" s="3"/>
      <c r="E39" s="3"/>
      <c r="F39" s="3"/>
      <c r="G39" s="3"/>
      <c r="H39" s="11"/>
    </row>
    <row r="40" spans="1:8" ht="13.5" customHeight="1" x14ac:dyDescent="0.25">
      <c r="A40" s="10" t="s">
        <v>25</v>
      </c>
      <c r="F40" s="3" t="s">
        <v>26</v>
      </c>
      <c r="H40" s="11"/>
    </row>
    <row r="41" spans="1:8" x14ac:dyDescent="0.25">
      <c r="A41" s="12" t="s">
        <v>27</v>
      </c>
      <c r="E41" s="13"/>
      <c r="F41" s="13" t="s">
        <v>28</v>
      </c>
      <c r="H41" s="11"/>
    </row>
    <row r="42" spans="1:8" s="24" customFormat="1" x14ac:dyDescent="0.25">
      <c r="A42" s="12" t="s">
        <v>29</v>
      </c>
      <c r="B42" s="1"/>
      <c r="C42" s="1"/>
      <c r="D42" s="3"/>
      <c r="E42" s="13"/>
      <c r="F42" s="13" t="s">
        <v>30</v>
      </c>
      <c r="G42" s="3"/>
      <c r="H42" s="11"/>
    </row>
    <row r="43" spans="1:8" s="24" customFormat="1" ht="6" customHeight="1" x14ac:dyDescent="0.25">
      <c r="A43" s="12"/>
      <c r="B43" s="1"/>
      <c r="C43" s="1"/>
      <c r="D43" s="13"/>
      <c r="E43" s="13"/>
      <c r="F43" s="13"/>
      <c r="G43" s="3"/>
      <c r="H43" s="11"/>
    </row>
    <row r="44" spans="1:8" ht="9" customHeight="1" x14ac:dyDescent="0.25">
      <c r="A44" s="10"/>
      <c r="H44" s="11"/>
    </row>
    <row r="45" spans="1:8" s="24" customFormat="1" ht="24" customHeight="1" x14ac:dyDescent="0.25">
      <c r="A45" s="10" t="s">
        <v>31</v>
      </c>
      <c r="B45" s="1"/>
      <c r="C45" s="1"/>
      <c r="D45" s="3"/>
      <c r="E45" s="3"/>
      <c r="F45" s="3" t="s">
        <v>32</v>
      </c>
      <c r="G45" s="3"/>
      <c r="H45" s="11"/>
    </row>
    <row r="46" spans="1:8" s="24" customFormat="1" x14ac:dyDescent="0.25">
      <c r="A46" s="12" t="s">
        <v>33</v>
      </c>
      <c r="B46" s="1"/>
      <c r="C46" s="1"/>
      <c r="D46" s="9"/>
      <c r="E46" s="3"/>
      <c r="F46" s="13" t="s">
        <v>34</v>
      </c>
      <c r="G46" s="3"/>
      <c r="H46" s="11"/>
    </row>
    <row r="47" spans="1:8" s="24" customFormat="1" x14ac:dyDescent="0.25">
      <c r="A47" s="12" t="s">
        <v>35</v>
      </c>
      <c r="B47" s="1"/>
      <c r="C47" s="1"/>
      <c r="D47" s="14"/>
      <c r="E47" s="3"/>
      <c r="F47" s="13" t="s">
        <v>36</v>
      </c>
      <c r="G47" s="3"/>
      <c r="H47" s="11"/>
    </row>
    <row r="48" spans="1:8" ht="18.75" customHeight="1" thickBot="1" x14ac:dyDescent="0.3">
      <c r="A48" s="15"/>
      <c r="B48" s="16"/>
      <c r="C48" s="16"/>
      <c r="D48" s="17"/>
      <c r="E48" s="17"/>
      <c r="F48" s="17"/>
      <c r="G48" s="17"/>
      <c r="H48" s="18"/>
    </row>
  </sheetData>
  <mergeCells count="6">
    <mergeCell ref="A1:G1"/>
    <mergeCell ref="A38:H38"/>
    <mergeCell ref="A2:H2"/>
    <mergeCell ref="A8:B8"/>
    <mergeCell ref="A9:B9"/>
    <mergeCell ref="A37:C37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H15 H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2016</vt:lpstr>
      <vt:lpstr>Febrero 2016 </vt:lpstr>
      <vt:lpstr>Marzo 2016</vt:lpstr>
      <vt:lpstr>Abril 2016 </vt:lpstr>
      <vt:lpstr>Mayo 2016</vt:lpstr>
      <vt:lpstr>Junio 2016</vt:lpstr>
      <vt:lpstr>Julio 2016</vt:lpstr>
      <vt:lpstr>Agosto 2016 </vt:lpstr>
      <vt:lpstr>Septiembre 2016</vt:lpstr>
      <vt:lpstr>Octubre 2016 </vt:lpstr>
      <vt:lpstr>Noviembre 2016</vt:lpstr>
      <vt:lpstr>Diciembre 2016</vt:lpstr>
      <vt:lpstr>'Abril 2016 '!Área_de_impresión</vt:lpstr>
      <vt:lpstr>'Agosto 2016 '!Área_de_impresión</vt:lpstr>
      <vt:lpstr>'Diciembre 2016'!Área_de_impresión</vt:lpstr>
      <vt:lpstr>'Enero 2016'!Área_de_impresión</vt:lpstr>
      <vt:lpstr>'Febrero 2016 '!Área_de_impresión</vt:lpstr>
      <vt:lpstr>'Julio 2016'!Área_de_impresión</vt:lpstr>
      <vt:lpstr>'Junio 2016'!Área_de_impresión</vt:lpstr>
      <vt:lpstr>'Marzo 2016'!Área_de_impresión</vt:lpstr>
      <vt:lpstr>'Mayo 2016'!Área_de_impresión</vt:lpstr>
      <vt:lpstr>'Noviembre 2016'!Área_de_impresión</vt:lpstr>
      <vt:lpstr>'Octubre 2016 '!Área_de_impresión</vt:lpstr>
      <vt:lpstr>'Septiembre 2016'!Área_de_impresión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2017-02-21T20:22:59Z</cp:lastPrinted>
  <dcterms:created xsi:type="dcterms:W3CDTF">2016-01-18T20:42:46Z</dcterms:created>
  <dcterms:modified xsi:type="dcterms:W3CDTF">2017-02-23T18:37:29Z</dcterms:modified>
</cp:coreProperties>
</file>