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activeTab="3"/>
  </bookViews>
  <sheets>
    <sheet name="ENERO" sheetId="1" r:id="rId1"/>
    <sheet name="FEBRERO" sheetId="2" r:id="rId2"/>
    <sheet name="MARZO" sheetId="3" r:id="rId3"/>
    <sheet name="ABRIL" sheetId="4" r:id="rId4"/>
  </sheets>
  <definedNames>
    <definedName name="_xlnm.Print_Area" localSheetId="3">ABRIL!$A$1:$G$51</definedName>
    <definedName name="_xlnm.Print_Area" localSheetId="0">ENERO!$A$1:$G$51</definedName>
    <definedName name="_xlnm.Print_Area" localSheetId="1">FEBRERO!$A$1:$G$53</definedName>
    <definedName name="_xlnm.Print_Area" localSheetId="2">MARZO!$A$1:$G$51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8" i="4"/>
  <c r="F20" i="4"/>
  <c r="F23" i="4"/>
  <c r="F26" i="4"/>
  <c r="E39" i="4" l="1"/>
  <c r="G39" i="4" s="1"/>
  <c r="E38" i="4"/>
  <c r="G38" i="4" s="1"/>
  <c r="E37" i="4"/>
  <c r="G37" i="4" s="1"/>
  <c r="F36" i="4"/>
  <c r="C36" i="4"/>
  <c r="E36" i="4" s="1"/>
  <c r="G36" i="4" s="1"/>
  <c r="F35" i="4"/>
  <c r="E35" i="4"/>
  <c r="G35" i="4" s="1"/>
  <c r="G34" i="4"/>
  <c r="E34" i="4"/>
  <c r="F33" i="4"/>
  <c r="E33" i="4"/>
  <c r="C33" i="4"/>
  <c r="F32" i="4"/>
  <c r="F31" i="4" s="1"/>
  <c r="E32" i="4"/>
  <c r="C32" i="4"/>
  <c r="E31" i="4"/>
  <c r="C31" i="4"/>
  <c r="E30" i="4"/>
  <c r="G30" i="4" s="1"/>
  <c r="G29" i="4"/>
  <c r="F29" i="4"/>
  <c r="E29" i="4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G18" i="4"/>
  <c r="E18" i="4"/>
  <c r="F17" i="4"/>
  <c r="C17" i="4"/>
  <c r="E17" i="4" s="1"/>
  <c r="F16" i="4"/>
  <c r="D16" i="4"/>
  <c r="E16" i="4" s="1"/>
  <c r="F15" i="4"/>
  <c r="G15" i="4" s="1"/>
  <c r="G14" i="4" s="1"/>
  <c r="E15" i="4"/>
  <c r="E14" i="4"/>
  <c r="E13" i="4"/>
  <c r="G13" i="4" s="1"/>
  <c r="G12" i="4"/>
  <c r="E12" i="4"/>
  <c r="F11" i="4"/>
  <c r="E11" i="4"/>
  <c r="C11" i="4"/>
  <c r="E10" i="4"/>
  <c r="D9" i="4"/>
  <c r="D8" i="4" s="1"/>
  <c r="C9" i="4"/>
  <c r="C8" i="4"/>
  <c r="G11" i="4" l="1"/>
  <c r="G17" i="4"/>
  <c r="G19" i="4"/>
  <c r="G16" i="4"/>
  <c r="G33" i="4"/>
  <c r="G32" i="4"/>
  <c r="D7" i="4"/>
  <c r="D40" i="4" s="1"/>
  <c r="E8" i="4"/>
  <c r="C7" i="4"/>
  <c r="E24" i="4"/>
  <c r="G31" i="4"/>
  <c r="G25" i="4"/>
  <c r="G24" i="4" s="1"/>
  <c r="F24" i="4"/>
  <c r="F14" i="4"/>
  <c r="F10" i="4" s="1"/>
  <c r="E9" i="4"/>
  <c r="E25" i="4"/>
  <c r="E36" i="3"/>
  <c r="E37" i="3"/>
  <c r="E39" i="3"/>
  <c r="F9" i="4" l="1"/>
  <c r="F8" i="4" s="1"/>
  <c r="F7" i="4" s="1"/>
  <c r="F40" i="4" s="1"/>
  <c r="G10" i="4"/>
  <c r="E7" i="4"/>
  <c r="C40" i="4"/>
  <c r="E40" i="4" s="1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F33" i="3"/>
  <c r="F32" i="3" s="1"/>
  <c r="F31" i="3" s="1"/>
  <c r="E35" i="3"/>
  <c r="E34" i="3"/>
  <c r="G34" i="3" s="1"/>
  <c r="C33" i="3"/>
  <c r="E33" i="3" s="1"/>
  <c r="C32" i="3"/>
  <c r="E32" i="3" s="1"/>
  <c r="G32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G21" i="3"/>
  <c r="E21" i="3"/>
  <c r="E20" i="3"/>
  <c r="G20" i="3" s="1"/>
  <c r="D19" i="3"/>
  <c r="C19" i="3"/>
  <c r="E19" i="3" s="1"/>
  <c r="F17" i="3"/>
  <c r="E18" i="3"/>
  <c r="G18" i="3" s="1"/>
  <c r="C17" i="3"/>
  <c r="E17" i="3" s="1"/>
  <c r="G17" i="3" s="1"/>
  <c r="D16" i="3"/>
  <c r="E16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G11" i="3" s="1"/>
  <c r="E10" i="3"/>
  <c r="D9" i="3"/>
  <c r="D8" i="3" s="1"/>
  <c r="C9" i="3"/>
  <c r="C8" i="3"/>
  <c r="F10" i="3" l="1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2" i="2"/>
  <c r="F13" i="2"/>
  <c r="F15" i="2"/>
  <c r="G16" i="2"/>
  <c r="F16" i="2"/>
  <c r="G17" i="2"/>
  <c r="E17" i="2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E35" i="2"/>
  <c r="C35" i="2"/>
  <c r="E34" i="2"/>
  <c r="C34" i="2"/>
  <c r="E33" i="2"/>
  <c r="C33" i="2"/>
  <c r="G32" i="2"/>
  <c r="E32" i="2"/>
  <c r="F31" i="2"/>
  <c r="E31" i="2"/>
  <c r="G31" i="2" s="1"/>
  <c r="E30" i="2"/>
  <c r="E29" i="2"/>
  <c r="G29" i="2" s="1"/>
  <c r="E28" i="2"/>
  <c r="D27" i="2"/>
  <c r="D26" i="2" s="1"/>
  <c r="E26" i="2" s="1"/>
  <c r="C27" i="2"/>
  <c r="C26" i="2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1" i="2" s="1"/>
  <c r="E20" i="2"/>
  <c r="E19" i="2"/>
  <c r="C19" i="2"/>
  <c r="E15" i="2"/>
  <c r="E14" i="2"/>
  <c r="G14" i="2" s="1"/>
  <c r="E13" i="2"/>
  <c r="C13" i="2"/>
  <c r="E12" i="2"/>
  <c r="D11" i="2"/>
  <c r="E11" i="2" s="1"/>
  <c r="C11" i="2"/>
  <c r="C10" i="2"/>
  <c r="C9" i="2" s="1"/>
  <c r="F16" i="3" l="1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G34" i="2"/>
  <c r="C42" i="2"/>
  <c r="D10" i="2"/>
  <c r="E27" i="2"/>
  <c r="D25" i="1"/>
  <c r="E25" i="1"/>
  <c r="F25" i="1"/>
  <c r="G25" i="1"/>
  <c r="C25" i="1"/>
  <c r="E27" i="1"/>
  <c r="G27" i="1" s="1"/>
  <c r="F9" i="3" l="1"/>
  <c r="C40" i="3"/>
  <c r="E40" i="3" s="1"/>
  <c r="E7" i="3"/>
  <c r="G11" i="2"/>
  <c r="F9" i="2"/>
  <c r="F42" i="2" s="1"/>
  <c r="G18" i="2"/>
  <c r="G27" i="2"/>
  <c r="G35" i="2"/>
  <c r="G33" i="2"/>
  <c r="E10" i="2"/>
  <c r="G10" i="2" s="1"/>
  <c r="D9" i="2"/>
  <c r="G26" i="1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C13" i="1"/>
  <c r="E13" i="1" s="1"/>
  <c r="C19" i="1"/>
  <c r="F8" i="3" l="1"/>
  <c r="G9" i="3"/>
  <c r="G26" i="2"/>
  <c r="D42" i="2"/>
  <c r="E42" i="2" s="1"/>
  <c r="E9" i="2"/>
  <c r="G9" i="2" s="1"/>
  <c r="G42" i="2" s="1"/>
  <c r="F13" i="1"/>
  <c r="F12" i="1" s="1"/>
  <c r="F7" i="3" l="1"/>
  <c r="G8" i="3"/>
  <c r="F19" i="1"/>
  <c r="D24" i="1"/>
  <c r="F29" i="1"/>
  <c r="F33" i="1"/>
  <c r="C33" i="1"/>
  <c r="E33" i="1" s="1"/>
  <c r="C36" i="1"/>
  <c r="F40" i="3" l="1"/>
  <c r="G7" i="3"/>
  <c r="G40" i="3" s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F16" i="1"/>
  <c r="C11" i="1"/>
  <c r="F31" i="1"/>
  <c r="F24" i="1" s="1"/>
  <c r="G36" i="1"/>
  <c r="G37" i="1"/>
  <c r="D9" i="1"/>
  <c r="D40" i="1" s="1"/>
  <c r="C10" i="1" l="1"/>
  <c r="E11" i="1"/>
  <c r="G16" i="1"/>
  <c r="F11" i="1"/>
  <c r="F10" i="1" s="1"/>
  <c r="F9" i="1" s="1"/>
  <c r="G19" i="1"/>
  <c r="G12" i="1"/>
  <c r="G33" i="1"/>
  <c r="C9" i="1" l="1"/>
  <c r="E10" i="1"/>
  <c r="G10" i="1" s="1"/>
  <c r="G11" i="1"/>
  <c r="F40" i="1"/>
  <c r="G32" i="1"/>
  <c r="C40" i="1" l="1"/>
  <c r="E40" i="1" s="1"/>
  <c r="E9" i="1"/>
  <c r="G9" i="1" s="1"/>
  <c r="G40" i="1" s="1"/>
  <c r="G31" i="1"/>
  <c r="G24" i="1" s="1"/>
</calcChain>
</file>

<file path=xl/sharedStrings.xml><?xml version="1.0" encoding="utf-8"?>
<sst xmlns="http://schemas.openxmlformats.org/spreadsheetml/2006/main" count="240" uniqueCount="62">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</sst>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4" fontId="3" fillId="0" borderId="5" xfId="1" applyNumberFormat="1" applyFont="1" applyFill="1" applyBorder="1" applyAlignment="1">
      <alignment vertical="center"/>
    </xf>
    <xf numFmtId="164" fontId="3" fillId="0" borderId="5" xfId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64" fontId="4" fillId="0" borderId="8" xfId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164" fontId="3" fillId="2" borderId="8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3" fillId="2" borderId="0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top"/>
    </xf>
    <xf numFmtId="164" fontId="4" fillId="0" borderId="0" xfId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/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11" xfId="1" applyFont="1" applyFill="1" applyBorder="1" applyAlignment="1">
      <alignment vertical="center"/>
    </xf>
    <xf numFmtId="164" fontId="3" fillId="0" borderId="12" xfId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164" fontId="4" fillId="0" borderId="14" xfId="1" applyFont="1" applyFill="1" applyBorder="1" applyAlignment="1">
      <alignment horizontal="right" vertical="center"/>
    </xf>
    <xf numFmtId="164" fontId="4" fillId="0" borderId="15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top" wrapText="1" readingOrder="1"/>
    </xf>
    <xf numFmtId="0" fontId="6" fillId="0" borderId="8" xfId="0" applyFont="1" applyFill="1" applyBorder="1" applyAlignment="1">
      <alignment vertical="top" readingOrder="1"/>
    </xf>
    <xf numFmtId="0" fontId="3" fillId="0" borderId="8" xfId="0" applyFont="1" applyFill="1" applyBorder="1" applyAlignment="1">
      <alignment horizontal="left" vertical="center"/>
    </xf>
    <xf numFmtId="164" fontId="4" fillId="0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vertical="top" readingOrder="1"/>
    </xf>
    <xf numFmtId="164" fontId="4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E37" sqref="E37:E39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49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C10+C24</f>
        <v>270945742666</v>
      </c>
      <c r="D9" s="14">
        <f>D10</f>
        <v>0</v>
      </c>
      <c r="E9" s="14">
        <f>C9-D9</f>
        <v>270945742666</v>
      </c>
      <c r="F9" s="15">
        <f>+F10+F24</f>
        <v>40899449227.380005</v>
      </c>
      <c r="G9" s="16">
        <f>E9-F9</f>
        <v>230046293438.62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0" si="0">C10-D10</f>
        <v>247773703966</v>
      </c>
      <c r="F10" s="15">
        <f>+F11</f>
        <v>23134037624</v>
      </c>
      <c r="G10" s="16">
        <f t="shared" ref="G10:G39" si="1">E10-F10</f>
        <v>224639666342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C12+C16</f>
        <v>247773703966</v>
      </c>
      <c r="D11" s="14">
        <f>D21</f>
        <v>0</v>
      </c>
      <c r="E11" s="14">
        <f t="shared" si="0"/>
        <v>247773703966</v>
      </c>
      <c r="F11" s="15">
        <f>F12+F16</f>
        <v>23134037624</v>
      </c>
      <c r="G11" s="16">
        <f t="shared" si="1"/>
        <v>224639666342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</f>
        <v>53810280</v>
      </c>
      <c r="G12" s="16">
        <f t="shared" ref="G12:G18" si="2">E12-F12</f>
        <v>38773189720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F15</f>
        <v>53810280</v>
      </c>
      <c r="G13" s="16">
        <f t="shared" si="2"/>
        <v>38773189720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v>53810280</v>
      </c>
      <c r="G15" s="21">
        <f t="shared" si="2"/>
        <v>727189720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3">D17+D19</f>
        <v>0</v>
      </c>
      <c r="E16" s="14">
        <f t="shared" si="0"/>
        <v>208946703966</v>
      </c>
      <c r="F16" s="14">
        <f t="shared" si="3"/>
        <v>23080227344</v>
      </c>
      <c r="G16" s="47">
        <f t="shared" si="2"/>
        <v>185866476622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15816454689</v>
      </c>
      <c r="G17" s="16">
        <f t="shared" si="2"/>
        <v>186125249277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v>15816454689</v>
      </c>
      <c r="G18" s="21">
        <f t="shared" si="2"/>
        <v>186125249277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7263772655</v>
      </c>
      <c r="G19" s="16">
        <f t="shared" si="1"/>
        <v>-258772655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v>4845427</v>
      </c>
      <c r="G23" s="21">
        <f>E23-F23</f>
        <v>154573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17765411603.380001</v>
      </c>
      <c r="G24" s="47">
        <f>G25+G29+G31</f>
        <v>5406627096.6199999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4">D26+D27+D28</f>
        <v>0</v>
      </c>
      <c r="E25" s="53">
        <f t="shared" si="4"/>
        <v>5772038700</v>
      </c>
      <c r="F25" s="53">
        <f t="shared" si="4"/>
        <v>468322218.38</v>
      </c>
      <c r="G25" s="53">
        <f t="shared" si="4"/>
        <v>5303716481.6199999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v>4881153.79</v>
      </c>
      <c r="G26" s="21">
        <f t="shared" ref="G26:G30" si="5">E26-F26</f>
        <v>35118846.210000001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ref="E27" si="6">C27-D27</f>
        <v>5732038700</v>
      </c>
      <c r="F27" s="20">
        <v>0</v>
      </c>
      <c r="G27" s="21">
        <f t="shared" ref="G27" si="7">E27-F27</f>
        <v>5732038700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v>463441064.58999997</v>
      </c>
      <c r="G28" s="21">
        <f t="shared" si="5"/>
        <v>-463441064.58999997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5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5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19089385</v>
      </c>
      <c r="G31" s="16">
        <f t="shared" si="1"/>
        <v>-19089385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19089385</v>
      </c>
      <c r="G32" s="16">
        <f t="shared" si="1"/>
        <v>-19089385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19089385</v>
      </c>
      <c r="G33" s="16">
        <f t="shared" si="1"/>
        <v>-19089385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v>19089385</v>
      </c>
      <c r="G35" s="21">
        <f t="shared" si="1"/>
        <v>-19089385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f>+D37+D38+D39</f>
        <v>0</v>
      </c>
      <c r="E36" s="14">
        <f t="shared" si="0"/>
        <v>2225294901123</v>
      </c>
      <c r="F36" s="14">
        <f>F37+F38+F39</f>
        <v>0</v>
      </c>
      <c r="G36" s="16">
        <f t="shared" si="1"/>
        <v>2225294901123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9">
        <f t="shared" si="0"/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9">
        <f t="shared" si="0"/>
        <v>666693528550</v>
      </c>
      <c r="F38" s="30">
        <v>0</v>
      </c>
      <c r="G38" s="21">
        <f t="shared" si="1"/>
        <v>666693528550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0</v>
      </c>
      <c r="E39" s="19">
        <f t="shared" si="0"/>
        <v>1556860292384</v>
      </c>
      <c r="F39" s="20">
        <v>0</v>
      </c>
      <c r="G39" s="21">
        <f t="shared" si="1"/>
        <v>1556860292384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+C9+C36</f>
        <v>2496240643789</v>
      </c>
      <c r="D40" s="48">
        <f>+D9+D36</f>
        <v>0</v>
      </c>
      <c r="E40" s="48">
        <f t="shared" si="0"/>
        <v>2496240643789</v>
      </c>
      <c r="F40" s="48">
        <f>+F9+F36</f>
        <v>40899449227.380005</v>
      </c>
      <c r="G40" s="49">
        <f>+G9+G36</f>
        <v>2455341194561.6201</v>
      </c>
      <c r="I40" s="32"/>
    </row>
    <row r="41" spans="1:9" ht="6.75" customHeight="1" x14ac:dyDescent="0.25">
      <c r="A41" s="33"/>
      <c r="B41" s="34"/>
      <c r="C41" s="34"/>
      <c r="D41" s="34"/>
      <c r="E41" s="34"/>
      <c r="F41" s="34"/>
      <c r="G41" s="35"/>
    </row>
    <row r="42" spans="1:9" ht="20.25" customHeight="1" x14ac:dyDescent="0.25">
      <c r="A42" s="33"/>
      <c r="B42" s="34"/>
      <c r="C42" s="34"/>
      <c r="D42" s="34"/>
      <c r="E42" s="34"/>
      <c r="F42" s="34"/>
      <c r="G42" s="35"/>
    </row>
    <row r="43" spans="1:9" ht="24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3.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8.7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20.100000000000001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 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20" sqref="C20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57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C10+C26</f>
        <v>270945742666</v>
      </c>
      <c r="D9" s="14">
        <f>D10</f>
        <v>0</v>
      </c>
      <c r="E9" s="14">
        <f>C9-D9</f>
        <v>270945742666</v>
      </c>
      <c r="F9" s="15">
        <f>+F10+F26</f>
        <v>55909102535.970001</v>
      </c>
      <c r="G9" s="16">
        <f>E9-F9</f>
        <v>215036640130.03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2" si="0">C10-D10</f>
        <v>247773703966</v>
      </c>
      <c r="F10" s="15">
        <f>+F11</f>
        <v>37935803595.440002</v>
      </c>
      <c r="G10" s="16">
        <f t="shared" ref="G10:G41" si="1">E10-F10</f>
        <v>209837900370.56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C12+C18</f>
        <v>247773703966</v>
      </c>
      <c r="D11" s="14">
        <f>D23</f>
        <v>0</v>
      </c>
      <c r="E11" s="14">
        <f t="shared" si="0"/>
        <v>247773703966</v>
      </c>
      <c r="F11" s="15">
        <f>F12+F18</f>
        <v>37935803595.440002</v>
      </c>
      <c r="G11" s="16">
        <f t="shared" si="1"/>
        <v>209837900370.56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F13+F16</f>
        <v>112273037.44</v>
      </c>
      <c r="G12" s="16">
        <f t="shared" si="1"/>
        <v>38714726962.559998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F14+F15</f>
        <v>104169458.44</v>
      </c>
      <c r="G13" s="16">
        <f t="shared" si="1"/>
        <v>38722830541.559998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f>53810280+50359178.44</f>
        <v>104169458.44</v>
      </c>
      <c r="G15" s="21">
        <f t="shared" si="1"/>
        <v>676830541.55999994</v>
      </c>
    </row>
    <row r="16" spans="1:7" ht="18" customHeight="1" x14ac:dyDescent="0.25">
      <c r="A16" s="17">
        <v>31272</v>
      </c>
      <c r="B16" s="54" t="s">
        <v>58</v>
      </c>
      <c r="C16" s="19">
        <v>0</v>
      </c>
      <c r="D16" s="19">
        <v>0</v>
      </c>
      <c r="E16" s="19">
        <f>C16-D16</f>
        <v>0</v>
      </c>
      <c r="F16" s="15">
        <f>F17</f>
        <v>8103579</v>
      </c>
      <c r="G16" s="16">
        <f>G17</f>
        <v>-8103579</v>
      </c>
    </row>
    <row r="17" spans="1:9" ht="18" customHeight="1" x14ac:dyDescent="0.25">
      <c r="A17" s="17">
        <v>312721</v>
      </c>
      <c r="B17" s="51" t="s">
        <v>58</v>
      </c>
      <c r="C17" s="19">
        <v>0</v>
      </c>
      <c r="D17" s="19">
        <v>0</v>
      </c>
      <c r="E17" s="19">
        <f>C17-D17</f>
        <v>0</v>
      </c>
      <c r="F17" s="20">
        <v>8103579</v>
      </c>
      <c r="G17" s="21">
        <f>E17-F17</f>
        <v>-8103579</v>
      </c>
    </row>
    <row r="18" spans="1:9" s="11" customFormat="1" ht="18" customHeight="1" x14ac:dyDescent="0.25">
      <c r="A18" s="12">
        <v>3128</v>
      </c>
      <c r="B18" s="13" t="s">
        <v>18</v>
      </c>
      <c r="C18" s="14">
        <v>208946703966</v>
      </c>
      <c r="D18" s="14">
        <f t="shared" ref="D18:F18" si="2">D19+D21</f>
        <v>0</v>
      </c>
      <c r="E18" s="14">
        <f t="shared" si="0"/>
        <v>208946703966</v>
      </c>
      <c r="F18" s="14">
        <f t="shared" si="2"/>
        <v>37823530558</v>
      </c>
      <c r="G18" s="47">
        <f t="shared" si="1"/>
        <v>171123173408</v>
      </c>
    </row>
    <row r="19" spans="1:9" s="11" customFormat="1" ht="18" customHeight="1" x14ac:dyDescent="0.25">
      <c r="A19" s="12">
        <v>31281</v>
      </c>
      <c r="B19" s="13" t="s">
        <v>19</v>
      </c>
      <c r="C19" s="14">
        <f>C20</f>
        <v>201941703966</v>
      </c>
      <c r="D19" s="14">
        <v>0</v>
      </c>
      <c r="E19" s="14">
        <f t="shared" si="0"/>
        <v>201941703966</v>
      </c>
      <c r="F19" s="15">
        <f>F20</f>
        <v>30561703220</v>
      </c>
      <c r="G19" s="16">
        <f t="shared" si="1"/>
        <v>171380000746</v>
      </c>
      <c r="I19" s="22"/>
    </row>
    <row r="20" spans="1:9" ht="18" customHeight="1" x14ac:dyDescent="0.25">
      <c r="A20" s="17">
        <v>312811</v>
      </c>
      <c r="B20" s="18" t="s">
        <v>20</v>
      </c>
      <c r="C20" s="19">
        <v>201941703966</v>
      </c>
      <c r="D20" s="19"/>
      <c r="E20" s="19">
        <f t="shared" si="0"/>
        <v>201941703966</v>
      </c>
      <c r="F20" s="20">
        <f>15816454689+14745248531</f>
        <v>30561703220</v>
      </c>
      <c r="G20" s="21">
        <f t="shared" si="1"/>
        <v>171380000746</v>
      </c>
      <c r="I20" s="23"/>
    </row>
    <row r="21" spans="1:9" s="11" customFormat="1" ht="18" customHeight="1" x14ac:dyDescent="0.25">
      <c r="A21" s="12">
        <v>31282</v>
      </c>
      <c r="B21" s="13" t="s">
        <v>21</v>
      </c>
      <c r="C21" s="14">
        <f>C22+C25</f>
        <v>7005000000</v>
      </c>
      <c r="D21" s="14">
        <f>D23</f>
        <v>0</v>
      </c>
      <c r="E21" s="14">
        <f t="shared" si="0"/>
        <v>7005000000</v>
      </c>
      <c r="F21" s="15">
        <f>F22+F23+F24+F25</f>
        <v>7261827338</v>
      </c>
      <c r="G21" s="16">
        <f t="shared" si="1"/>
        <v>-256827338</v>
      </c>
    </row>
    <row r="22" spans="1:9" ht="18" customHeight="1" x14ac:dyDescent="0.25">
      <c r="A22" s="17">
        <v>312821</v>
      </c>
      <c r="B22" s="18" t="s">
        <v>22</v>
      </c>
      <c r="C22" s="19">
        <v>7000000000</v>
      </c>
      <c r="D22" s="19">
        <v>0</v>
      </c>
      <c r="E22" s="19">
        <f t="shared" si="0"/>
        <v>7000000000</v>
      </c>
      <c r="F22" s="20">
        <v>7192027228</v>
      </c>
      <c r="G22" s="21">
        <f>E22-F22</f>
        <v>-192027228</v>
      </c>
    </row>
    <row r="23" spans="1:9" ht="18" customHeight="1" x14ac:dyDescent="0.25">
      <c r="A23" s="17">
        <v>312822</v>
      </c>
      <c r="B23" s="18" t="s">
        <v>23</v>
      </c>
      <c r="C23" s="19">
        <v>0</v>
      </c>
      <c r="D23" s="19">
        <v>0</v>
      </c>
      <c r="E23" s="14">
        <f t="shared" si="0"/>
        <v>0</v>
      </c>
      <c r="F23" s="20">
        <v>0</v>
      </c>
      <c r="G23" s="21">
        <f t="shared" si="1"/>
        <v>0</v>
      </c>
    </row>
    <row r="24" spans="1:9" ht="18" customHeight="1" x14ac:dyDescent="0.25">
      <c r="A24" s="17">
        <v>312823</v>
      </c>
      <c r="B24" s="18" t="s">
        <v>51</v>
      </c>
      <c r="C24" s="19">
        <v>0</v>
      </c>
      <c r="D24" s="19">
        <v>0</v>
      </c>
      <c r="E24" s="14">
        <f t="shared" si="0"/>
        <v>0</v>
      </c>
      <c r="F24" s="20">
        <v>66900000</v>
      </c>
      <c r="G24" s="21">
        <f>E24-F24</f>
        <v>-66900000</v>
      </c>
    </row>
    <row r="25" spans="1:9" ht="18" customHeight="1" x14ac:dyDescent="0.25">
      <c r="A25" s="17">
        <v>312827</v>
      </c>
      <c r="B25" s="18" t="s">
        <v>52</v>
      </c>
      <c r="C25" s="19">
        <v>5000000</v>
      </c>
      <c r="D25" s="19">
        <v>0</v>
      </c>
      <c r="E25" s="19">
        <f t="shared" si="0"/>
        <v>5000000</v>
      </c>
      <c r="F25" s="20">
        <f>4845427-1945317</f>
        <v>2900110</v>
      </c>
      <c r="G25" s="21">
        <f>E25-F25</f>
        <v>2099890</v>
      </c>
    </row>
    <row r="26" spans="1:9" s="11" customFormat="1" ht="18" customHeight="1" x14ac:dyDescent="0.25">
      <c r="A26" s="12">
        <v>32</v>
      </c>
      <c r="B26" s="13" t="s">
        <v>24</v>
      </c>
      <c r="C26" s="14">
        <f>C27+C31+C35</f>
        <v>23172038700</v>
      </c>
      <c r="D26" s="14">
        <f>D27+D31+D33</f>
        <v>0</v>
      </c>
      <c r="E26" s="14">
        <f t="shared" si="0"/>
        <v>23172038700</v>
      </c>
      <c r="F26" s="14">
        <f>F27+F31+F33</f>
        <v>17973298940.529999</v>
      </c>
      <c r="G26" s="47">
        <f>G27+G31+G33</f>
        <v>5198739759.4700003</v>
      </c>
    </row>
    <row r="27" spans="1:9" s="11" customFormat="1" ht="18" customHeight="1" x14ac:dyDescent="0.25">
      <c r="A27" s="12">
        <v>3230</v>
      </c>
      <c r="B27" s="13" t="s">
        <v>25</v>
      </c>
      <c r="C27" s="53">
        <f>C28+C29+C30</f>
        <v>5772038700</v>
      </c>
      <c r="D27" s="53">
        <f t="shared" ref="D27:G27" si="3">D28+D29+D30</f>
        <v>0</v>
      </c>
      <c r="E27" s="53">
        <f t="shared" si="3"/>
        <v>5772038700</v>
      </c>
      <c r="F27" s="53">
        <f t="shared" si="3"/>
        <v>618656773.52999997</v>
      </c>
      <c r="G27" s="53">
        <f t="shared" si="3"/>
        <v>5153381926.4700003</v>
      </c>
    </row>
    <row r="28" spans="1:9" ht="18" customHeight="1" x14ac:dyDescent="0.25">
      <c r="A28" s="17">
        <v>32303</v>
      </c>
      <c r="B28" s="18" t="s">
        <v>26</v>
      </c>
      <c r="C28" s="19">
        <v>40000000</v>
      </c>
      <c r="D28" s="19">
        <v>0</v>
      </c>
      <c r="E28" s="19">
        <f t="shared" si="0"/>
        <v>40000000</v>
      </c>
      <c r="F28" s="20">
        <f>4881153.79+2838203.94</f>
        <v>7719357.7300000004</v>
      </c>
      <c r="G28" s="21">
        <f t="shared" ref="G28:G32" si="4">E28-F28</f>
        <v>32280642.27</v>
      </c>
    </row>
    <row r="29" spans="1:9" ht="18" customHeight="1" x14ac:dyDescent="0.25">
      <c r="A29" s="17">
        <v>32304</v>
      </c>
      <c r="B29" s="18" t="s">
        <v>55</v>
      </c>
      <c r="C29" s="19">
        <v>5732038700</v>
      </c>
      <c r="D29" s="19">
        <v>0</v>
      </c>
      <c r="E29" s="19">
        <f t="shared" si="0"/>
        <v>5732038700</v>
      </c>
      <c r="F29" s="20">
        <v>145154958.71000001</v>
      </c>
      <c r="G29" s="21">
        <f t="shared" si="4"/>
        <v>5586883741.29</v>
      </c>
    </row>
    <row r="30" spans="1:9" ht="18" customHeight="1" x14ac:dyDescent="0.25">
      <c r="A30" s="17">
        <v>32307</v>
      </c>
      <c r="B30" s="18" t="s">
        <v>53</v>
      </c>
      <c r="C30" s="19">
        <v>0</v>
      </c>
      <c r="D30" s="19">
        <v>0</v>
      </c>
      <c r="E30" s="14">
        <f t="shared" si="0"/>
        <v>0</v>
      </c>
      <c r="F30" s="20">
        <f>463441064.59+2341392.5</f>
        <v>465782457.08999997</v>
      </c>
      <c r="G30" s="21">
        <f t="shared" si="4"/>
        <v>-465782457.08999997</v>
      </c>
    </row>
    <row r="31" spans="1:9" s="11" customFormat="1" ht="18" customHeight="1" x14ac:dyDescent="0.25">
      <c r="A31" s="12">
        <v>3252</v>
      </c>
      <c r="B31" s="13" t="s">
        <v>54</v>
      </c>
      <c r="C31" s="14">
        <v>17400000000</v>
      </c>
      <c r="D31" s="14">
        <v>0</v>
      </c>
      <c r="E31" s="14">
        <f t="shared" si="0"/>
        <v>17400000000</v>
      </c>
      <c r="F31" s="15">
        <f>F32</f>
        <v>17278000000</v>
      </c>
      <c r="G31" s="16">
        <f t="shared" si="4"/>
        <v>122000000</v>
      </c>
    </row>
    <row r="32" spans="1:9" ht="18" customHeight="1" x14ac:dyDescent="0.25">
      <c r="A32" s="17">
        <v>32521</v>
      </c>
      <c r="B32" s="18" t="s">
        <v>54</v>
      </c>
      <c r="C32" s="19">
        <v>17400000000</v>
      </c>
      <c r="D32" s="19">
        <v>0</v>
      </c>
      <c r="E32" s="19">
        <f t="shared" si="0"/>
        <v>17400000000</v>
      </c>
      <c r="F32" s="20">
        <v>17278000000</v>
      </c>
      <c r="G32" s="21">
        <f t="shared" si="4"/>
        <v>122000000</v>
      </c>
    </row>
    <row r="33" spans="1:9" s="11" customFormat="1" ht="18" customHeight="1" x14ac:dyDescent="0.25">
      <c r="A33" s="12">
        <v>325</v>
      </c>
      <c r="B33" s="13" t="s">
        <v>27</v>
      </c>
      <c r="C33" s="14">
        <f>C34</f>
        <v>0</v>
      </c>
      <c r="D33" s="14">
        <v>0</v>
      </c>
      <c r="E33" s="14">
        <f t="shared" si="0"/>
        <v>0</v>
      </c>
      <c r="F33" s="15">
        <f>F34</f>
        <v>76642167</v>
      </c>
      <c r="G33" s="16">
        <f t="shared" si="1"/>
        <v>-76642167</v>
      </c>
    </row>
    <row r="34" spans="1:9" s="11" customFormat="1" ht="18" customHeight="1" x14ac:dyDescent="0.25">
      <c r="A34" s="12">
        <v>3255</v>
      </c>
      <c r="B34" s="13" t="s">
        <v>28</v>
      </c>
      <c r="C34" s="14">
        <f>C35</f>
        <v>0</v>
      </c>
      <c r="D34" s="14">
        <v>0</v>
      </c>
      <c r="E34" s="14">
        <f t="shared" si="0"/>
        <v>0</v>
      </c>
      <c r="F34" s="15">
        <f>F35</f>
        <v>76642167</v>
      </c>
      <c r="G34" s="16">
        <f t="shared" si="1"/>
        <v>-76642167</v>
      </c>
    </row>
    <row r="35" spans="1:9" s="11" customFormat="1" ht="18" customHeight="1" x14ac:dyDescent="0.25">
      <c r="A35" s="12">
        <v>32551</v>
      </c>
      <c r="B35" s="13" t="s">
        <v>29</v>
      </c>
      <c r="C35" s="14">
        <f>C36+C37</f>
        <v>0</v>
      </c>
      <c r="D35" s="14">
        <v>0</v>
      </c>
      <c r="E35" s="14">
        <f t="shared" si="0"/>
        <v>0</v>
      </c>
      <c r="F35" s="15">
        <f>F36+F37</f>
        <v>76642167</v>
      </c>
      <c r="G35" s="16">
        <f t="shared" si="1"/>
        <v>-76642167</v>
      </c>
    </row>
    <row r="36" spans="1:9" ht="23.25" customHeight="1" x14ac:dyDescent="0.25">
      <c r="A36" s="17">
        <v>325511</v>
      </c>
      <c r="B36" s="52" t="s">
        <v>30</v>
      </c>
      <c r="C36" s="19">
        <v>0</v>
      </c>
      <c r="D36" s="19">
        <v>0</v>
      </c>
      <c r="E36" s="14">
        <f t="shared" si="0"/>
        <v>0</v>
      </c>
      <c r="F36" s="20">
        <v>0</v>
      </c>
      <c r="G36" s="21">
        <f t="shared" si="1"/>
        <v>0</v>
      </c>
    </row>
    <row r="37" spans="1:9" ht="18" customHeight="1" x14ac:dyDescent="0.25">
      <c r="A37" s="17">
        <v>325514</v>
      </c>
      <c r="B37" s="18" t="s">
        <v>31</v>
      </c>
      <c r="C37" s="19">
        <v>0</v>
      </c>
      <c r="D37" s="19">
        <v>0</v>
      </c>
      <c r="E37" s="14">
        <f t="shared" si="0"/>
        <v>0</v>
      </c>
      <c r="F37" s="20">
        <f>19089385+57552782</f>
        <v>76642167</v>
      </c>
      <c r="G37" s="21">
        <f t="shared" si="1"/>
        <v>-76642167</v>
      </c>
    </row>
    <row r="38" spans="1:9" s="11" customFormat="1" ht="18" customHeight="1" x14ac:dyDescent="0.25">
      <c r="A38" s="12">
        <v>4</v>
      </c>
      <c r="B38" s="13" t="s">
        <v>32</v>
      </c>
      <c r="C38" s="14">
        <f>+C39+C40+C41</f>
        <v>2225294901123</v>
      </c>
      <c r="D38" s="14">
        <f>+D39+D40+D41</f>
        <v>0</v>
      </c>
      <c r="E38" s="14">
        <f t="shared" si="0"/>
        <v>2225294901123</v>
      </c>
      <c r="F38" s="14">
        <f>F39+F40+F41</f>
        <v>0</v>
      </c>
      <c r="G38" s="16">
        <f t="shared" si="1"/>
        <v>2225294901123</v>
      </c>
    </row>
    <row r="39" spans="1:9" s="29" customFormat="1" ht="18" customHeight="1" x14ac:dyDescent="0.25">
      <c r="A39" s="25">
        <v>41</v>
      </c>
      <c r="B39" s="26" t="s">
        <v>33</v>
      </c>
      <c r="C39" s="20">
        <v>1741080189</v>
      </c>
      <c r="D39" s="20">
        <v>0</v>
      </c>
      <c r="E39" s="14">
        <f t="shared" si="0"/>
        <v>1741080189</v>
      </c>
      <c r="F39" s="27">
        <v>0</v>
      </c>
      <c r="G39" s="21">
        <f t="shared" si="1"/>
        <v>1741080189</v>
      </c>
      <c r="H39" s="28"/>
      <c r="I39" s="28"/>
    </row>
    <row r="40" spans="1:9" s="29" customFormat="1" ht="18" customHeight="1" x14ac:dyDescent="0.25">
      <c r="A40" s="25">
        <v>42</v>
      </c>
      <c r="B40" s="26" t="s">
        <v>34</v>
      </c>
      <c r="C40" s="20">
        <v>666693528550</v>
      </c>
      <c r="D40" s="20">
        <v>0</v>
      </c>
      <c r="E40" s="14">
        <f t="shared" si="0"/>
        <v>666693528550</v>
      </c>
      <c r="F40" s="30">
        <v>0</v>
      </c>
      <c r="G40" s="21">
        <f t="shared" si="1"/>
        <v>666693528550</v>
      </c>
      <c r="H40" s="28"/>
      <c r="I40" s="28"/>
    </row>
    <row r="41" spans="1:9" s="29" customFormat="1" ht="18" customHeight="1" x14ac:dyDescent="0.25">
      <c r="A41" s="25">
        <v>43</v>
      </c>
      <c r="B41" s="26" t="s">
        <v>35</v>
      </c>
      <c r="C41" s="31">
        <v>1556860292384</v>
      </c>
      <c r="D41" s="20">
        <v>0</v>
      </c>
      <c r="E41" s="14">
        <f t="shared" si="0"/>
        <v>1556860292384</v>
      </c>
      <c r="F41" s="20">
        <v>0</v>
      </c>
      <c r="G41" s="21">
        <f t="shared" si="1"/>
        <v>1556860292384</v>
      </c>
      <c r="H41" s="28"/>
      <c r="I41" s="28"/>
    </row>
    <row r="42" spans="1:9" s="11" customFormat="1" ht="18" customHeight="1" thickBot="1" x14ac:dyDescent="0.3">
      <c r="A42" s="62" t="s">
        <v>36</v>
      </c>
      <c r="B42" s="63"/>
      <c r="C42" s="48">
        <f>+C9+C38</f>
        <v>2496240643789</v>
      </c>
      <c r="D42" s="48">
        <f>+D9+D38</f>
        <v>0</v>
      </c>
      <c r="E42" s="48">
        <f t="shared" si="0"/>
        <v>2496240643789</v>
      </c>
      <c r="F42" s="48">
        <f>+F9+F38</f>
        <v>55909102535.970001</v>
      </c>
      <c r="G42" s="49">
        <f>+G9+G38</f>
        <v>2440331541253.0298</v>
      </c>
      <c r="I42" s="32"/>
    </row>
    <row r="43" spans="1:9" ht="6.75" customHeight="1" x14ac:dyDescent="0.25">
      <c r="A43" s="33"/>
      <c r="B43" s="34"/>
      <c r="C43" s="34"/>
      <c r="D43" s="34"/>
      <c r="E43" s="34"/>
      <c r="F43" s="34"/>
      <c r="G43" s="35"/>
    </row>
    <row r="44" spans="1:9" ht="20.25" customHeight="1" x14ac:dyDescent="0.25">
      <c r="A44" s="33"/>
      <c r="B44" s="34"/>
      <c r="C44" s="34"/>
      <c r="D44" s="34"/>
      <c r="E44" s="34"/>
      <c r="F44" s="34"/>
      <c r="G44" s="35"/>
    </row>
    <row r="45" spans="1:9" ht="24" customHeight="1" x14ac:dyDescent="0.25">
      <c r="A45" s="2" t="s">
        <v>37</v>
      </c>
      <c r="B45" s="36"/>
      <c r="E45" s="37" t="s">
        <v>38</v>
      </c>
      <c r="G45" s="4"/>
      <c r="H45" s="38"/>
    </row>
    <row r="46" spans="1:9" ht="13.5" customHeight="1" x14ac:dyDescent="0.25">
      <c r="A46" s="5" t="s">
        <v>39</v>
      </c>
      <c r="B46" s="36"/>
      <c r="D46" s="24"/>
      <c r="E46" s="39" t="s">
        <v>40</v>
      </c>
      <c r="G46" s="4"/>
      <c r="H46" s="38"/>
    </row>
    <row r="47" spans="1:9" s="3" customFormat="1" ht="14.25" customHeight="1" x14ac:dyDescent="0.25">
      <c r="A47" s="5" t="s">
        <v>41</v>
      </c>
      <c r="B47" s="36"/>
      <c r="D47" s="24"/>
      <c r="E47" s="24" t="s">
        <v>42</v>
      </c>
      <c r="G47" s="4"/>
    </row>
    <row r="48" spans="1:9" s="3" customFormat="1" ht="18.75" customHeight="1" x14ac:dyDescent="0.25">
      <c r="A48" s="5"/>
      <c r="B48" s="1"/>
      <c r="C48" s="24"/>
      <c r="D48" s="24"/>
      <c r="E48" s="24"/>
      <c r="G48" s="4"/>
    </row>
    <row r="49" spans="1:7" ht="12" customHeight="1" x14ac:dyDescent="0.25">
      <c r="A49" s="2"/>
      <c r="G49" s="4"/>
    </row>
    <row r="50" spans="1:7" s="3" customFormat="1" ht="21.75" customHeight="1" x14ac:dyDescent="0.25">
      <c r="A50" s="2" t="s">
        <v>43</v>
      </c>
      <c r="B50" s="36"/>
      <c r="E50" s="37" t="s">
        <v>44</v>
      </c>
      <c r="G50" s="4"/>
    </row>
    <row r="51" spans="1:7" s="3" customFormat="1" ht="16.5" customHeight="1" x14ac:dyDescent="0.25">
      <c r="A51" s="5" t="s">
        <v>45</v>
      </c>
      <c r="B51" s="36"/>
      <c r="C51" s="23"/>
      <c r="E51" s="40" t="s">
        <v>46</v>
      </c>
      <c r="G51" s="4"/>
    </row>
    <row r="52" spans="1:7" s="3" customFormat="1" ht="12.75" customHeight="1" x14ac:dyDescent="0.25">
      <c r="A52" s="5" t="s">
        <v>47</v>
      </c>
      <c r="B52" s="36"/>
      <c r="C52" s="41"/>
      <c r="E52" s="42" t="s">
        <v>48</v>
      </c>
      <c r="G52" s="4"/>
    </row>
    <row r="53" spans="1:7" ht="20.100000000000001" customHeight="1" thickBot="1" x14ac:dyDescent="0.3">
      <c r="A53" s="43"/>
      <c r="B53" s="44"/>
      <c r="C53" s="45"/>
      <c r="D53" s="45"/>
      <c r="E53" s="45"/>
      <c r="F53" s="45"/>
      <c r="G53" s="46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8" zoomScaleNormal="100" workbookViewId="0">
      <selection activeCell="D43" sqref="D43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2.285156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G2" s="4"/>
    </row>
    <row r="3" spans="1:7" ht="10.5" customHeight="1" x14ac:dyDescent="0.25">
      <c r="A3" s="2"/>
      <c r="G3" s="6"/>
    </row>
    <row r="4" spans="1:7" ht="12" customHeight="1" x14ac:dyDescent="0.25">
      <c r="A4" s="2" t="s">
        <v>2</v>
      </c>
      <c r="B4" s="1" t="s">
        <v>3</v>
      </c>
      <c r="E4" s="3" t="s">
        <v>4</v>
      </c>
      <c r="F4" s="3" t="s">
        <v>59</v>
      </c>
      <c r="G4" s="7" t="s">
        <v>50</v>
      </c>
    </row>
    <row r="5" spans="1:7" ht="12" customHeight="1" thickBot="1" x14ac:dyDescent="0.3">
      <c r="A5" s="2"/>
      <c r="G5" s="4"/>
    </row>
    <row r="6" spans="1:7" s="11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68949375972.850006</v>
      </c>
      <c r="G7" s="16">
        <f>E7-F7</f>
        <v>201996366693.14999</v>
      </c>
    </row>
    <row r="8" spans="1:7" s="11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0" si="0">C8-D8</f>
        <v>247773703966</v>
      </c>
      <c r="F8" s="15">
        <f>+F9</f>
        <v>50957196667.440002</v>
      </c>
      <c r="G8" s="16">
        <f t="shared" ref="G8:G39" si="1">E8-F8</f>
        <v>196816507298.56</v>
      </c>
    </row>
    <row r="9" spans="1:7" s="11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50957196667.440002</v>
      </c>
      <c r="G9" s="16">
        <f t="shared" si="1"/>
        <v>196816507298.56</v>
      </c>
    </row>
    <row r="10" spans="1:7" s="11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174847467.44</v>
      </c>
      <c r="G10" s="16">
        <f t="shared" si="1"/>
        <v>38652152532.559998</v>
      </c>
    </row>
    <row r="11" spans="1:7" s="11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136743888.44</v>
      </c>
      <c r="G11" s="16">
        <f>E11-F11</f>
        <v>38690256111.559998</v>
      </c>
    </row>
    <row r="12" spans="1:7" s="11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15">
        <v>0</v>
      </c>
      <c r="G12" s="16">
        <f>E12-F12</f>
        <v>38046000000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</f>
        <v>136743888.44</v>
      </c>
      <c r="G13" s="21">
        <f t="shared" si="1"/>
        <v>644256111.55999994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38103579</v>
      </c>
      <c r="G14" s="16">
        <f>G15</f>
        <v>-38103579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</f>
        <v>38103579</v>
      </c>
      <c r="G15" s="21">
        <f>E15-F15</f>
        <v>-38103579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50782349200</v>
      </c>
      <c r="G16" s="47">
        <f>E16-F16</f>
        <v>158164354766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43520420960</v>
      </c>
      <c r="G17" s="16">
        <f>E17-F17</f>
        <v>158421283006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</f>
        <v>43520420960</v>
      </c>
      <c r="G18" s="21">
        <f t="shared" si="1"/>
        <v>158421283006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7261928240</v>
      </c>
      <c r="G19" s="16">
        <f t="shared" si="1"/>
        <v>-256928240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f>4845427-1945317+100902</f>
        <v>3001012</v>
      </c>
      <c r="G23" s="21">
        <f>E23-F23</f>
        <v>1998988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17992179305.41</v>
      </c>
      <c r="G24" s="47">
        <f>G25+G29+G31</f>
        <v>5179859394.5900002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630697438.40999997</v>
      </c>
      <c r="G25" s="55">
        <f t="shared" si="3"/>
        <v>5141341261.5900002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</f>
        <v>9132515.4500000011</v>
      </c>
      <c r="G26" s="21">
        <f t="shared" ref="G26:G30" si="4">E26-F26</f>
        <v>30867484.549999997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f>145154958.71+10627507.16</f>
        <v>155782465.87</v>
      </c>
      <c r="G27" s="21">
        <f t="shared" si="4"/>
        <v>5576256234.1300001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83481867</v>
      </c>
      <c r="G31" s="16">
        <f t="shared" si="1"/>
        <v>-83481867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83481867</v>
      </c>
      <c r="G32" s="16">
        <f t="shared" si="1"/>
        <v>-83481867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83481867</v>
      </c>
      <c r="G33" s="16">
        <f t="shared" si="1"/>
        <v>-83481867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f>19089385+57552782+6839700</f>
        <v>83481867</v>
      </c>
      <c r="G35" s="21">
        <f t="shared" si="1"/>
        <v>-83481867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v>-250000000000</v>
      </c>
      <c r="E36" s="14">
        <f>C36+D36</f>
        <v>1975294901123</v>
      </c>
      <c r="F36" s="14">
        <f>F37+F38+F39</f>
        <v>168646168124</v>
      </c>
      <c r="G36" s="16">
        <f t="shared" si="1"/>
        <v>1806648732999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4">
        <f>C37+D37</f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4">
        <f t="shared" si="0"/>
        <v>666693528550</v>
      </c>
      <c r="F38" s="30">
        <v>168646168124</v>
      </c>
      <c r="G38" s="21">
        <f t="shared" si="1"/>
        <v>498047360426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-250000000000</v>
      </c>
      <c r="E39" s="14">
        <f>C39+D39</f>
        <v>1306860292384</v>
      </c>
      <c r="F39" s="20">
        <v>0</v>
      </c>
      <c r="G39" s="21">
        <f t="shared" si="1"/>
        <v>1306860292384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+C7+C36</f>
        <v>2496240643789</v>
      </c>
      <c r="D40" s="48">
        <f>+D7+D36</f>
        <v>-250000000000</v>
      </c>
      <c r="E40" s="48">
        <f t="shared" si="0"/>
        <v>2746240643789</v>
      </c>
      <c r="F40" s="48">
        <f>+F7+F36</f>
        <v>237595544096.85001</v>
      </c>
      <c r="G40" s="49">
        <f>+G7+G36</f>
        <v>2008645099692.1499</v>
      </c>
      <c r="I40" s="32"/>
    </row>
    <row r="41" spans="1:9" ht="28.5" customHeight="1" x14ac:dyDescent="0.25">
      <c r="A41" s="64" t="s">
        <v>60</v>
      </c>
      <c r="B41" s="65"/>
      <c r="C41" s="65"/>
      <c r="D41" s="65"/>
      <c r="E41" s="65"/>
      <c r="F41" s="65"/>
      <c r="G41" s="66"/>
    </row>
    <row r="42" spans="1:9" ht="9" customHeight="1" x14ac:dyDescent="0.25">
      <c r="A42" s="67"/>
      <c r="B42" s="68"/>
      <c r="C42" s="68"/>
      <c r="D42" s="68"/>
      <c r="E42" s="68"/>
      <c r="F42" s="68"/>
      <c r="G42" s="69"/>
    </row>
    <row r="43" spans="1:9" ht="33.75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2.7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1.2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10.5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0" zoomScaleNormal="100" workbookViewId="0">
      <selection activeCell="A41" sqref="A41:G41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2.285156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G2" s="4"/>
    </row>
    <row r="3" spans="1:7" ht="10.5" customHeight="1" x14ac:dyDescent="0.25">
      <c r="A3" s="2"/>
      <c r="G3" s="6"/>
    </row>
    <row r="4" spans="1:7" ht="12" customHeight="1" x14ac:dyDescent="0.25">
      <c r="A4" s="2" t="s">
        <v>2</v>
      </c>
      <c r="B4" s="1" t="s">
        <v>3</v>
      </c>
      <c r="E4" s="3" t="s">
        <v>4</v>
      </c>
      <c r="F4" s="3" t="s">
        <v>61</v>
      </c>
      <c r="G4" s="7" t="s">
        <v>50</v>
      </c>
    </row>
    <row r="5" spans="1:7" ht="12" customHeight="1" thickBot="1" x14ac:dyDescent="0.3">
      <c r="A5" s="2"/>
      <c r="G5" s="4"/>
    </row>
    <row r="6" spans="1:7" s="11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99158070174.669998</v>
      </c>
      <c r="G7" s="16">
        <f>E7-F7</f>
        <v>171787672491.33002</v>
      </c>
    </row>
    <row r="8" spans="1:7" s="11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0" si="0">C8-D8</f>
        <v>247773703966</v>
      </c>
      <c r="F8" s="15">
        <f>+F9</f>
        <v>80525216009.199997</v>
      </c>
      <c r="G8" s="16">
        <f t="shared" ref="G8:G39" si="1">E8-F8</f>
        <v>167248487956.79999</v>
      </c>
    </row>
    <row r="9" spans="1:7" s="11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80525216009.199997</v>
      </c>
      <c r="G9" s="16">
        <f t="shared" si="1"/>
        <v>167248487956.79999</v>
      </c>
    </row>
    <row r="10" spans="1:7" s="11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7572741177.4399996</v>
      </c>
      <c r="G10" s="16">
        <f t="shared" si="1"/>
        <v>31254258822.560001</v>
      </c>
    </row>
    <row r="11" spans="1:7" s="11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7534637598.4399996</v>
      </c>
      <c r="G11" s="16">
        <f>E11-F11</f>
        <v>31292362401.560001</v>
      </c>
    </row>
    <row r="12" spans="1:7" s="11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20">
        <v>7340281719</v>
      </c>
      <c r="G12" s="16">
        <f>E12-F12</f>
        <v>30705718281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53810280+50359178.44+32574430+57611991</f>
        <v>194355879.44</v>
      </c>
      <c r="G13" s="21">
        <f t="shared" si="1"/>
        <v>586644120.55999994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38103579</v>
      </c>
      <c r="G14" s="16">
        <f>G15</f>
        <v>-38103579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</f>
        <v>38103579</v>
      </c>
      <c r="G15" s="21">
        <f>E15-F15</f>
        <v>-38103579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72952474831.759995</v>
      </c>
      <c r="G16" s="47">
        <f>E16-F16</f>
        <v>135994229134.24001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59846074448</v>
      </c>
      <c r="G17" s="16">
        <f>E17-F17</f>
        <v>142095629518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15816454689+14745248531+12958717740+16325653488</f>
        <v>59846074448</v>
      </c>
      <c r="G18" s="21">
        <f t="shared" si="1"/>
        <v>142095629518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13106400383.76</v>
      </c>
      <c r="G19" s="16">
        <f t="shared" si="1"/>
        <v>-6101400383.7600002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f>7192027228+5843992814.76</f>
        <v>13036020042.76</v>
      </c>
      <c r="G20" s="21">
        <f>E20-F20</f>
        <v>-6036020042.7600002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f>4845427-1945317+100902+479329</f>
        <v>3480341</v>
      </c>
      <c r="G23" s="21">
        <f>E23-F23</f>
        <v>1519659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18632854165.470001</v>
      </c>
      <c r="G24" s="47">
        <f>G25+G29+G31</f>
        <v>4539184534.5299997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1042825555.8099999</v>
      </c>
      <c r="G25" s="55">
        <f t="shared" si="3"/>
        <v>4729213144.1899996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4881153.79+2838203.94+1413157.72+4490252.98</f>
        <v>13622768.430000002</v>
      </c>
      <c r="G26" s="21">
        <f t="shared" ref="G26:G30" si="4">E26-F26</f>
        <v>26377231.57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v>563420330.28999996</v>
      </c>
      <c r="G27" s="21">
        <f t="shared" si="4"/>
        <v>5168618369.71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312028609.65999997</v>
      </c>
      <c r="G31" s="16">
        <f t="shared" si="1"/>
        <v>-312028609.65999997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312028609.65999997</v>
      </c>
      <c r="G32" s="16">
        <f t="shared" si="1"/>
        <v>-312028609.65999997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312028609.65999997</v>
      </c>
      <c r="G33" s="16">
        <f t="shared" si="1"/>
        <v>-312028609.65999997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228546742.66</v>
      </c>
      <c r="G34" s="21">
        <f t="shared" si="1"/>
        <v>-228546742.66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f>19089385+57552782+6839700</f>
        <v>83481867</v>
      </c>
      <c r="G35" s="21">
        <f t="shared" si="1"/>
        <v>-83481867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v>-250000000000</v>
      </c>
      <c r="E36" s="14">
        <f>C36+D36</f>
        <v>1975294901123</v>
      </c>
      <c r="F36" s="14">
        <f>F37+F38+F39</f>
        <v>256942524910.26999</v>
      </c>
      <c r="G36" s="16">
        <f t="shared" si="1"/>
        <v>1718352376212.73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4">
        <f>C37+D37</f>
        <v>1741080189</v>
      </c>
      <c r="F37" s="27">
        <v>1200000000</v>
      </c>
      <c r="G37" s="21">
        <f t="shared" si="1"/>
        <v>541080189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4">
        <f t="shared" si="0"/>
        <v>666693528550</v>
      </c>
      <c r="F38" s="30">
        <v>255012606563</v>
      </c>
      <c r="G38" s="21">
        <f t="shared" si="1"/>
        <v>411680921987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-250000000000</v>
      </c>
      <c r="E39" s="14">
        <f>C39+D39</f>
        <v>1306860292384</v>
      </c>
      <c r="F39" s="20">
        <v>729918347.26999998</v>
      </c>
      <c r="G39" s="21">
        <f t="shared" si="1"/>
        <v>1306130374036.73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+C7+C36</f>
        <v>2496240643789</v>
      </c>
      <c r="D40" s="48">
        <f>+D7+D36</f>
        <v>-250000000000</v>
      </c>
      <c r="E40" s="48">
        <f t="shared" si="0"/>
        <v>2746240643789</v>
      </c>
      <c r="F40" s="48">
        <f>+F7+F36</f>
        <v>356100595084.94</v>
      </c>
      <c r="G40" s="49">
        <f>+G7+G36</f>
        <v>1890140048704.0601</v>
      </c>
      <c r="I40" s="32"/>
    </row>
    <row r="41" spans="1:9" ht="28.5" customHeight="1" x14ac:dyDescent="0.25">
      <c r="A41" s="64" t="s">
        <v>60</v>
      </c>
      <c r="B41" s="65"/>
      <c r="C41" s="65"/>
      <c r="D41" s="65"/>
      <c r="E41" s="65"/>
      <c r="F41" s="65"/>
      <c r="G41" s="66"/>
    </row>
    <row r="42" spans="1:9" ht="9" customHeight="1" x14ac:dyDescent="0.25">
      <c r="A42" s="67"/>
      <c r="B42" s="68"/>
      <c r="C42" s="68"/>
      <c r="D42" s="68"/>
      <c r="E42" s="68"/>
      <c r="F42" s="68"/>
      <c r="G42" s="69"/>
    </row>
    <row r="43" spans="1:9" ht="33.75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2.7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1.2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10.5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</vt:lpstr>
      <vt:lpstr>FEBRERO</vt:lpstr>
      <vt:lpstr>MARZO</vt:lpstr>
      <vt:lpstr>ABRIL</vt:lpstr>
      <vt:lpstr>ABRIL!Área_de_impresión</vt:lpstr>
      <vt:lpstr>ENERO!Área_de_impresión</vt:lpstr>
      <vt:lpstr>FEBRERO!Área_de_impresión</vt:lpstr>
      <vt:lpstr>MARZO!Área_de_impresión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2018-05-16T15:01:59Z</cp:lastPrinted>
  <dcterms:created xsi:type="dcterms:W3CDTF">2018-02-19T16:24:13Z</dcterms:created>
  <dcterms:modified xsi:type="dcterms:W3CDTF">2018-05-16T15:02:42Z</dcterms:modified>
</cp:coreProperties>
</file>