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490" windowHeight="7845"/>
  </bookViews>
  <sheets>
    <sheet name="VIGENCIA ENERO 2017" sheetId="8" r:id="rId1"/>
    <sheet name="VIGENCIA FEBRERO 2017 " sheetId="2" r:id="rId2"/>
    <sheet name="RESERVAS ENERO 2017" sheetId="10" r:id="rId3"/>
    <sheet name="RESERVAS FEB 2017" sheetId="6" r:id="rId4"/>
    <sheet name="CxP ENERO 2017" sheetId="9" r:id="rId5"/>
    <sheet name="CxP FEBRERO 2017" sheetId="5" r:id="rId6"/>
  </sheets>
  <calcPr calcId="171027"/>
</workbook>
</file>

<file path=xl/calcChain.xml><?xml version="1.0" encoding="utf-8"?>
<calcChain xmlns="http://schemas.openxmlformats.org/spreadsheetml/2006/main">
  <c r="I79" i="10" l="1"/>
  <c r="F78" i="10"/>
  <c r="O78" i="10" s="1"/>
  <c r="M77" i="10"/>
  <c r="J77" i="10"/>
  <c r="E77" i="10"/>
  <c r="E76" i="10" s="1"/>
  <c r="D77" i="10"/>
  <c r="M76" i="10"/>
  <c r="J76" i="10"/>
  <c r="D76" i="10"/>
  <c r="F75" i="10"/>
  <c r="O75" i="10" s="1"/>
  <c r="F74" i="10"/>
  <c r="O74" i="10" s="1"/>
  <c r="F73" i="10"/>
  <c r="O73" i="10" s="1"/>
  <c r="M72" i="10"/>
  <c r="J72" i="10"/>
  <c r="J71" i="10" s="1"/>
  <c r="E72" i="10"/>
  <c r="D72" i="10"/>
  <c r="D71" i="10" s="1"/>
  <c r="L71" i="10"/>
  <c r="K71" i="10"/>
  <c r="E71" i="10"/>
  <c r="F70" i="10"/>
  <c r="O70" i="10" s="1"/>
  <c r="M69" i="10"/>
  <c r="J69" i="10"/>
  <c r="E69" i="10"/>
  <c r="D69" i="10"/>
  <c r="F69" i="10" s="1"/>
  <c r="O69" i="10" s="1"/>
  <c r="M68" i="10"/>
  <c r="J68" i="10"/>
  <c r="E68" i="10"/>
  <c r="D68" i="10"/>
  <c r="F68" i="10" s="1"/>
  <c r="O68" i="10" s="1"/>
  <c r="M64" i="10"/>
  <c r="J64" i="10"/>
  <c r="F64" i="10"/>
  <c r="F56" i="10"/>
  <c r="M55" i="10"/>
  <c r="J55" i="10"/>
  <c r="E55" i="10"/>
  <c r="D55" i="10"/>
  <c r="F55" i="10" s="1"/>
  <c r="F54" i="10"/>
  <c r="O54" i="10" s="1"/>
  <c r="M53" i="10"/>
  <c r="J53" i="10"/>
  <c r="E53" i="10"/>
  <c r="E49" i="10" s="1"/>
  <c r="D53" i="10"/>
  <c r="D49" i="10" s="1"/>
  <c r="F52" i="10"/>
  <c r="O52" i="10" s="1"/>
  <c r="O51" i="10"/>
  <c r="F50" i="10"/>
  <c r="O50" i="10" s="1"/>
  <c r="J49" i="10"/>
  <c r="L48" i="10"/>
  <c r="L79" i="10" s="1"/>
  <c r="K48" i="10"/>
  <c r="K79" i="10" s="1"/>
  <c r="F47" i="10"/>
  <c r="F46" i="10"/>
  <c r="O46" i="10" s="1"/>
  <c r="M45" i="10"/>
  <c r="J45" i="10"/>
  <c r="E45" i="10"/>
  <c r="E44" i="10" s="1"/>
  <c r="E43" i="10" s="1"/>
  <c r="D45" i="10"/>
  <c r="D44" i="10" s="1"/>
  <c r="J44" i="10"/>
  <c r="J43" i="10" s="1"/>
  <c r="F42" i="10"/>
  <c r="O42" i="10" s="1"/>
  <c r="F41" i="10"/>
  <c r="O41" i="10" s="1"/>
  <c r="M40" i="10"/>
  <c r="J40" i="10"/>
  <c r="J22" i="10" s="1"/>
  <c r="J21" i="10" s="1"/>
  <c r="E40" i="10"/>
  <c r="D40" i="10"/>
  <c r="F39" i="10"/>
  <c r="O39" i="10" s="1"/>
  <c r="F38" i="10"/>
  <c r="O38" i="10" s="1"/>
  <c r="M37" i="10"/>
  <c r="J37" i="10"/>
  <c r="E37" i="10"/>
  <c r="D37" i="10"/>
  <c r="F36" i="10"/>
  <c r="O36" i="10" s="1"/>
  <c r="F35" i="10"/>
  <c r="O35" i="10" s="1"/>
  <c r="F34" i="10"/>
  <c r="O34" i="10" s="1"/>
  <c r="F33" i="10"/>
  <c r="O33" i="10" s="1"/>
  <c r="F32" i="10"/>
  <c r="O32" i="10" s="1"/>
  <c r="F31" i="10"/>
  <c r="O31" i="10" s="1"/>
  <c r="F30" i="10"/>
  <c r="F29" i="10"/>
  <c r="O29" i="10" s="1"/>
  <c r="E29" i="10"/>
  <c r="E28" i="10"/>
  <c r="F28" i="10" s="1"/>
  <c r="M27" i="10"/>
  <c r="J27" i="10"/>
  <c r="E27" i="10"/>
  <c r="D27" i="10"/>
  <c r="F27" i="10" s="1"/>
  <c r="J26" i="10"/>
  <c r="J25" i="10" s="1"/>
  <c r="J17" i="10" s="1"/>
  <c r="F26" i="10"/>
  <c r="E25" i="10"/>
  <c r="D25" i="10"/>
  <c r="F25" i="10" s="1"/>
  <c r="F24" i="10"/>
  <c r="E23" i="10"/>
  <c r="E20" i="10" s="1"/>
  <c r="E19" i="10" s="1"/>
  <c r="E18" i="10" s="1"/>
  <c r="E12" i="10" s="1"/>
  <c r="D23" i="10"/>
  <c r="F22" i="10"/>
  <c r="E21" i="10"/>
  <c r="D21" i="10"/>
  <c r="F21" i="10" s="1"/>
  <c r="L20" i="10"/>
  <c r="K20" i="10"/>
  <c r="L17" i="10"/>
  <c r="K17" i="10"/>
  <c r="F17" i="10"/>
  <c r="L16" i="10"/>
  <c r="K16" i="10"/>
  <c r="F16" i="10"/>
  <c r="E15" i="10"/>
  <c r="E14" i="10" s="1"/>
  <c r="E13" i="10" s="1"/>
  <c r="D15" i="10"/>
  <c r="D14" i="10" s="1"/>
  <c r="D13" i="10" s="1"/>
  <c r="F123" i="9"/>
  <c r="F122" i="9"/>
  <c r="G121" i="9"/>
  <c r="G120" i="9" s="1"/>
  <c r="E121" i="9"/>
  <c r="E120" i="9" s="1"/>
  <c r="D121" i="9"/>
  <c r="D120" i="9"/>
  <c r="F119" i="9"/>
  <c r="F118" i="9"/>
  <c r="G117" i="9"/>
  <c r="G116" i="9" s="1"/>
  <c r="E117" i="9"/>
  <c r="E116" i="9" s="1"/>
  <c r="D117" i="9"/>
  <c r="D116" i="9"/>
  <c r="F115" i="9"/>
  <c r="G114" i="9"/>
  <c r="E114" i="9"/>
  <c r="E113" i="9" s="1"/>
  <c r="D114" i="9"/>
  <c r="F114" i="9" s="1"/>
  <c r="G113" i="9"/>
  <c r="F106" i="9"/>
  <c r="G105" i="9"/>
  <c r="E105" i="9"/>
  <c r="D105" i="9"/>
  <c r="F105" i="9" s="1"/>
  <c r="F104" i="9"/>
  <c r="F103" i="9"/>
  <c r="G102" i="9"/>
  <c r="E102" i="9"/>
  <c r="D102" i="9"/>
  <c r="F102" i="9" s="1"/>
  <c r="F101" i="9"/>
  <c r="F100" i="9"/>
  <c r="G99" i="9"/>
  <c r="E99" i="9"/>
  <c r="D99" i="9"/>
  <c r="F98" i="9"/>
  <c r="F97" i="9"/>
  <c r="F96" i="9"/>
  <c r="F95" i="9"/>
  <c r="F94" i="9"/>
  <c r="F93" i="9"/>
  <c r="G92" i="9"/>
  <c r="G91" i="9" s="1"/>
  <c r="E92" i="9"/>
  <c r="E124" i="9" s="1"/>
  <c r="D92" i="9"/>
  <c r="F92" i="9" s="1"/>
  <c r="E91" i="9"/>
  <c r="F81" i="9"/>
  <c r="G80" i="9"/>
  <c r="E80" i="9"/>
  <c r="D80" i="9"/>
  <c r="F80" i="9" s="1"/>
  <c r="G79" i="9"/>
  <c r="G78" i="9" s="1"/>
  <c r="E79" i="9"/>
  <c r="E78" i="9"/>
  <c r="F77" i="9"/>
  <c r="G76" i="9"/>
  <c r="E76" i="9"/>
  <c r="E55" i="9" s="1"/>
  <c r="E54" i="9" s="1"/>
  <c r="D76" i="9"/>
  <c r="F75" i="9"/>
  <c r="G74" i="9"/>
  <c r="E74" i="9"/>
  <c r="D74" i="9"/>
  <c r="F73" i="9"/>
  <c r="F72" i="9"/>
  <c r="G71" i="9"/>
  <c r="E71" i="9"/>
  <c r="D71" i="9"/>
  <c r="F70" i="9"/>
  <c r="G69" i="9"/>
  <c r="E69" i="9"/>
  <c r="D69" i="9"/>
  <c r="F68" i="9"/>
  <c r="G67" i="9"/>
  <c r="E67" i="9"/>
  <c r="D67" i="9"/>
  <c r="F66" i="9"/>
  <c r="F65" i="9"/>
  <c r="G64" i="9"/>
  <c r="E64" i="9"/>
  <c r="D64" i="9"/>
  <c r="F64" i="9" s="1"/>
  <c r="F63" i="9"/>
  <c r="F62" i="9"/>
  <c r="F61" i="9"/>
  <c r="F60" i="9"/>
  <c r="F59" i="9"/>
  <c r="G58" i="9"/>
  <c r="E58" i="9"/>
  <c r="D58" i="9"/>
  <c r="F57" i="9"/>
  <c r="G56" i="9"/>
  <c r="E56" i="9"/>
  <c r="D56" i="9"/>
  <c r="F56" i="9" s="1"/>
  <c r="G55" i="9"/>
  <c r="G54" i="9" s="1"/>
  <c r="G53" i="9" s="1"/>
  <c r="G50" i="9"/>
  <c r="G87" i="9" s="1"/>
  <c r="G111" i="9" s="1"/>
  <c r="F50" i="9"/>
  <c r="F87" i="9" s="1"/>
  <c r="F111" i="9" s="1"/>
  <c r="F42" i="9"/>
  <c r="F41" i="9"/>
  <c r="F40" i="9"/>
  <c r="F39" i="9"/>
  <c r="G38" i="9"/>
  <c r="G33" i="9" s="1"/>
  <c r="E38" i="9"/>
  <c r="D38" i="9"/>
  <c r="F38" i="9" s="1"/>
  <c r="F37" i="9"/>
  <c r="F36" i="9"/>
  <c r="F35" i="9"/>
  <c r="G34" i="9"/>
  <c r="E34" i="9"/>
  <c r="D34" i="9"/>
  <c r="F34" i="9" s="1"/>
  <c r="F32" i="9"/>
  <c r="F31" i="9"/>
  <c r="G30" i="9"/>
  <c r="E30" i="9"/>
  <c r="D30" i="9"/>
  <c r="F30" i="9" s="1"/>
  <c r="F29" i="9"/>
  <c r="F28" i="9"/>
  <c r="G27" i="9"/>
  <c r="E27" i="9"/>
  <c r="D27" i="9"/>
  <c r="F26" i="9"/>
  <c r="F25" i="9"/>
  <c r="F24" i="9"/>
  <c r="F23" i="9"/>
  <c r="F22" i="9"/>
  <c r="F21" i="9"/>
  <c r="G20" i="9"/>
  <c r="E20" i="9"/>
  <c r="D20" i="9"/>
  <c r="F20" i="9" s="1"/>
  <c r="F19" i="9"/>
  <c r="F18" i="9"/>
  <c r="G17" i="9"/>
  <c r="E17" i="9"/>
  <c r="D17" i="9"/>
  <c r="F16" i="9"/>
  <c r="F15" i="9"/>
  <c r="F14" i="9"/>
  <c r="G13" i="9"/>
  <c r="E13" i="9"/>
  <c r="E12" i="9" s="1"/>
  <c r="D13" i="9"/>
  <c r="G12" i="9"/>
  <c r="H198" i="8"/>
  <c r="H197" i="8" s="1"/>
  <c r="G198" i="8"/>
  <c r="F198" i="8"/>
  <c r="F197" i="8" s="1"/>
  <c r="E198" i="8"/>
  <c r="E197" i="8" s="1"/>
  <c r="D198" i="8"/>
  <c r="D197" i="8" s="1"/>
  <c r="G197" i="8"/>
  <c r="F192" i="8"/>
  <c r="H185" i="8"/>
  <c r="H184" i="8" s="1"/>
  <c r="G185" i="8"/>
  <c r="F185" i="8"/>
  <c r="F184" i="8" s="1"/>
  <c r="E185" i="8"/>
  <c r="E184" i="8" s="1"/>
  <c r="D185" i="8"/>
  <c r="D184" i="8" s="1"/>
  <c r="G184" i="8"/>
  <c r="H180" i="8"/>
  <c r="H179" i="8" s="1"/>
  <c r="G180" i="8"/>
  <c r="F180" i="8"/>
  <c r="F179" i="8" s="1"/>
  <c r="E180" i="8"/>
  <c r="E179" i="8" s="1"/>
  <c r="D180" i="8"/>
  <c r="D179" i="8" s="1"/>
  <c r="G179" i="8"/>
  <c r="F176" i="8"/>
  <c r="E176" i="8"/>
  <c r="E145" i="8" s="1"/>
  <c r="E144" i="8" s="1"/>
  <c r="D176" i="8"/>
  <c r="F167" i="8"/>
  <c r="E167" i="8"/>
  <c r="F154" i="8"/>
  <c r="E154" i="8"/>
  <c r="D154" i="8"/>
  <c r="H145" i="8"/>
  <c r="H144" i="8" s="1"/>
  <c r="G145" i="8"/>
  <c r="G144" i="8" s="1"/>
  <c r="D142" i="8"/>
  <c r="D141" i="8" s="1"/>
  <c r="D140" i="8" s="1"/>
  <c r="D139" i="8" s="1"/>
  <c r="H141" i="8"/>
  <c r="H140" i="8" s="1"/>
  <c r="H139" i="8" s="1"/>
  <c r="G141" i="8"/>
  <c r="G140" i="8" s="1"/>
  <c r="G139" i="8" s="1"/>
  <c r="F141" i="8"/>
  <c r="F140" i="8" s="1"/>
  <c r="F139" i="8" s="1"/>
  <c r="E141" i="8"/>
  <c r="E140" i="8" s="1"/>
  <c r="E139" i="8" s="1"/>
  <c r="H134" i="8"/>
  <c r="G134" i="8"/>
  <c r="G132" i="8" s="1"/>
  <c r="G121" i="8" s="1"/>
  <c r="F134" i="8"/>
  <c r="E134" i="8"/>
  <c r="D134" i="8"/>
  <c r="H133" i="8"/>
  <c r="G133" i="8"/>
  <c r="F133" i="8"/>
  <c r="E133" i="8"/>
  <c r="D133" i="8"/>
  <c r="F128" i="8"/>
  <c r="H119" i="8"/>
  <c r="H118" i="8" s="1"/>
  <c r="G119" i="8"/>
  <c r="F119" i="8"/>
  <c r="F118" i="8" s="1"/>
  <c r="E119" i="8"/>
  <c r="E118" i="8" s="1"/>
  <c r="D119" i="8"/>
  <c r="D118" i="8" s="1"/>
  <c r="G118" i="8"/>
  <c r="H115" i="8"/>
  <c r="G115" i="8"/>
  <c r="F115" i="8"/>
  <c r="E115" i="8"/>
  <c r="D115" i="8"/>
  <c r="H111" i="8"/>
  <c r="G111" i="8"/>
  <c r="F111" i="8"/>
  <c r="E111" i="8"/>
  <c r="D111" i="8"/>
  <c r="H107" i="8"/>
  <c r="G107" i="8"/>
  <c r="F107" i="8"/>
  <c r="E107" i="8"/>
  <c r="D107" i="8"/>
  <c r="H105" i="8"/>
  <c r="G105" i="8"/>
  <c r="F105" i="8"/>
  <c r="E105" i="8"/>
  <c r="D105" i="8"/>
  <c r="H101" i="8"/>
  <c r="G101" i="8"/>
  <c r="F101" i="8"/>
  <c r="E101" i="8"/>
  <c r="D101" i="8"/>
  <c r="H96" i="8"/>
  <c r="G96" i="8"/>
  <c r="F96" i="8"/>
  <c r="E96" i="8"/>
  <c r="D96" i="8"/>
  <c r="H94" i="8"/>
  <c r="G94" i="8"/>
  <c r="F94" i="8"/>
  <c r="E94" i="8"/>
  <c r="D94" i="8"/>
  <c r="H91" i="8"/>
  <c r="G91" i="8"/>
  <c r="F91" i="8"/>
  <c r="E91" i="8"/>
  <c r="D91" i="8"/>
  <c r="F87" i="8"/>
  <c r="H75" i="8"/>
  <c r="H65" i="8" s="1"/>
  <c r="G75" i="8"/>
  <c r="F75" i="8"/>
  <c r="E75" i="8"/>
  <c r="D75" i="8"/>
  <c r="H69" i="8"/>
  <c r="G69" i="8"/>
  <c r="F69" i="8"/>
  <c r="E69" i="8"/>
  <c r="D69" i="8"/>
  <c r="H66" i="8"/>
  <c r="G66" i="8"/>
  <c r="F66" i="8"/>
  <c r="E66" i="8"/>
  <c r="D66" i="8"/>
  <c r="D65" i="8"/>
  <c r="H61" i="8"/>
  <c r="G61" i="8"/>
  <c r="G60" i="8" s="1"/>
  <c r="F61" i="8"/>
  <c r="E61" i="8"/>
  <c r="E60" i="8" s="1"/>
  <c r="D61" i="8"/>
  <c r="H60" i="8"/>
  <c r="F60" i="8"/>
  <c r="D60" i="8"/>
  <c r="G54" i="8"/>
  <c r="G87" i="8" s="1"/>
  <c r="G128" i="8" s="1"/>
  <c r="G167" i="8" s="1"/>
  <c r="G192" i="8" s="1"/>
  <c r="F54" i="8"/>
  <c r="E54" i="8"/>
  <c r="E87" i="8" s="1"/>
  <c r="E128" i="8" s="1"/>
  <c r="E192" i="8" s="1"/>
  <c r="H42" i="8"/>
  <c r="G42" i="8"/>
  <c r="F42" i="8"/>
  <c r="E42" i="8"/>
  <c r="D42" i="8"/>
  <c r="H38" i="8"/>
  <c r="H37" i="8" s="1"/>
  <c r="G38" i="8"/>
  <c r="F38" i="8"/>
  <c r="E38" i="8"/>
  <c r="E37" i="8" s="1"/>
  <c r="D38" i="8"/>
  <c r="D37" i="8" s="1"/>
  <c r="H34" i="8"/>
  <c r="G34" i="8"/>
  <c r="F34" i="8"/>
  <c r="E34" i="8"/>
  <c r="D34" i="8"/>
  <c r="H30" i="8"/>
  <c r="G30" i="8"/>
  <c r="F30" i="8"/>
  <c r="E30" i="8"/>
  <c r="D30" i="8"/>
  <c r="H22" i="8"/>
  <c r="G22" i="8"/>
  <c r="F22" i="8"/>
  <c r="E22" i="8"/>
  <c r="D22" i="8"/>
  <c r="H19" i="8"/>
  <c r="G19" i="8"/>
  <c r="F19" i="8"/>
  <c r="E19" i="8"/>
  <c r="D19" i="8"/>
  <c r="H15" i="8"/>
  <c r="H14" i="8" s="1"/>
  <c r="G15" i="8"/>
  <c r="F15" i="8"/>
  <c r="E15" i="8"/>
  <c r="D15" i="8"/>
  <c r="D14" i="8" s="1"/>
  <c r="E48" i="10" l="1"/>
  <c r="E79" i="10" s="1"/>
  <c r="D13" i="8"/>
  <c r="D12" i="8" s="1"/>
  <c r="H13" i="8"/>
  <c r="H12" i="8" s="1"/>
  <c r="E43" i="9"/>
  <c r="F43" i="9" s="1"/>
  <c r="E53" i="9"/>
  <c r="E90" i="9"/>
  <c r="J48" i="10"/>
  <c r="F120" i="9"/>
  <c r="E14" i="8"/>
  <c r="E13" i="8" s="1"/>
  <c r="E12" i="8" s="1"/>
  <c r="G65" i="8"/>
  <c r="G59" i="8" s="1"/>
  <c r="G58" i="8" s="1"/>
  <c r="F65" i="8"/>
  <c r="F59" i="8" s="1"/>
  <c r="F58" i="8" s="1"/>
  <c r="F13" i="9"/>
  <c r="F27" i="9"/>
  <c r="D55" i="9"/>
  <c r="D113" i="9"/>
  <c r="F113" i="9" s="1"/>
  <c r="O27" i="10"/>
  <c r="D20" i="10"/>
  <c r="F116" i="9"/>
  <c r="F71" i="10"/>
  <c r="G37" i="8"/>
  <c r="F37" i="8"/>
  <c r="F67" i="9"/>
  <c r="F69" i="9"/>
  <c r="F71" i="9"/>
  <c r="D79" i="9"/>
  <c r="J30" i="10"/>
  <c r="J24" i="10" s="1"/>
  <c r="O76" i="10"/>
  <c r="G11" i="9"/>
  <c r="G10" i="9" s="1"/>
  <c r="G9" i="9" s="1"/>
  <c r="G14" i="8"/>
  <c r="F14" i="8"/>
  <c r="F13" i="8" s="1"/>
  <c r="F12" i="8" s="1"/>
  <c r="E65" i="8"/>
  <c r="E132" i="8"/>
  <c r="E121" i="8" s="1"/>
  <c r="D12" i="9"/>
  <c r="F12" i="9" s="1"/>
  <c r="D33" i="9"/>
  <c r="D11" i="9" s="1"/>
  <c r="E33" i="9"/>
  <c r="E11" i="9" s="1"/>
  <c r="E10" i="9" s="1"/>
  <c r="E9" i="9" s="1"/>
  <c r="F74" i="9"/>
  <c r="F76" i="9"/>
  <c r="D91" i="9"/>
  <c r="F99" i="9"/>
  <c r="G90" i="9"/>
  <c r="F117" i="9"/>
  <c r="F121" i="9"/>
  <c r="F23" i="10"/>
  <c r="F40" i="10"/>
  <c r="F76" i="10"/>
  <c r="F77" i="10"/>
  <c r="O77" i="10" s="1"/>
  <c r="D59" i="8"/>
  <c r="D58" i="8" s="1"/>
  <c r="H59" i="8"/>
  <c r="H58" i="8" s="1"/>
  <c r="E143" i="8"/>
  <c r="E117" i="8"/>
  <c r="G143" i="8"/>
  <c r="D145" i="8"/>
  <c r="D144" i="8" s="1"/>
  <c r="F145" i="8"/>
  <c r="F144" i="8" s="1"/>
  <c r="E59" i="8"/>
  <c r="E58" i="8" s="1"/>
  <c r="E11" i="8" s="1"/>
  <c r="E206" i="8" s="1"/>
  <c r="G117" i="8"/>
  <c r="F143" i="8"/>
  <c r="H143" i="8"/>
  <c r="D132" i="8"/>
  <c r="D121" i="8" s="1"/>
  <c r="D117" i="8" s="1"/>
  <c r="F132" i="8"/>
  <c r="F121" i="8" s="1"/>
  <c r="F117" i="8" s="1"/>
  <c r="H132" i="8"/>
  <c r="H121" i="8" s="1"/>
  <c r="H117" i="8" s="1"/>
  <c r="H11" i="8" s="1"/>
  <c r="F44" i="10"/>
  <c r="D43" i="10"/>
  <c r="F43" i="10" s="1"/>
  <c r="F20" i="10"/>
  <c r="D19" i="10"/>
  <c r="F37" i="10"/>
  <c r="O37" i="10"/>
  <c r="F45" i="10"/>
  <c r="O45" i="10"/>
  <c r="F13" i="10"/>
  <c r="F14" i="10"/>
  <c r="F15" i="10"/>
  <c r="M22" i="10"/>
  <c r="M21" i="10" s="1"/>
  <c r="O40" i="10"/>
  <c r="M44" i="10"/>
  <c r="F49" i="10"/>
  <c r="D48" i="10"/>
  <c r="F48" i="10" s="1"/>
  <c r="F53" i="10"/>
  <c r="O53" i="10" s="1"/>
  <c r="F72" i="10"/>
  <c r="O72" i="10" s="1"/>
  <c r="M49" i="10"/>
  <c r="M71" i="10"/>
  <c r="F55" i="9"/>
  <c r="D54" i="9"/>
  <c r="F17" i="9"/>
  <c r="F58" i="9"/>
  <c r="D143" i="8"/>
  <c r="F91" i="9" l="1"/>
  <c r="D90" i="9"/>
  <c r="F90" i="9" s="1"/>
  <c r="F11" i="8"/>
  <c r="G13" i="8"/>
  <c r="G12" i="8" s="1"/>
  <c r="G11" i="8" s="1"/>
  <c r="G206" i="8" s="1"/>
  <c r="J16" i="10"/>
  <c r="J15" i="10" s="1"/>
  <c r="J14" i="10" s="1"/>
  <c r="J13" i="10" s="1"/>
  <c r="J23" i="10"/>
  <c r="J20" i="10" s="1"/>
  <c r="J19" i="10" s="1"/>
  <c r="J18" i="10" s="1"/>
  <c r="D11" i="8"/>
  <c r="G124" i="9"/>
  <c r="F79" i="9"/>
  <c r="D78" i="9"/>
  <c r="F78" i="9" s="1"/>
  <c r="H206" i="8"/>
  <c r="F33" i="9"/>
  <c r="F206" i="8"/>
  <c r="D206" i="8"/>
  <c r="P71" i="10"/>
  <c r="O71" i="10"/>
  <c r="F19" i="10"/>
  <c r="D18" i="10"/>
  <c r="M48" i="10"/>
  <c r="O48" i="10" s="1"/>
  <c r="O49" i="10"/>
  <c r="O44" i="10"/>
  <c r="M30" i="10"/>
  <c r="M26" i="10"/>
  <c r="M25" i="10" s="1"/>
  <c r="M17" i="10" s="1"/>
  <c r="O17" i="10" s="1"/>
  <c r="M43" i="10"/>
  <c r="O43" i="10" s="1"/>
  <c r="F54" i="9"/>
  <c r="D53" i="9"/>
  <c r="F53" i="9" s="1"/>
  <c r="F11" i="9"/>
  <c r="D10" i="9"/>
  <c r="J12" i="10" l="1"/>
  <c r="J79" i="10" s="1"/>
  <c r="O30" i="10"/>
  <c r="M24" i="10"/>
  <c r="F18" i="10"/>
  <c r="F12" i="10" s="1"/>
  <c r="D12" i="10"/>
  <c r="D79" i="10" s="1"/>
  <c r="F79" i="10" s="1"/>
  <c r="F10" i="9"/>
  <c r="D9" i="9"/>
  <c r="M23" i="10" l="1"/>
  <c r="M20" i="10" s="1"/>
  <c r="M16" i="10"/>
  <c r="F9" i="9"/>
  <c r="F124" i="9" s="1"/>
  <c r="D124" i="9"/>
  <c r="I79" i="6"/>
  <c r="F78" i="6"/>
  <c r="O78" i="6" s="1"/>
  <c r="M77" i="6"/>
  <c r="J77" i="6"/>
  <c r="E77" i="6"/>
  <c r="D77" i="6"/>
  <c r="F77" i="6" s="1"/>
  <c r="O77" i="6" s="1"/>
  <c r="M76" i="6"/>
  <c r="J76" i="6"/>
  <c r="E76" i="6"/>
  <c r="D76" i="6"/>
  <c r="F76" i="6" s="1"/>
  <c r="O76" i="6" s="1"/>
  <c r="F75" i="6"/>
  <c r="O75" i="6" s="1"/>
  <c r="F74" i="6"/>
  <c r="O74" i="6" s="1"/>
  <c r="F73" i="6"/>
  <c r="O73" i="6" s="1"/>
  <c r="M72" i="6"/>
  <c r="J72" i="6"/>
  <c r="J71" i="6" s="1"/>
  <c r="E72" i="6"/>
  <c r="E71" i="6" s="1"/>
  <c r="D72" i="6"/>
  <c r="F72" i="6" s="1"/>
  <c r="O72" i="6" s="1"/>
  <c r="M71" i="6"/>
  <c r="L71" i="6"/>
  <c r="L48" i="6" s="1"/>
  <c r="K71" i="6"/>
  <c r="D71" i="6"/>
  <c r="F71" i="6" s="1"/>
  <c r="F70" i="6"/>
  <c r="O70" i="6" s="1"/>
  <c r="M69" i="6"/>
  <c r="J69" i="6"/>
  <c r="E69" i="6"/>
  <c r="D69" i="6"/>
  <c r="M68" i="6"/>
  <c r="J68" i="6"/>
  <c r="E68" i="6"/>
  <c r="D68" i="6"/>
  <c r="M64" i="6"/>
  <c r="J64" i="6"/>
  <c r="F64" i="6"/>
  <c r="F56" i="6"/>
  <c r="M55" i="6"/>
  <c r="J55" i="6"/>
  <c r="E55" i="6"/>
  <c r="D55" i="6"/>
  <c r="F54" i="6"/>
  <c r="O54" i="6" s="1"/>
  <c r="M53" i="6"/>
  <c r="J53" i="6"/>
  <c r="J49" i="6" s="1"/>
  <c r="E53" i="6"/>
  <c r="D53" i="6"/>
  <c r="F53" i="6" s="1"/>
  <c r="F52" i="6"/>
  <c r="O52" i="6" s="1"/>
  <c r="O51" i="6"/>
  <c r="F50" i="6"/>
  <c r="O50" i="6" s="1"/>
  <c r="M49" i="6"/>
  <c r="E49" i="6"/>
  <c r="M48" i="6"/>
  <c r="K48" i="6"/>
  <c r="F47" i="6"/>
  <c r="F46" i="6"/>
  <c r="O46" i="6" s="1"/>
  <c r="M45" i="6"/>
  <c r="J45" i="6"/>
  <c r="E45" i="6"/>
  <c r="D45" i="6"/>
  <c r="M44" i="6"/>
  <c r="M30" i="6" s="1"/>
  <c r="J44" i="6"/>
  <c r="E44" i="6"/>
  <c r="D44" i="6"/>
  <c r="M43" i="6"/>
  <c r="J43" i="6"/>
  <c r="E43" i="6"/>
  <c r="D43" i="6"/>
  <c r="O42" i="6"/>
  <c r="F42" i="6"/>
  <c r="O41" i="6"/>
  <c r="F41" i="6"/>
  <c r="M40" i="6"/>
  <c r="J40" i="6"/>
  <c r="E40" i="6"/>
  <c r="D40" i="6"/>
  <c r="O39" i="6"/>
  <c r="F39" i="6"/>
  <c r="O38" i="6"/>
  <c r="F38" i="6"/>
  <c r="M37" i="6"/>
  <c r="J37" i="6"/>
  <c r="E37" i="6"/>
  <c r="D37" i="6"/>
  <c r="O36" i="6"/>
  <c r="F36" i="6"/>
  <c r="O35" i="6"/>
  <c r="F35" i="6"/>
  <c r="O34" i="6"/>
  <c r="F34" i="6"/>
  <c r="O33" i="6"/>
  <c r="F33" i="6"/>
  <c r="O32" i="6"/>
  <c r="F32" i="6"/>
  <c r="O31" i="6"/>
  <c r="F31" i="6"/>
  <c r="J30" i="6"/>
  <c r="J24" i="6" s="1"/>
  <c r="F30" i="6"/>
  <c r="E29" i="6"/>
  <c r="F29" i="6" s="1"/>
  <c r="O29" i="6" s="1"/>
  <c r="M27" i="6"/>
  <c r="J27" i="6"/>
  <c r="D27" i="6"/>
  <c r="F26" i="6"/>
  <c r="M25" i="6"/>
  <c r="J25" i="6"/>
  <c r="E25" i="6"/>
  <c r="D25" i="6"/>
  <c r="F24" i="6"/>
  <c r="E23" i="6"/>
  <c r="D23" i="6"/>
  <c r="F22" i="6"/>
  <c r="M21" i="6"/>
  <c r="J21" i="6"/>
  <c r="E21" i="6"/>
  <c r="D21" i="6"/>
  <c r="F21" i="6" s="1"/>
  <c r="L20" i="6"/>
  <c r="K20" i="6"/>
  <c r="D20" i="6"/>
  <c r="D19" i="6"/>
  <c r="D18" i="6" s="1"/>
  <c r="D12" i="6" s="1"/>
  <c r="L17" i="6"/>
  <c r="K17" i="6"/>
  <c r="F17" i="6"/>
  <c r="O17" i="6" s="1"/>
  <c r="L16" i="6"/>
  <c r="K16" i="6"/>
  <c r="F16" i="6"/>
  <c r="E15" i="6"/>
  <c r="D15" i="6"/>
  <c r="F15" i="6" s="1"/>
  <c r="E14" i="6"/>
  <c r="D14" i="6"/>
  <c r="F14" i="6" s="1"/>
  <c r="E13" i="6"/>
  <c r="D13" i="6"/>
  <c r="F13" i="6" s="1"/>
  <c r="L12" i="6"/>
  <c r="K12" i="6"/>
  <c r="K79" i="6" s="1"/>
  <c r="H198" i="2"/>
  <c r="H197" i="2" s="1"/>
  <c r="G198" i="2"/>
  <c r="G197" i="2" s="1"/>
  <c r="F198" i="2"/>
  <c r="F197" i="2" s="1"/>
  <c r="E198" i="2"/>
  <c r="E197" i="2" s="1"/>
  <c r="D198" i="2"/>
  <c r="D197" i="2" s="1"/>
  <c r="F192" i="2"/>
  <c r="H185" i="2"/>
  <c r="H184" i="2" s="1"/>
  <c r="G185" i="2"/>
  <c r="F185" i="2"/>
  <c r="F184" i="2" s="1"/>
  <c r="E185" i="2"/>
  <c r="E184" i="2" s="1"/>
  <c r="D185" i="2"/>
  <c r="D184" i="2" s="1"/>
  <c r="G184" i="2"/>
  <c r="H180" i="2"/>
  <c r="H179" i="2" s="1"/>
  <c r="G180" i="2"/>
  <c r="F180" i="2"/>
  <c r="F179" i="2" s="1"/>
  <c r="E180" i="2"/>
  <c r="E179" i="2" s="1"/>
  <c r="D180" i="2"/>
  <c r="D179" i="2" s="1"/>
  <c r="G179" i="2"/>
  <c r="F176" i="2"/>
  <c r="E176" i="2"/>
  <c r="D176" i="2"/>
  <c r="F167" i="2"/>
  <c r="E167" i="2"/>
  <c r="F154" i="2"/>
  <c r="E154" i="2"/>
  <c r="D154" i="2"/>
  <c r="H145" i="2"/>
  <c r="H144" i="2" s="1"/>
  <c r="G145" i="2"/>
  <c r="G144" i="2" s="1"/>
  <c r="D142" i="2"/>
  <c r="D141" i="2" s="1"/>
  <c r="D140" i="2" s="1"/>
  <c r="D139" i="2" s="1"/>
  <c r="H141" i="2"/>
  <c r="G141" i="2"/>
  <c r="G140" i="2" s="1"/>
  <c r="G139" i="2" s="1"/>
  <c r="F141" i="2"/>
  <c r="F140" i="2" s="1"/>
  <c r="F139" i="2" s="1"/>
  <c r="E141" i="2"/>
  <c r="E140" i="2" s="1"/>
  <c r="E139" i="2" s="1"/>
  <c r="H140" i="2"/>
  <c r="H139" i="2" s="1"/>
  <c r="H134" i="2"/>
  <c r="G134" i="2"/>
  <c r="F134" i="2"/>
  <c r="E134" i="2"/>
  <c r="D134" i="2"/>
  <c r="D132" i="2" s="1"/>
  <c r="D121" i="2" s="1"/>
  <c r="H133" i="2"/>
  <c r="G133" i="2"/>
  <c r="F133" i="2"/>
  <c r="E133" i="2"/>
  <c r="D133" i="2"/>
  <c r="F128" i="2"/>
  <c r="H119" i="2"/>
  <c r="H118" i="2" s="1"/>
  <c r="G119" i="2"/>
  <c r="G118" i="2" s="1"/>
  <c r="F119" i="2"/>
  <c r="F118" i="2" s="1"/>
  <c r="E119" i="2"/>
  <c r="E118" i="2" s="1"/>
  <c r="D119" i="2"/>
  <c r="D118" i="2" s="1"/>
  <c r="H115" i="2"/>
  <c r="G115" i="2"/>
  <c r="F115" i="2"/>
  <c r="E115" i="2"/>
  <c r="D115" i="2"/>
  <c r="H111" i="2"/>
  <c r="G111" i="2"/>
  <c r="F111" i="2"/>
  <c r="E111" i="2"/>
  <c r="D111" i="2"/>
  <c r="H107" i="2"/>
  <c r="G107" i="2"/>
  <c r="F107" i="2"/>
  <c r="E107" i="2"/>
  <c r="D107" i="2"/>
  <c r="H105" i="2"/>
  <c r="G105" i="2"/>
  <c r="F105" i="2"/>
  <c r="E105" i="2"/>
  <c r="D105" i="2"/>
  <c r="H101" i="2"/>
  <c r="G101" i="2"/>
  <c r="F101" i="2"/>
  <c r="E101" i="2"/>
  <c r="D101" i="2"/>
  <c r="H96" i="2"/>
  <c r="G96" i="2"/>
  <c r="F96" i="2"/>
  <c r="E96" i="2"/>
  <c r="D96" i="2"/>
  <c r="H94" i="2"/>
  <c r="G94" i="2"/>
  <c r="F94" i="2"/>
  <c r="E94" i="2"/>
  <c r="D94" i="2"/>
  <c r="H91" i="2"/>
  <c r="G91" i="2"/>
  <c r="F91" i="2"/>
  <c r="E91" i="2"/>
  <c r="D91" i="2"/>
  <c r="F87" i="2"/>
  <c r="H75" i="2"/>
  <c r="G75" i="2"/>
  <c r="F75" i="2"/>
  <c r="E75" i="2"/>
  <c r="D75" i="2"/>
  <c r="H69" i="2"/>
  <c r="G69" i="2"/>
  <c r="F69" i="2"/>
  <c r="E69" i="2"/>
  <c r="D69" i="2"/>
  <c r="H66" i="2"/>
  <c r="G66" i="2"/>
  <c r="F66" i="2"/>
  <c r="E66" i="2"/>
  <c r="D66" i="2"/>
  <c r="F65" i="2"/>
  <c r="H61" i="2"/>
  <c r="H60" i="2" s="1"/>
  <c r="G61" i="2"/>
  <c r="G60" i="2" s="1"/>
  <c r="F61" i="2"/>
  <c r="E61" i="2"/>
  <c r="E60" i="2" s="1"/>
  <c r="D61" i="2"/>
  <c r="D60" i="2" s="1"/>
  <c r="F60" i="2"/>
  <c r="G54" i="2"/>
  <c r="G87" i="2" s="1"/>
  <c r="G128" i="2" s="1"/>
  <c r="G167" i="2" s="1"/>
  <c r="G192" i="2" s="1"/>
  <c r="F54" i="2"/>
  <c r="E54" i="2"/>
  <c r="E87" i="2" s="1"/>
  <c r="E128" i="2" s="1"/>
  <c r="E192" i="2" s="1"/>
  <c r="H42" i="2"/>
  <c r="G42" i="2"/>
  <c r="F42" i="2"/>
  <c r="E42" i="2"/>
  <c r="D42" i="2"/>
  <c r="H38" i="2"/>
  <c r="G38" i="2"/>
  <c r="F38" i="2"/>
  <c r="E38" i="2"/>
  <c r="D38" i="2"/>
  <c r="F37" i="2"/>
  <c r="H34" i="2"/>
  <c r="G34" i="2"/>
  <c r="F34" i="2"/>
  <c r="E34" i="2"/>
  <c r="D34" i="2"/>
  <c r="H30" i="2"/>
  <c r="G30" i="2"/>
  <c r="F30" i="2"/>
  <c r="E30" i="2"/>
  <c r="D30" i="2"/>
  <c r="H22" i="2"/>
  <c r="G22" i="2"/>
  <c r="F22" i="2"/>
  <c r="E22" i="2"/>
  <c r="D22" i="2"/>
  <c r="H19" i="2"/>
  <c r="G19" i="2"/>
  <c r="F19" i="2"/>
  <c r="E19" i="2"/>
  <c r="D19" i="2"/>
  <c r="H15" i="2"/>
  <c r="G15" i="2"/>
  <c r="F15" i="2"/>
  <c r="E15" i="2"/>
  <c r="D15" i="2"/>
  <c r="F14" i="2"/>
  <c r="F13" i="2" s="1"/>
  <c r="F12" i="2" s="1"/>
  <c r="J23" i="6" l="1"/>
  <c r="J20" i="6" s="1"/>
  <c r="J19" i="6" s="1"/>
  <c r="J18" i="6" s="1"/>
  <c r="J12" i="6" s="1"/>
  <c r="J79" i="6" s="1"/>
  <c r="J16" i="6"/>
  <c r="J15" i="6" s="1"/>
  <c r="J14" i="6" s="1"/>
  <c r="J13" i="6" s="1"/>
  <c r="O30" i="6"/>
  <c r="M24" i="6"/>
  <c r="D117" i="2"/>
  <c r="F23" i="6"/>
  <c r="F37" i="6"/>
  <c r="O37" i="6" s="1"/>
  <c r="F40" i="6"/>
  <c r="O40" i="6" s="1"/>
  <c r="F43" i="6"/>
  <c r="O43" i="6" s="1"/>
  <c r="F44" i="6"/>
  <c r="O44" i="6" s="1"/>
  <c r="F45" i="6"/>
  <c r="O45" i="6" s="1"/>
  <c r="E48" i="6"/>
  <c r="L79" i="6"/>
  <c r="J48" i="6"/>
  <c r="H132" i="2"/>
  <c r="H121" i="2" s="1"/>
  <c r="H117" i="2" s="1"/>
  <c r="F25" i="6"/>
  <c r="E28" i="6"/>
  <c r="F28" i="6" s="1"/>
  <c r="D49" i="6"/>
  <c r="F55" i="6"/>
  <c r="F68" i="6"/>
  <c r="O68" i="6" s="1"/>
  <c r="F69" i="6"/>
  <c r="O69" i="6" s="1"/>
  <c r="D14" i="2"/>
  <c r="H14" i="2"/>
  <c r="D37" i="2"/>
  <c r="H37" i="2"/>
  <c r="D65" i="2"/>
  <c r="D59" i="2" s="1"/>
  <c r="D58" i="2" s="1"/>
  <c r="H65" i="2"/>
  <c r="H59" i="2" s="1"/>
  <c r="H58" i="2" s="1"/>
  <c r="E132" i="2"/>
  <c r="E121" i="2" s="1"/>
  <c r="E117" i="2" s="1"/>
  <c r="G132" i="2"/>
  <c r="G121" i="2" s="1"/>
  <c r="G117" i="2" s="1"/>
  <c r="F132" i="2"/>
  <c r="F121" i="2" s="1"/>
  <c r="G143" i="2"/>
  <c r="D145" i="2"/>
  <c r="D144" i="2" s="1"/>
  <c r="D143" i="2" s="1"/>
  <c r="F145" i="2"/>
  <c r="F144" i="2" s="1"/>
  <c r="F143" i="2" s="1"/>
  <c r="E145" i="2"/>
  <c r="E144" i="2" s="1"/>
  <c r="E143" i="2" s="1"/>
  <c r="F59" i="2"/>
  <c r="F58" i="2" s="1"/>
  <c r="H143" i="2"/>
  <c r="E14" i="2"/>
  <c r="G14" i="2"/>
  <c r="E37" i="2"/>
  <c r="G37" i="2"/>
  <c r="E65" i="2"/>
  <c r="E59" i="2" s="1"/>
  <c r="E58" i="2" s="1"/>
  <c r="G65" i="2"/>
  <c r="G59" i="2" s="1"/>
  <c r="G58" i="2" s="1"/>
  <c r="F117" i="2"/>
  <c r="M19" i="10"/>
  <c r="O20" i="10"/>
  <c r="M15" i="10"/>
  <c r="O16" i="10"/>
  <c r="O53" i="6"/>
  <c r="O71" i="6"/>
  <c r="P71" i="6"/>
  <c r="E27" i="6"/>
  <c r="E20" i="6" s="1"/>
  <c r="E19" i="6" s="1"/>
  <c r="E18" i="6" s="1"/>
  <c r="E12" i="6" s="1"/>
  <c r="M16" i="6" l="1"/>
  <c r="M23" i="6"/>
  <c r="M20" i="6" s="1"/>
  <c r="M19" i="6" s="1"/>
  <c r="M18" i="6" s="1"/>
  <c r="F49" i="6"/>
  <c r="O49" i="6" s="1"/>
  <c r="D48" i="6"/>
  <c r="E79" i="6"/>
  <c r="D13" i="2"/>
  <c r="D12" i="2" s="1"/>
  <c r="D11" i="2" s="1"/>
  <c r="D206" i="2" s="1"/>
  <c r="F11" i="2"/>
  <c r="F206" i="2" s="1"/>
  <c r="H13" i="2"/>
  <c r="H12" i="2" s="1"/>
  <c r="H11" i="2" s="1"/>
  <c r="H206" i="2" s="1"/>
  <c r="G13" i="2"/>
  <c r="G12" i="2" s="1"/>
  <c r="G11" i="2" s="1"/>
  <c r="G206" i="2" s="1"/>
  <c r="E13" i="2"/>
  <c r="E12" i="2" s="1"/>
  <c r="E11" i="2" s="1"/>
  <c r="E206" i="2" s="1"/>
  <c r="M14" i="10"/>
  <c r="O15" i="10"/>
  <c r="M18" i="10"/>
  <c r="O18" i="10" s="1"/>
  <c r="O19" i="10"/>
  <c r="F20" i="6"/>
  <c r="F18" i="6"/>
  <c r="F27" i="6"/>
  <c r="O27" i="6" s="1"/>
  <c r="F19" i="6"/>
  <c r="F123" i="5"/>
  <c r="F122" i="5"/>
  <c r="G121" i="5"/>
  <c r="G120" i="5" s="1"/>
  <c r="E121" i="5"/>
  <c r="D121" i="5"/>
  <c r="F121" i="5" s="1"/>
  <c r="E120" i="5"/>
  <c r="F119" i="5"/>
  <c r="F118" i="5"/>
  <c r="G117" i="5"/>
  <c r="G116" i="5" s="1"/>
  <c r="E117" i="5"/>
  <c r="D117" i="5"/>
  <c r="F117" i="5" s="1"/>
  <c r="E116" i="5"/>
  <c r="F115" i="5"/>
  <c r="G114" i="5"/>
  <c r="E114" i="5"/>
  <c r="E113" i="5" s="1"/>
  <c r="D114" i="5"/>
  <c r="G113" i="5"/>
  <c r="D113" i="5"/>
  <c r="F106" i="5"/>
  <c r="G105" i="5"/>
  <c r="E105" i="5"/>
  <c r="D105" i="5"/>
  <c r="F105" i="5" s="1"/>
  <c r="F104" i="5"/>
  <c r="F103" i="5"/>
  <c r="G102" i="5"/>
  <c r="E102" i="5"/>
  <c r="D102" i="5"/>
  <c r="F101" i="5"/>
  <c r="F100" i="5"/>
  <c r="G99" i="5"/>
  <c r="E99" i="5"/>
  <c r="D99" i="5"/>
  <c r="F99" i="5" s="1"/>
  <c r="F98" i="5"/>
  <c r="F97" i="5"/>
  <c r="F96" i="5"/>
  <c r="F95" i="5"/>
  <c r="F94" i="5"/>
  <c r="F93" i="5"/>
  <c r="G92" i="5"/>
  <c r="E92" i="5"/>
  <c r="E124" i="5" s="1"/>
  <c r="D92" i="5"/>
  <c r="G91" i="5"/>
  <c r="G90" i="5" s="1"/>
  <c r="F81" i="5"/>
  <c r="G80" i="5"/>
  <c r="E80" i="5"/>
  <c r="E79" i="5" s="1"/>
  <c r="E78" i="5" s="1"/>
  <c r="D80" i="5"/>
  <c r="G79" i="5"/>
  <c r="G78" i="5" s="1"/>
  <c r="D79" i="5"/>
  <c r="F77" i="5"/>
  <c r="G76" i="5"/>
  <c r="E76" i="5"/>
  <c r="D76" i="5"/>
  <c r="F75" i="5"/>
  <c r="G74" i="5"/>
  <c r="E74" i="5"/>
  <c r="D74" i="5"/>
  <c r="F73" i="5"/>
  <c r="F72" i="5"/>
  <c r="G71" i="5"/>
  <c r="E71" i="5"/>
  <c r="D71" i="5"/>
  <c r="F71" i="5" s="1"/>
  <c r="F70" i="5"/>
  <c r="G69" i="5"/>
  <c r="E69" i="5"/>
  <c r="D69" i="5"/>
  <c r="F69" i="5" s="1"/>
  <c r="F68" i="5"/>
  <c r="G67" i="5"/>
  <c r="E67" i="5"/>
  <c r="D67" i="5"/>
  <c r="F67" i="5" s="1"/>
  <c r="F66" i="5"/>
  <c r="F65" i="5"/>
  <c r="G64" i="5"/>
  <c r="E64" i="5"/>
  <c r="D64" i="5"/>
  <c r="F63" i="5"/>
  <c r="F62" i="5"/>
  <c r="F61" i="5"/>
  <c r="F60" i="5"/>
  <c r="F59" i="5"/>
  <c r="G58" i="5"/>
  <c r="E58" i="5"/>
  <c r="E55" i="5" s="1"/>
  <c r="E54" i="5" s="1"/>
  <c r="D58" i="5"/>
  <c r="F57" i="5"/>
  <c r="G56" i="5"/>
  <c r="E56" i="5"/>
  <c r="D56" i="5"/>
  <c r="G50" i="5"/>
  <c r="G87" i="5" s="1"/>
  <c r="G111" i="5" s="1"/>
  <c r="F50" i="5"/>
  <c r="F87" i="5" s="1"/>
  <c r="F111" i="5" s="1"/>
  <c r="F42" i="5"/>
  <c r="F41" i="5"/>
  <c r="F40" i="5"/>
  <c r="F39" i="5"/>
  <c r="G38" i="5"/>
  <c r="E38" i="5"/>
  <c r="D38" i="5"/>
  <c r="F37" i="5"/>
  <c r="F36" i="5"/>
  <c r="F35" i="5"/>
  <c r="G34" i="5"/>
  <c r="E34" i="5"/>
  <c r="D34" i="5"/>
  <c r="G33" i="5"/>
  <c r="F32" i="5"/>
  <c r="F31" i="5"/>
  <c r="G30" i="5"/>
  <c r="E30" i="5"/>
  <c r="D30" i="5"/>
  <c r="F29" i="5"/>
  <c r="F28" i="5"/>
  <c r="G27" i="5"/>
  <c r="E27" i="5"/>
  <c r="D27" i="5"/>
  <c r="F27" i="5" s="1"/>
  <c r="F26" i="5"/>
  <c r="F25" i="5"/>
  <c r="F24" i="5"/>
  <c r="F23" i="5"/>
  <c r="F22" i="5"/>
  <c r="F21" i="5"/>
  <c r="G20" i="5"/>
  <c r="E20" i="5"/>
  <c r="D20" i="5"/>
  <c r="F19" i="5"/>
  <c r="F18" i="5"/>
  <c r="G17" i="5"/>
  <c r="E17" i="5"/>
  <c r="D17" i="5"/>
  <c r="F17" i="5" s="1"/>
  <c r="F16" i="5"/>
  <c r="F15" i="5"/>
  <c r="F14" i="5"/>
  <c r="G13" i="5"/>
  <c r="E13" i="5"/>
  <c r="D13" i="5"/>
  <c r="F13" i="5" s="1"/>
  <c r="G12" i="5" l="1"/>
  <c r="G11" i="5" s="1"/>
  <c r="G10" i="5" s="1"/>
  <c r="D55" i="5"/>
  <c r="D91" i="5"/>
  <c r="F91" i="5" s="1"/>
  <c r="O20" i="6"/>
  <c r="F48" i="6"/>
  <c r="O48" i="6" s="1"/>
  <c r="D79" i="6"/>
  <c r="F30" i="5"/>
  <c r="D33" i="5"/>
  <c r="F56" i="5"/>
  <c r="F58" i="5"/>
  <c r="F64" i="5"/>
  <c r="F80" i="5"/>
  <c r="E91" i="5"/>
  <c r="E90" i="5" s="1"/>
  <c r="F102" i="5"/>
  <c r="F114" i="5"/>
  <c r="D116" i="5"/>
  <c r="F116" i="5" s="1"/>
  <c r="D120" i="5"/>
  <c r="F120" i="5" s="1"/>
  <c r="O19" i="6"/>
  <c r="F79" i="5"/>
  <c r="D12" i="5"/>
  <c r="E12" i="5"/>
  <c r="F20" i="5"/>
  <c r="F34" i="5"/>
  <c r="G55" i="5"/>
  <c r="G54" i="5" s="1"/>
  <c r="G53" i="5" s="1"/>
  <c r="F74" i="5"/>
  <c r="F76" i="5"/>
  <c r="D78" i="5"/>
  <c r="F78" i="5" s="1"/>
  <c r="F92" i="5"/>
  <c r="F79" i="6"/>
  <c r="O16" i="6"/>
  <c r="M15" i="6"/>
  <c r="M13" i="10"/>
  <c r="O14" i="10"/>
  <c r="O18" i="6"/>
  <c r="F12" i="6"/>
  <c r="D11" i="5"/>
  <c r="G9" i="5"/>
  <c r="G124" i="5" s="1"/>
  <c r="E53" i="5"/>
  <c r="E43" i="5"/>
  <c r="F38" i="5"/>
  <c r="F113" i="5"/>
  <c r="F55" i="5" l="1"/>
  <c r="D54" i="5"/>
  <c r="F12" i="5"/>
  <c r="M14" i="6"/>
  <c r="O15" i="6"/>
  <c r="D90" i="5"/>
  <c r="F90" i="5" s="1"/>
  <c r="M12" i="10"/>
  <c r="O13" i="10"/>
  <c r="F43" i="5"/>
  <c r="E33" i="5"/>
  <c r="D10" i="5"/>
  <c r="F54" i="5" l="1"/>
  <c r="D53" i="5"/>
  <c r="F53" i="5" s="1"/>
  <c r="M13" i="6"/>
  <c r="O14" i="6"/>
  <c r="M79" i="10"/>
  <c r="O79" i="10" s="1"/>
  <c r="O12" i="10"/>
  <c r="E11" i="5"/>
  <c r="F33" i="5"/>
  <c r="D9" i="5" l="1"/>
  <c r="D124" i="5" s="1"/>
  <c r="M12" i="6"/>
  <c r="O13" i="6"/>
  <c r="E10" i="5"/>
  <c r="F11" i="5"/>
  <c r="M79" i="6" l="1"/>
  <c r="O79" i="6" s="1"/>
  <c r="O12" i="6"/>
  <c r="E9" i="5"/>
  <c r="F9" i="5" s="1"/>
  <c r="F124" i="5" s="1"/>
  <c r="F10" i="5"/>
</calcChain>
</file>

<file path=xl/sharedStrings.xml><?xml version="1.0" encoding="utf-8"?>
<sst xmlns="http://schemas.openxmlformats.org/spreadsheetml/2006/main" count="1016" uniqueCount="226">
  <si>
    <t>AGENCIA NACIONAL DE INFRAESTRUCTURA</t>
  </si>
  <si>
    <t>INFORME MENSUAL DE EJECUCION DEL PRESUPUESTO DE GASTOS</t>
  </si>
  <si>
    <t>CUENTAS POR PAGAR</t>
  </si>
  <si>
    <t xml:space="preserve">SECCION:           2413 </t>
  </si>
  <si>
    <t xml:space="preserve">                                         UNIDAD EJECUTORA:        00</t>
  </si>
  <si>
    <t xml:space="preserve">                  MES:              </t>
  </si>
  <si>
    <t>VIGENCIA FISCAL: 2017</t>
  </si>
  <si>
    <t>CODIFICACION
PRESUPUESTAL
 (1)</t>
  </si>
  <si>
    <t>DESCRIPCION
 (2)</t>
  </si>
  <si>
    <t>CUENTAS POR PAGAR CONSTITUIDAS 
(3)</t>
  </si>
  <si>
    <t>CANCELACIONES CUENTAS POR PAGAR 
(4)</t>
  </si>
  <si>
    <t>CUENTAS POR PAGAR VIGENTES CONSTITUIDAS 
(5)=(3)-(4)</t>
  </si>
  <si>
    <t xml:space="preserve">TOTAL PAGOS
 (6)
</t>
  </si>
  <si>
    <t>A</t>
  </si>
  <si>
    <t>FUNCIONAMIENTO</t>
  </si>
  <si>
    <t>GASTOS DE PERSONAL</t>
  </si>
  <si>
    <t>SERVICIOS PERSONALES ASOCIADOS A NOMINA</t>
  </si>
  <si>
    <t>SUELDOS DEL PERSONAL DE NOMINA</t>
  </si>
  <si>
    <t>SUELDOS</t>
  </si>
  <si>
    <t>SUELDOS DE VACACIONES</t>
  </si>
  <si>
    <t>INCAPACIDADES Y LICENCIA DE MATERNIDAD</t>
  </si>
  <si>
    <t>PRIMA TECNICA</t>
  </si>
  <si>
    <t>PRIMA TÉCNICA SALARIAL</t>
  </si>
  <si>
    <t>PRIMA TECNICA NO SALARIAL</t>
  </si>
  <si>
    <t>OTROS</t>
  </si>
  <si>
    <t>BONIFICACION POR SERVICIOS PRESTADOS</t>
  </si>
  <si>
    <t>BONIFICACION ESPECIAL DE RECREACION</t>
  </si>
  <si>
    <t>SUBSIDIO DE ALIMENTACIÓN</t>
  </si>
  <si>
    <t>PRIMA DE VACACIONES</t>
  </si>
  <si>
    <t>PRIMA DE NAVIDAD</t>
  </si>
  <si>
    <t>BONIFICACIÓN DE  DIRECCIÓN</t>
  </si>
  <si>
    <t>HORAS EXTRAS DIAS FESTIVOS E INDEMNIZACION POR VACACIONES</t>
  </si>
  <si>
    <t>HORAS EXTRAS</t>
  </si>
  <si>
    <t>INDEMNIZACION POR VACACIONES</t>
  </si>
  <si>
    <t>SERVICIOS PERSONALES INDIRECTOS</t>
  </si>
  <si>
    <t>HONORARIOS</t>
  </si>
  <si>
    <t>REMUNERACION SERVICIOS TECNICOS</t>
  </si>
  <si>
    <t>CONTRIBUCIONES INHERENTES A LA NÓMINA SECTOR PRIVADO Y PÚBLICO</t>
  </si>
  <si>
    <t>ADMINISTRADAS POR EL SECTOR PRIVADO</t>
  </si>
  <si>
    <t>CAJAS DE COMPENSACION PRIVADAS</t>
  </si>
  <si>
    <t>FONDOS ADMINISTRADORES DE PENSIONES PRIVADOS</t>
  </si>
  <si>
    <t>EMPRESAS PRIVADAS PROMOTORAS DE SALUD</t>
  </si>
  <si>
    <t>ADMINISTRADAS POR EL SECTOR PÚBLICO</t>
  </si>
  <si>
    <t>FONDO NACIONAL DEL AHORRO</t>
  </si>
  <si>
    <t>FONDOS ADMINISTRADORES DE PENSIONES PUBLICOS</t>
  </si>
  <si>
    <t>ADMINISTRADORAS PÚBLICAS DE APORTES PARA ACCIDENTES DE TRABAJO Y ENFERMEDADES PROFESIONALES</t>
  </si>
  <si>
    <t>APORTES AL ICBF</t>
  </si>
  <si>
    <t>APORTES AL SENA</t>
  </si>
  <si>
    <t>GASTOS GENERALES</t>
  </si>
  <si>
    <t>ADQUISICION DE BIENES Y SERVICIOS</t>
  </si>
  <si>
    <t>MATERIALES Y SUMINISTROS</t>
  </si>
  <si>
    <t>COMBUSTIBLE Y LUBRICANTES</t>
  </si>
  <si>
    <t>MANTENIMIENTO</t>
  </si>
  <si>
    <t>MANTENIMIENTO DE BIENES INMUEBLES</t>
  </si>
  <si>
    <t>MANTENIMIENTO DE BIENS MUEBLES, EQUIPOS Y ENSERES</t>
  </si>
  <si>
    <t>MANTENIMIENTO EQUIPO DE NAVEGACIÓN Y TRANSPORTE</t>
  </si>
  <si>
    <t>SERVICIO DE SEGURIDAD Y VIGILANCIA</t>
  </si>
  <si>
    <t>MANTENIMIENTO SE SOFTWARE</t>
  </si>
  <si>
    <t>COMUNICACIONES Y TRANSPORTES</t>
  </si>
  <si>
    <t>CORREO</t>
  </si>
  <si>
    <t>SERVICIOS DE TRANSMISION DE INFORMACION</t>
  </si>
  <si>
    <t>IMPRESOS Y PUBLICACIONES</t>
  </si>
  <si>
    <t>OTROS GASTOS POR IMPRESOS Y PUBLICACIONES</t>
  </si>
  <si>
    <t>SERVICIOS PUBLICOS</t>
  </si>
  <si>
    <t>TELEFONO FAX Y OTROS</t>
  </si>
  <si>
    <t>SEGUROS</t>
  </si>
  <si>
    <t>SEGUROS DE INFIDILIDAD Y RIESGOS FINANCIEROS</t>
  </si>
  <si>
    <t>GASTOS JUDICIALES</t>
  </si>
  <si>
    <t>CAPACITACIÓN BIENESTAR SOCIAL Y ESTIMULOS</t>
  </si>
  <si>
    <t>SERVICIOS DE BIENESTAR SOCIAL</t>
  </si>
  <si>
    <t>OTROS GASTOS POR ADQUISICION DE SERVICIOS</t>
  </si>
  <si>
    <t>TRANSFERENCIAS CORRIENTES</t>
  </si>
  <si>
    <t>OTRAS TRANSFERENCIAS</t>
  </si>
  <si>
    <t>SENTENCIAS Y CONCILIACIONES</t>
  </si>
  <si>
    <t>LAUDOS ARBITRALES</t>
  </si>
  <si>
    <t>C</t>
  </si>
  <si>
    <t>INVERSION</t>
  </si>
  <si>
    <t>MEJORAMIENTO Y MANTENIMIENTO DE INFRAESTRUCTURA PROPIA DEL SECTOR</t>
  </si>
  <si>
    <t>INTERSUBSECTORIAL TRANSPORTE</t>
  </si>
  <si>
    <t>MEJORAMIENTO , MANTENIMIENTO DE LA CONCESIÓN RUTA CARIBE MUNICIPIO DE BARRANQUILLA DEPARTAMENTO DE ATLANTICO</t>
  </si>
  <si>
    <t>MEJORAMIENTO MANTENIMIENTO CONCESIÓN CORDOBA- SUCRE</t>
  </si>
  <si>
    <t>MEJORAMIENTO  CONCESIÓN  ARMENIA PEREIRA MANIZALES</t>
  </si>
  <si>
    <t>MEJORAMIENTO APOYO ESTATAL PROYECTO DE CONCESION RUTA DEL SOL  SECTOR I NACIONAL</t>
  </si>
  <si>
    <t>MEJORAMIENTO APOYO ESTATAL PROYECTO DE CONCESIÓN RUTA DEL SOL  SECTOR 2 NACIONAL</t>
  </si>
  <si>
    <t>REHABILITACIÓN Y MANTENIMIENTO DEL CORREDOR  ZIPAQUIRA - BUCARAMANGA (PALENQUE)</t>
  </si>
  <si>
    <t>RED VIAL NACIONAL</t>
  </si>
  <si>
    <t>REHABILITACION MEJORAMIENTO,CONSTRUCCION,MANTENIMIENTO Y OPERACION DEL CORREDOR CARTAGENA-BARRANQUILLA Y CIRCUNVALAR DE LA PROSPERIDAD DEPARTAMENTOS DE ATLANTICO Y BOLIVAR</t>
  </si>
  <si>
    <t>CONSTRUCCION OPERACION Y MANTENIMIENTO DE LA VIA MULALO - LOBOGUERRO, DEPARTAMENTO DEL VALLE DEL CAUCA</t>
  </si>
  <si>
    <t>TRANSPORTE FERREO</t>
  </si>
  <si>
    <t>REHABILITACION DE VIAS FERREAS A NIVEL NACIONAL, A TRAVES DEL SISTEMA DE CONCESIONES</t>
  </si>
  <si>
    <t>TRANSPORTE MARITIMO</t>
  </si>
  <si>
    <t>APOYO ESTATAL A LOS PUERTOS A NIVEL NACIONAL</t>
  </si>
  <si>
    <t xml:space="preserve">ADQUISICION, PRODUCCION Y MANTENIMIENTO DE LA DOTACION ADMINISTRATIVA </t>
  </si>
  <si>
    <t>FORTALECIMIENTO DE LA GESTIÓN  FUNCIONAL CON TECNOLOGÍAS DE LA INFORMACIÓN Y COMUNICACIONES AGENCIA NACIONAL DE INFRAESTRUCTURA</t>
  </si>
  <si>
    <t>ADMINISTRACION, ATENCION, CONTROL Y ORGANIZACION INSTITUCIONAL PARA LA ADMINISTRACION DEL ESTADO</t>
  </si>
  <si>
    <t>APOYO A LA GESTION DEL ESTADO. ASESORIAS Y CONSULTORIAS. CONTRATOS DE CONCESION.</t>
  </si>
  <si>
    <t>APOYO PARA EL DESARROLLO Y GESTION INSTITUCIONAL DE LA ANI, NACIONAL</t>
  </si>
  <si>
    <t>ATENCION, CONTROL Y ORGANIZACION INSTITUCIONAL PARA APOYO A LA GESTION DEL ESTADO</t>
  </si>
  <si>
    <t>APOYO A LA GESTION DEL ESTADO. OBRAS COMPLEMENTARIAS Y COMPRA DE PREDIOS. CONTRATOS DE CONCESION.</t>
  </si>
  <si>
    <t xml:space="preserve">                             TOTAL ACUMULADO: (A+C):</t>
  </si>
  <si>
    <t xml:space="preserve">                           ______________________________________</t>
  </si>
  <si>
    <t xml:space="preserve">  ______________________________________</t>
  </si>
  <si>
    <t xml:space="preserve">                             MARÍA CLARA GARRIDO GARRIDO</t>
  </si>
  <si>
    <t xml:space="preserve">  NELCY JENITH MALDONADO BALLEN</t>
  </si>
  <si>
    <t xml:space="preserve">                             VICEPRESIDENTE ADTIVA Y FINANCIERA</t>
  </si>
  <si>
    <t xml:space="preserve"> COORGRUPO INT. TRAB ADTIVO Y FCRO</t>
  </si>
  <si>
    <t xml:space="preserve">                         ______________________________________</t>
  </si>
  <si>
    <t xml:space="preserve">   _____________________________________</t>
  </si>
  <si>
    <t xml:space="preserve">                            MIREYI VARGAS OLIVEROS</t>
  </si>
  <si>
    <t xml:space="preserve">   ELSA LILIANA LIÉVANO TORRES</t>
  </si>
  <si>
    <t xml:space="preserve"> JUANA CELINA CARVAJAL</t>
  </si>
  <si>
    <t xml:space="preserve">                            EXP.G3-6 CON FUNCIONES JEFE DE CONTABILIDAD</t>
  </si>
  <si>
    <t xml:space="preserve">   EXPG3-6 CON FUNCIONES JEFE DE PPTO</t>
  </si>
  <si>
    <t xml:space="preserve">EXP.G3-6 CON FUNCIONES DE TESORERA         </t>
  </si>
  <si>
    <t>FEBRERO</t>
  </si>
  <si>
    <t>APROPIACIONES DE LA VIGENCIA</t>
  </si>
  <si>
    <t xml:space="preserve">SECCION:        2413 </t>
  </si>
  <si>
    <t>MES:</t>
  </si>
  <si>
    <t xml:space="preserve">                                VIGENCIA FISCAL:      2017</t>
  </si>
  <si>
    <t>CODIFICACION
PRESUPUESTAL</t>
  </si>
  <si>
    <t>DESCRIPCION</t>
  </si>
  <si>
    <t>APROPIACION
VIGENTE</t>
  </si>
  <si>
    <t>CERTIFICADOS
ACUMULADOS</t>
  </si>
  <si>
    <t>COMPROMISOS
ACUMULADOS</t>
  </si>
  <si>
    <t>OBLIGACIONES
ACUMULADAS</t>
  </si>
  <si>
    <t>TOTAL PAGOS
ACUMULADOS</t>
  </si>
  <si>
    <t>SUELDOS DE PERSONAL DE NOMINA</t>
  </si>
  <si>
    <t>SUBSIDIO DE ALIMENTACION</t>
  </si>
  <si>
    <t>PRIMA DE SERVICIO</t>
  </si>
  <si>
    <t>BONIFICACION DE DIRECCION</t>
  </si>
  <si>
    <t>OTROS GASTOS PERSONALES - PREVIO CONCEPTO DGPPN</t>
  </si>
  <si>
    <t>CONTRIBUCIONES INHERENTES A LA NOMINA SECTOR PRIVADO Y PUBLICO</t>
  </si>
  <si>
    <t>FONDOS ADMINISTRADORES DE PENSIONES PRIVADAS</t>
  </si>
  <si>
    <t>ADMINISTRADAS POR EL SECTOR PUBLICO</t>
  </si>
  <si>
    <t>ADMINISTRADORAS PUBLICAS DE APORTES PARA ACCIDENTES DE TRABAJO Y ENFERMEDADES PROFESIONALES</t>
  </si>
  <si>
    <t>IMPUESTOS Y MULTAS</t>
  </si>
  <si>
    <t>IMPUESTOS Y CONTRIBUCIONES</t>
  </si>
  <si>
    <t>IMPUESTO DE VEHICULO</t>
  </si>
  <si>
    <t>IMPUESTO PREDIAL</t>
  </si>
  <si>
    <t>OTROS IMPUESTOS</t>
  </si>
  <si>
    <t>COMPRA DE EQUIPO</t>
  </si>
  <si>
    <t>SOFTWARE</t>
  </si>
  <si>
    <t>OTRAS COMPRAS DE EQUIPOS</t>
  </si>
  <si>
    <t>MEDICAMENTOS Y PRODUCTOS FARMACÉUTICOS</t>
  </si>
  <si>
    <t>PAPELERIA, UTILES DE ESCRITORIO Y OFICINA</t>
  </si>
  <si>
    <t>PRODUCTOS DE CAFETERIA Y RESTAURANTE</t>
  </si>
  <si>
    <t>OTROS MATERIALES Y SUMINISTROS</t>
  </si>
  <si>
    <t>MANTENIMIENTO DE BIENES MUEBLES, EQUIPOS Y ENSERES</t>
  </si>
  <si>
    <t>MANTENIMIENTO EQUIPO DE NAVEGACION Y TRANSPORTE</t>
  </si>
  <si>
    <t>SERVICIO DE ASEO</t>
  </si>
  <si>
    <t>MANTENIMIENTO DE SOFTWARE</t>
  </si>
  <si>
    <t>TRANSPORTE</t>
  </si>
  <si>
    <t>ACUEDUCTO ALCANTARILLADO Y ASEO</t>
  </si>
  <si>
    <t>ENERGIA</t>
  </si>
  <si>
    <t>TELEFONIA MOVIL CELULAR</t>
  </si>
  <si>
    <t>SEGURO DE INFIDELIDAD Y RIESGOS FINANCIEROS</t>
  </si>
  <si>
    <t>SEGUROS GENERALES</t>
  </si>
  <si>
    <t>OTROS SEGUROS</t>
  </si>
  <si>
    <t>ARRENDAMIENTOS</t>
  </si>
  <si>
    <t>ARRENDAMIENTOS BIENES INMUEBLES</t>
  </si>
  <si>
    <t>VIATICOS Y GASTOS DE VIAJE</t>
  </si>
  <si>
    <t>VIATICOS Y GASTOS DE VIAJE AL EXTERIOR</t>
  </si>
  <si>
    <t>VIATICOS Y GASTOS DE VIAJE AL INTERIOR</t>
  </si>
  <si>
    <t>CAPACITACION BIENESTAR SOCIAL Y ESTIMULOS</t>
  </si>
  <si>
    <t>ELEMENTOS PARA ESTÍMULOS</t>
  </si>
  <si>
    <t>SERVICIOS DE CAPACITACION</t>
  </si>
  <si>
    <t>TRANSFERENCIAS AL SECTOR PÚBLICO</t>
  </si>
  <si>
    <t>ORDEN NACIONAL</t>
  </si>
  <si>
    <t>CUOTA DE AUDITAJE CONTRANAL</t>
  </si>
  <si>
    <t>CONCILIACIONES</t>
  </si>
  <si>
    <t>SENTENCIAS</t>
  </si>
  <si>
    <t>B</t>
  </si>
  <si>
    <t>SERVICIO DE LA DEUDA INTERNA</t>
  </si>
  <si>
    <t>AMORTIZACIÓN DEUDA PÚBLICA INTERNA</t>
  </si>
  <si>
    <t>NACIÓN</t>
  </si>
  <si>
    <t>INFRAESTRUCTURA RED VIAL PRIMARIA</t>
  </si>
  <si>
    <t>MEJORAMIENTO AUTOPISTA BOGOTA - VILLAVICENCIO</t>
  </si>
  <si>
    <t>MEJORAMIENTO ,MANTENIMIENTO DE LA CONCESIÓN CARTAGENA, BARRANQUILLA</t>
  </si>
  <si>
    <t>MEJORAMIENTO APOYO ESTATAL PROYECTO DE CONCESION RUTA DEL SOL  SECTOR III NACIONAL</t>
  </si>
  <si>
    <t>MEJORAMIENTO REHABILITACION Y MANTENIMIENTO DEL CORREDOR HONDA - PUERTO SALGAR - GIRARDOT , CUNDINAMARCA, CENTRO ORIENTE</t>
  </si>
  <si>
    <t>REHABILITACIÓN MEJORAMIENTO, OPERACIÓN Y MANTENIMIENTO DEO CORREDOR PERIMETRAL DE , CUNDINAMARCA, CENTRO ORIENTE</t>
  </si>
  <si>
    <t>MEJORAMIENTO CONSTRUCCIÓN, OPERACIÓN Y MANTENIMIENTO DE LA AUTOPISTA CONEXIÓN PACÍFICO 3, AUTOPISTAS PARA LA PROSPERIDAD, , ANTIOQUIA, OCCIDENTE</t>
  </si>
  <si>
    <t>REHABILITACIÓN MEJORAMIENTO,CONSTRUCCIÓN,MANTENIMIENTO Y OPERACIÓN DEL CORREDOR CARTAGENA-BARRANQUILLA Y CIRCUNVALAR DE LA PROSPERIDAD DEPARTAMENTOS DE ATLÁNTICO Y BOLÍVAR</t>
  </si>
  <si>
    <t>CONSTRUCCIÓN OPERACION Y MANTENIMIENTO DE LA VIA MULALO - LOBOGUERRO, DEPARTAMENTO DEL VALLE DEL CAUCA</t>
  </si>
  <si>
    <t>MEJORAMIENTO , CONSTRUCCIÓN REHABILITACIÓN MANTENIMIENTO Y OPERACIÓN CORREDOR BUCARAMANGA - BARRANCABERMEJA - YONDÓ, DEPARTAMENTOS DE ANTIOQUIA Y SANTANDER</t>
  </si>
  <si>
    <t>MEJORAMIENTO APOYO ESTATAL PROYECTO DE CONCESION RUTA DEL SOL  SECTOR I NACIONAL - PREVIO CONCEPTO DNP</t>
  </si>
  <si>
    <t>INFRAESTRUCTURA DE TRANSPORTE FÉRREO</t>
  </si>
  <si>
    <t>INFRAESTRUCTURA DE TRANSPORTE MARÍTIMO</t>
  </si>
  <si>
    <t>FORTALECIMIENTO DE LA GESTIÓN Y DIRECCIÓN DEL SECTOR TRANSPORTE</t>
  </si>
  <si>
    <t>IMPLEMENTACIÓN DEL SISTEMA INTEGRADO DE GESTIÓN Y CONTROL AGENCIA NACIONAL DE INFRAESTRUCTURA</t>
  </si>
  <si>
    <t>APOYO PARA EL DESARROLLO Y GESTIÓN INSTITUCIONAL DE LA ANI , NACIONAL</t>
  </si>
  <si>
    <t xml:space="preserve">                             TOTAL ACUMULADO (A+B+C):</t>
  </si>
  <si>
    <t xml:space="preserve"> ______________________________________</t>
  </si>
  <si>
    <t>______________________________________</t>
  </si>
  <si>
    <t xml:space="preserve"> MARÍA CLARA GARRIDO GARRIDO</t>
  </si>
  <si>
    <t>NELCY JENITH MALDONADO BALLEN</t>
  </si>
  <si>
    <t xml:space="preserve"> VICEPRESIDENTE ADTIVA Y FINANCIERA</t>
  </si>
  <si>
    <t>COORGRUPO INT. TRAB ADTIVO Y FCRO</t>
  </si>
  <si>
    <t>MIREYI VARGAS OLIVEROS</t>
  </si>
  <si>
    <t>ELSA LILIANA LIÉVANO TORRES</t>
  </si>
  <si>
    <t>EXPG3-6 CON FUNCIONES JEFE DE CONTABILIDAD</t>
  </si>
  <si>
    <t>EXPG3-6 CON FUNCIONES JEFE DE PPTO</t>
  </si>
  <si>
    <t xml:space="preserve"> EXP.G3-6 CON FUNCIONES DE TESORERA</t>
  </si>
  <si>
    <t>RESERVAS PRESUPUESTALES</t>
  </si>
  <si>
    <t>VIGENCIA: 2017</t>
  </si>
  <si>
    <t>CODIFICACION
PRESUPUESTAL
( 1 )</t>
  </si>
  <si>
    <t>DESCRIPCION 
(2)</t>
  </si>
  <si>
    <t>RESERVAS CONSTITUIDAS
(3)</t>
  </si>
  <si>
    <t>CANCELACIONES RESERVAS PRESUPUESTALES
 (4)</t>
  </si>
  <si>
    <t>RESERVAS POR PAGAR VIGENTES CONSTITUIDAS 
(5)=(3)-(4)</t>
  </si>
  <si>
    <t>TOTAL OBLIGACIONES ACUMULADAS CAUSADAS
(6)</t>
  </si>
  <si>
    <t>OBLIGACIONES
MES</t>
  </si>
  <si>
    <t>PAGOS
DEL MES</t>
  </si>
  <si>
    <t>TOTAL PAGOS
ACUMULADOS
(7)</t>
  </si>
  <si>
    <t>TELEFONO, FAX Y OTROS</t>
  </si>
  <si>
    <t>MEJORAMIENTO AUTOPISTAS DE LA MONTAÑA REGION NACIONAL</t>
  </si>
  <si>
    <t>TRANSPORTE FÉRREO</t>
  </si>
  <si>
    <t>APOYO PARA EL DESARROLLO Y GESTION INSTITUCIONAL DE LA ANI , NACIONAL</t>
  </si>
  <si>
    <t xml:space="preserve">APOYO A LA GESTION DEL ESTADO. OBRAS COMPLEMENTARIAS Y COMPRA DE PREDIOS. CONTRATOS DE CONCESION. </t>
  </si>
  <si>
    <t xml:space="preserve">                             TOTAL ACUMULADO:(A+C)=</t>
  </si>
  <si>
    <t xml:space="preserve">                  MES:              NOVIEMBRE</t>
  </si>
  <si>
    <t xml:space="preserve">                 VIGENCIA FISCAL:      2013</t>
  </si>
  <si>
    <t xml:space="preserve">          MIREYI VARGAS OLIVEROS</t>
  </si>
  <si>
    <t>JUANA CELINA CARVAJAL REYES</t>
  </si>
  <si>
    <t xml:space="preserve">          EXP.G3-6 CON FUNCIONES JEFE DE CONTABILIDAD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</si>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</sst>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color rgb="FF000000"/>
      <name val="Arial"/>
      <family val="2"/>
    </font>
    <font>
      <sz val="10"/>
      <name val="Calibri"/>
      <family val="2"/>
    </font>
    <font>
      <sz val="11"/>
      <name val="Arial"/>
      <family val="2"/>
    </font>
    <font>
      <b/>
      <sz val="10"/>
      <name val="Calibri"/>
      <family val="2"/>
    </font>
    <font>
      <sz val="9"/>
      <color rgb="FF000000"/>
      <name val="Arial Narrow"/>
      <family val="2"/>
    </font>
    <font>
      <sz val="12"/>
      <color theme="1"/>
      <name val="Calibri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6">
    <xf numFmtId="0" fontId="0" fillId="0" borderId="0" xfId="0" applyFont="1" applyFill="1" applyBorder="1"/>
    <xf numFmtId="0" fontId="2" fillId="2" borderId="0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64" fontId="2" fillId="2" borderId="0" xfId="1" applyFont="1" applyFill="1" applyBorder="1"/>
    <xf numFmtId="4" fontId="2" fillId="2" borderId="0" xfId="1" applyNumberFormat="1" applyFont="1" applyFill="1" applyBorder="1" applyAlignment="1">
      <alignment horizontal="right"/>
    </xf>
    <xf numFmtId="164" fontId="2" fillId="2" borderId="5" xfId="1" applyFont="1" applyFill="1" applyBorder="1"/>
    <xf numFmtId="0" fontId="3" fillId="2" borderId="4" xfId="0" applyFont="1" applyFill="1" applyBorder="1"/>
    <xf numFmtId="14" fontId="2" fillId="2" borderId="5" xfId="1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164" fontId="2" fillId="2" borderId="8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164" fontId="4" fillId="2" borderId="10" xfId="0" applyNumberFormat="1" applyFont="1" applyFill="1" applyBorder="1" applyAlignment="1">
      <alignment horizontal="center"/>
    </xf>
    <xf numFmtId="4" fontId="5" fillId="2" borderId="10" xfId="1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/>
    <xf numFmtId="39" fontId="5" fillId="2" borderId="13" xfId="1" applyNumberFormat="1" applyFont="1" applyFill="1" applyBorder="1" applyAlignment="1">
      <alignment horizontal="right"/>
    </xf>
    <xf numFmtId="4" fontId="5" fillId="2" borderId="13" xfId="1" applyNumberFormat="1" applyFont="1" applyFill="1" applyBorder="1" applyAlignment="1">
      <alignment horizontal="right"/>
    </xf>
    <xf numFmtId="39" fontId="5" fillId="2" borderId="14" xfId="1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/>
    <xf numFmtId="39" fontId="5" fillId="2" borderId="16" xfId="1" applyNumberFormat="1" applyFont="1" applyFill="1" applyBorder="1" applyAlignment="1">
      <alignment horizontal="right"/>
    </xf>
    <xf numFmtId="39" fontId="5" fillId="2" borderId="17" xfId="1" applyNumberFormat="1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4" fontId="5" fillId="2" borderId="16" xfId="0" applyNumberFormat="1" applyFont="1" applyFill="1" applyBorder="1" applyAlignment="1">
      <alignment horizontal="right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/>
    <xf numFmtId="164" fontId="5" fillId="2" borderId="19" xfId="1" applyFont="1" applyFill="1" applyBorder="1" applyAlignment="1">
      <alignment horizontal="right"/>
    </xf>
    <xf numFmtId="4" fontId="5" fillId="2" borderId="19" xfId="1" applyNumberFormat="1" applyFont="1" applyFill="1" applyBorder="1" applyAlignment="1">
      <alignment horizontal="right"/>
    </xf>
    <xf numFmtId="39" fontId="5" fillId="2" borderId="19" xfId="1" applyNumberFormat="1" applyFont="1" applyFill="1" applyBorder="1" applyAlignment="1">
      <alignment horizontal="right"/>
    </xf>
    <xf numFmtId="39" fontId="5" fillId="2" borderId="20" xfId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164" fontId="5" fillId="2" borderId="0" xfId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/>
    </xf>
    <xf numFmtId="39" fontId="5" fillId="2" borderId="0" xfId="1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4" fontId="2" fillId="2" borderId="22" xfId="1" applyFont="1" applyFill="1" applyBorder="1" applyAlignment="1">
      <alignment horizontal="center" vertical="center" wrapText="1"/>
    </xf>
    <xf numFmtId="4" fontId="2" fillId="2" borderId="22" xfId="1" applyNumberFormat="1" applyFont="1" applyFill="1" applyBorder="1" applyAlignment="1">
      <alignment horizontal="center" vertical="center" wrapText="1"/>
    </xf>
    <xf numFmtId="164" fontId="2" fillId="2" borderId="23" xfId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/>
    </xf>
    <xf numFmtId="0" fontId="5" fillId="2" borderId="25" xfId="0" applyFont="1" applyFill="1" applyBorder="1"/>
    <xf numFmtId="164" fontId="5" fillId="2" borderId="25" xfId="1" applyFont="1" applyFill="1" applyBorder="1" applyAlignment="1">
      <alignment horizontal="right"/>
    </xf>
    <xf numFmtId="4" fontId="5" fillId="2" borderId="25" xfId="1" applyNumberFormat="1" applyFont="1" applyFill="1" applyBorder="1" applyAlignment="1">
      <alignment horizontal="right"/>
    </xf>
    <xf numFmtId="39" fontId="5" fillId="2" borderId="25" xfId="1" applyNumberFormat="1" applyFont="1" applyFill="1" applyBorder="1" applyAlignment="1">
      <alignment horizontal="right"/>
    </xf>
    <xf numFmtId="164" fontId="5" fillId="2" borderId="26" xfId="1" applyFont="1" applyFill="1" applyBorder="1" applyAlignment="1">
      <alignment horizontal="right"/>
    </xf>
    <xf numFmtId="4" fontId="5" fillId="2" borderId="16" xfId="1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left" wrapText="1"/>
    </xf>
    <xf numFmtId="39" fontId="5" fillId="2" borderId="16" xfId="1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39" fontId="2" fillId="2" borderId="0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3" fillId="2" borderId="27" xfId="0" applyFont="1" applyFill="1" applyBorder="1"/>
    <xf numFmtId="0" fontId="2" fillId="2" borderId="28" xfId="0" applyFont="1" applyFill="1" applyBorder="1"/>
    <xf numFmtId="164" fontId="2" fillId="2" borderId="28" xfId="1" applyFont="1" applyFill="1" applyBorder="1"/>
    <xf numFmtId="4" fontId="2" fillId="2" borderId="28" xfId="1" applyNumberFormat="1" applyFont="1" applyFill="1" applyBorder="1" applyAlignment="1">
      <alignment horizontal="right"/>
    </xf>
    <xf numFmtId="164" fontId="2" fillId="2" borderId="29" xfId="1" applyFont="1" applyFill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164" fontId="2" fillId="2" borderId="11" xfId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wrapText="1"/>
    </xf>
    <xf numFmtId="0" fontId="5" fillId="2" borderId="16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wrapText="1"/>
    </xf>
    <xf numFmtId="4" fontId="5" fillId="2" borderId="19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wrapText="1"/>
    </xf>
    <xf numFmtId="39" fontId="5" fillId="2" borderId="17" xfId="1" applyNumberFormat="1" applyFont="1" applyFill="1" applyBorder="1" applyAlignment="1">
      <alignment horizontal="right" wrapText="1"/>
    </xf>
    <xf numFmtId="4" fontId="5" fillId="2" borderId="16" xfId="1" applyNumberFormat="1" applyFont="1" applyFill="1" applyBorder="1" applyAlignment="1">
      <alignment horizontal="right" wrapText="1"/>
    </xf>
    <xf numFmtId="4" fontId="5" fillId="2" borderId="16" xfId="0" applyNumberFormat="1" applyFont="1" applyFill="1" applyBorder="1" applyAlignment="1">
      <alignment horizontal="right" wrapText="1"/>
    </xf>
    <xf numFmtId="0" fontId="5" fillId="2" borderId="33" xfId="0" applyFont="1" applyFill="1" applyBorder="1" applyAlignment="1">
      <alignment horizontal="left" wrapText="1"/>
    </xf>
    <xf numFmtId="0" fontId="5" fillId="2" borderId="34" xfId="0" applyFont="1" applyFill="1" applyBorder="1" applyAlignment="1">
      <alignment wrapText="1"/>
    </xf>
    <xf numFmtId="39" fontId="5" fillId="2" borderId="34" xfId="1" applyNumberFormat="1" applyFont="1" applyFill="1" applyBorder="1" applyAlignment="1">
      <alignment horizontal="right" wrapText="1"/>
    </xf>
    <xf numFmtId="4" fontId="5" fillId="2" borderId="34" xfId="0" applyNumberFormat="1" applyFont="1" applyFill="1" applyBorder="1" applyAlignment="1">
      <alignment horizontal="right" wrapText="1"/>
    </xf>
    <xf numFmtId="39" fontId="5" fillId="2" borderId="35" xfId="1" applyNumberFormat="1" applyFont="1" applyFill="1" applyBorder="1" applyAlignment="1">
      <alignment horizontal="right" wrapText="1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39" fontId="4" fillId="2" borderId="36" xfId="1" applyNumberFormat="1" applyFont="1" applyFill="1" applyBorder="1" applyAlignment="1">
      <alignment horizontal="right"/>
    </xf>
    <xf numFmtId="4" fontId="4" fillId="2" borderId="36" xfId="1" applyNumberFormat="1" applyFont="1" applyFill="1" applyBorder="1" applyAlignment="1">
      <alignment horizontal="right"/>
    </xf>
    <xf numFmtId="0" fontId="6" fillId="2" borderId="4" xfId="0" applyFont="1" applyFill="1" applyBorder="1"/>
    <xf numFmtId="0" fontId="6" fillId="2" borderId="0" xfId="0" applyFont="1" applyFill="1" applyBorder="1"/>
    <xf numFmtId="164" fontId="6" fillId="2" borderId="0" xfId="1" applyFont="1" applyFill="1" applyBorder="1"/>
    <xf numFmtId="164" fontId="6" fillId="2" borderId="5" xfId="1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39" fontId="6" fillId="2" borderId="0" xfId="0" applyNumberFormat="1" applyFont="1" applyFill="1" applyBorder="1"/>
    <xf numFmtId="164" fontId="7" fillId="2" borderId="0" xfId="1" applyFont="1" applyFill="1" applyBorder="1"/>
    <xf numFmtId="4" fontId="7" fillId="2" borderId="0" xfId="1" applyNumberFormat="1" applyFont="1" applyFill="1" applyBorder="1" applyAlignment="1">
      <alignment horizontal="right"/>
    </xf>
    <xf numFmtId="0" fontId="6" fillId="2" borderId="5" xfId="0" applyFont="1" applyFill="1" applyBorder="1"/>
    <xf numFmtId="164" fontId="3" fillId="2" borderId="0" xfId="1" applyFont="1" applyFill="1" applyBorder="1"/>
    <xf numFmtId="0" fontId="2" fillId="2" borderId="27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4" fillId="2" borderId="21" xfId="0" applyFont="1" applyFill="1" applyBorder="1"/>
    <xf numFmtId="0" fontId="4" fillId="2" borderId="22" xfId="0" applyFont="1" applyFill="1" applyBorder="1"/>
    <xf numFmtId="39" fontId="4" fillId="2" borderId="22" xfId="1" applyNumberFormat="1" applyFont="1" applyFill="1" applyBorder="1" applyAlignment="1">
      <alignment horizontal="right"/>
    </xf>
    <xf numFmtId="39" fontId="4" fillId="2" borderId="23" xfId="1" applyNumberFormat="1" applyFont="1" applyFill="1" applyBorder="1" applyAlignment="1">
      <alignment horizontal="right"/>
    </xf>
    <xf numFmtId="0" fontId="2" fillId="2" borderId="28" xfId="0" applyFont="1" applyFill="1" applyBorder="1" applyAlignment="1">
      <alignment wrapText="1"/>
    </xf>
    <xf numFmtId="0" fontId="3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164" fontId="2" fillId="2" borderId="2" xfId="1" applyFont="1" applyFill="1" applyBorder="1"/>
    <xf numFmtId="164" fontId="2" fillId="2" borderId="3" xfId="1" applyFont="1" applyFill="1" applyBorder="1"/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left" wrapText="1"/>
    </xf>
    <xf numFmtId="0" fontId="3" fillId="2" borderId="0" xfId="0" applyFont="1" applyFill="1" applyBorder="1"/>
    <xf numFmtId="4" fontId="8" fillId="2" borderId="13" xfId="0" applyNumberFormat="1" applyFont="1" applyFill="1" applyBorder="1" applyAlignment="1">
      <alignment horizontal="right" vertical="center" wrapText="1" readingOrder="1"/>
    </xf>
    <xf numFmtId="4" fontId="8" fillId="2" borderId="14" xfId="0" applyNumberFormat="1" applyFont="1" applyFill="1" applyBorder="1" applyAlignment="1">
      <alignment horizontal="right" vertical="center" wrapText="1" readingOrder="1"/>
    </xf>
    <xf numFmtId="4" fontId="8" fillId="2" borderId="16" xfId="0" applyNumberFormat="1" applyFont="1" applyFill="1" applyBorder="1" applyAlignment="1">
      <alignment horizontal="right" vertical="center" wrapText="1" readingOrder="1"/>
    </xf>
    <xf numFmtId="4" fontId="8" fillId="2" borderId="17" xfId="0" applyNumberFormat="1" applyFont="1" applyFill="1" applyBorder="1" applyAlignment="1">
      <alignment horizontal="right" vertical="center" wrapText="1" readingOrder="1"/>
    </xf>
    <xf numFmtId="4" fontId="9" fillId="2" borderId="16" xfId="0" applyNumberFormat="1" applyFont="1" applyFill="1" applyBorder="1" applyAlignment="1">
      <alignment horizontal="right" vertical="center" wrapText="1" readingOrder="1"/>
    </xf>
    <xf numFmtId="4" fontId="9" fillId="2" borderId="17" xfId="0" applyNumberFormat="1" applyFont="1" applyFill="1" applyBorder="1" applyAlignment="1">
      <alignment horizontal="right" vertical="center" wrapText="1" readingOrder="1"/>
    </xf>
    <xf numFmtId="4" fontId="10" fillId="2" borderId="16" xfId="0" applyNumberFormat="1" applyFont="1" applyFill="1" applyBorder="1" applyAlignment="1">
      <alignment horizontal="right" vertical="center" wrapText="1" readingOrder="1"/>
    </xf>
    <xf numFmtId="4" fontId="8" fillId="2" borderId="19" xfId="0" applyNumberFormat="1" applyFont="1" applyFill="1" applyBorder="1" applyAlignment="1">
      <alignment horizontal="right" vertical="center" wrapText="1" readingOrder="1"/>
    </xf>
    <xf numFmtId="4" fontId="8" fillId="2" borderId="20" xfId="0" applyNumberFormat="1" applyFont="1" applyFill="1" applyBorder="1" applyAlignment="1">
      <alignment horizontal="right" vertical="center" wrapText="1" readingOrder="1"/>
    </xf>
    <xf numFmtId="4" fontId="8" fillId="2" borderId="0" xfId="0" applyNumberFormat="1" applyFont="1" applyFill="1" applyBorder="1" applyAlignment="1">
      <alignment horizontal="right" vertical="center" wrapText="1" readingOrder="1"/>
    </xf>
    <xf numFmtId="0" fontId="8" fillId="2" borderId="0" xfId="0" applyNumberFormat="1" applyFont="1" applyFill="1" applyBorder="1" applyAlignment="1">
      <alignment horizontal="right" vertical="center" wrapText="1" readingOrder="1"/>
    </xf>
    <xf numFmtId="4" fontId="11" fillId="2" borderId="0" xfId="0" applyNumberFormat="1" applyFont="1" applyFill="1" applyBorder="1" applyAlignment="1">
      <alignment vertical="top" wrapText="1" readingOrder="1"/>
    </xf>
    <xf numFmtId="0" fontId="3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wrapText="1"/>
    </xf>
    <xf numFmtId="164" fontId="2" fillId="2" borderId="7" xfId="1" applyFont="1" applyFill="1" applyBorder="1"/>
    <xf numFmtId="164" fontId="2" fillId="2" borderId="8" xfId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164" fontId="2" fillId="2" borderId="31" xfId="1" applyFont="1" applyFill="1" applyBorder="1" applyAlignment="1">
      <alignment horizontal="center" vertical="center" wrapText="1"/>
    </xf>
    <xf numFmtId="164" fontId="2" fillId="2" borderId="32" xfId="1" applyFont="1" applyFill="1" applyBorder="1" applyAlignment="1">
      <alignment horizontal="center" vertical="center" wrapText="1"/>
    </xf>
    <xf numFmtId="4" fontId="8" fillId="2" borderId="25" xfId="0" applyNumberFormat="1" applyFont="1" applyFill="1" applyBorder="1" applyAlignment="1">
      <alignment horizontal="right" vertical="center" wrapText="1" readingOrder="1"/>
    </xf>
    <xf numFmtId="4" fontId="8" fillId="2" borderId="26" xfId="0" applyNumberFormat="1" applyFont="1" applyFill="1" applyBorder="1" applyAlignment="1">
      <alignment horizontal="right" vertical="center" wrapText="1" readingOrder="1"/>
    </xf>
    <xf numFmtId="0" fontId="5" fillId="2" borderId="33" xfId="0" applyFont="1" applyFill="1" applyBorder="1" applyAlignment="1">
      <alignment horizontal="left"/>
    </xf>
    <xf numFmtId="0" fontId="5" fillId="2" borderId="34" xfId="0" applyFont="1" applyFill="1" applyBorder="1"/>
    <xf numFmtId="39" fontId="5" fillId="2" borderId="34" xfId="1" applyNumberFormat="1" applyFont="1" applyFill="1" applyBorder="1" applyAlignment="1">
      <alignment horizontal="right"/>
    </xf>
    <xf numFmtId="39" fontId="5" fillId="2" borderId="35" xfId="1" applyNumberFormat="1" applyFont="1" applyFill="1" applyBorder="1" applyAlignment="1">
      <alignment horizontal="right"/>
    </xf>
    <xf numFmtId="0" fontId="4" fillId="2" borderId="22" xfId="0" applyFont="1" applyFill="1" applyBorder="1" applyAlignment="1">
      <alignment wrapText="1"/>
    </xf>
    <xf numFmtId="0" fontId="12" fillId="2" borderId="0" xfId="0" applyFont="1" applyFill="1" applyBorder="1"/>
    <xf numFmtId="0" fontId="12" fillId="2" borderId="0" xfId="0" applyFont="1" applyFill="1" applyBorder="1" applyAlignment="1">
      <alignment wrapText="1"/>
    </xf>
    <xf numFmtId="164" fontId="12" fillId="2" borderId="0" xfId="1" applyFont="1" applyFill="1" applyBorder="1"/>
    <xf numFmtId="39" fontId="4" fillId="2" borderId="21" xfId="1" applyNumberFormat="1" applyFont="1" applyFill="1" applyBorder="1" applyAlignment="1">
      <alignment horizontal="right"/>
    </xf>
    <xf numFmtId="0" fontId="2" fillId="2" borderId="1" xfId="0" applyFont="1" applyFill="1" applyBorder="1"/>
    <xf numFmtId="164" fontId="12" fillId="2" borderId="2" xfId="1" applyFont="1" applyFill="1" applyBorder="1"/>
    <xf numFmtId="39" fontId="2" fillId="2" borderId="0" xfId="0" applyNumberFormat="1" applyFont="1" applyFill="1" applyBorder="1"/>
    <xf numFmtId="0" fontId="3" fillId="2" borderId="0" xfId="0" applyFont="1" applyFill="1" applyBorder="1" applyAlignment="1">
      <alignment wrapText="1"/>
    </xf>
    <xf numFmtId="164" fontId="12" fillId="2" borderId="5" xfId="1" applyFont="1" applyFill="1" applyBorder="1"/>
    <xf numFmtId="0" fontId="13" fillId="2" borderId="0" xfId="0" applyFont="1" applyFill="1" applyBorder="1"/>
    <xf numFmtId="0" fontId="3" fillId="2" borderId="28" xfId="0" applyFont="1" applyFill="1" applyBorder="1" applyAlignment="1">
      <alignment wrapText="1"/>
    </xf>
    <xf numFmtId="164" fontId="3" fillId="2" borderId="28" xfId="1" applyFont="1" applyFill="1" applyBorder="1"/>
    <xf numFmtId="164" fontId="14" fillId="2" borderId="0" xfId="1" applyFont="1" applyFill="1" applyBorder="1"/>
    <xf numFmtId="39" fontId="12" fillId="2" borderId="28" xfId="0" applyNumberFormat="1" applyFont="1" applyFill="1" applyBorder="1" applyAlignment="1">
      <alignment wrapText="1"/>
    </xf>
    <xf numFmtId="164" fontId="14" fillId="2" borderId="28" xfId="1" applyFont="1" applyFill="1" applyBorder="1"/>
    <xf numFmtId="0" fontId="12" fillId="2" borderId="28" xfId="0" applyFont="1" applyFill="1" applyBorder="1"/>
    <xf numFmtId="164" fontId="12" fillId="2" borderId="28" xfId="1" applyFont="1" applyFill="1" applyBorder="1"/>
    <xf numFmtId="4" fontId="15" fillId="2" borderId="0" xfId="0" applyNumberFormat="1" applyFont="1" applyFill="1" applyBorder="1" applyAlignment="1">
      <alignment horizontal="right" vertical="center" wrapText="1" readingOrder="1"/>
    </xf>
    <xf numFmtId="4" fontId="2" fillId="2" borderId="0" xfId="0" applyNumberFormat="1" applyFont="1" applyFill="1" applyBorder="1"/>
    <xf numFmtId="4" fontId="2" fillId="2" borderId="2" xfId="0" applyNumberFormat="1" applyFont="1" applyFill="1" applyBorder="1"/>
    <xf numFmtId="4" fontId="2" fillId="2" borderId="28" xfId="0" applyNumberFormat="1" applyFont="1" applyFill="1" applyBorder="1"/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164" fontId="12" fillId="2" borderId="22" xfId="1" applyFont="1" applyFill="1" applyBorder="1" applyAlignment="1">
      <alignment horizontal="center" vertical="center" wrapText="1"/>
    </xf>
    <xf numFmtId="4" fontId="12" fillId="2" borderId="22" xfId="1" applyNumberFormat="1" applyFont="1" applyFill="1" applyBorder="1" applyAlignment="1">
      <alignment horizontal="center" vertical="center" wrapText="1"/>
    </xf>
    <xf numFmtId="164" fontId="12" fillId="2" borderId="23" xfId="1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right"/>
    </xf>
    <xf numFmtId="4" fontId="4" fillId="2" borderId="22" xfId="0" applyNumberFormat="1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9" fontId="2" fillId="2" borderId="0" xfId="2" applyFont="1" applyFill="1" applyBorder="1"/>
    <xf numFmtId="4" fontId="5" fillId="2" borderId="26" xfId="1" applyNumberFormat="1" applyFont="1" applyFill="1" applyBorder="1" applyAlignment="1">
      <alignment horizontal="right"/>
    </xf>
    <xf numFmtId="164" fontId="5" fillId="2" borderId="16" xfId="1" applyFont="1" applyFill="1" applyBorder="1" applyAlignment="1">
      <alignment horizontal="right"/>
    </xf>
    <xf numFmtId="4" fontId="5" fillId="2" borderId="17" xfId="1" applyNumberFormat="1" applyFont="1" applyFill="1" applyBorder="1" applyAlignment="1">
      <alignment horizontal="right"/>
    </xf>
    <xf numFmtId="39" fontId="16" fillId="2" borderId="16" xfId="1" applyNumberFormat="1" applyFont="1" applyFill="1" applyBorder="1" applyAlignment="1">
      <alignment horizontal="right"/>
    </xf>
    <xf numFmtId="0" fontId="5" fillId="2" borderId="16" xfId="0" applyFont="1" applyFill="1" applyBorder="1" applyAlignment="1">
      <alignment horizontal="right"/>
    </xf>
    <xf numFmtId="164" fontId="4" fillId="2" borderId="21" xfId="1" applyFont="1" applyFill="1" applyBorder="1"/>
    <xf numFmtId="164" fontId="4" fillId="2" borderId="22" xfId="1" applyFont="1" applyFill="1" applyBorder="1" applyAlignment="1">
      <alignment horizontal="right"/>
    </xf>
    <xf numFmtId="4" fontId="4" fillId="2" borderId="22" xfId="1" applyNumberFormat="1" applyFont="1" applyFill="1" applyBorder="1" applyAlignment="1">
      <alignment horizontal="right"/>
    </xf>
    <xf numFmtId="4" fontId="4" fillId="2" borderId="23" xfId="1" applyNumberFormat="1" applyFont="1" applyFill="1" applyBorder="1" applyAlignment="1">
      <alignment horizontal="right"/>
    </xf>
    <xf numFmtId="164" fontId="5" fillId="2" borderId="13" xfId="1" applyFont="1" applyFill="1" applyBorder="1" applyAlignment="1">
      <alignment horizontal="right"/>
    </xf>
    <xf numFmtId="4" fontId="5" fillId="2" borderId="14" xfId="1" applyNumberFormat="1" applyFont="1" applyFill="1" applyBorder="1" applyAlignment="1">
      <alignment horizontal="right"/>
    </xf>
    <xf numFmtId="4" fontId="5" fillId="2" borderId="20" xfId="1" applyNumberFormat="1" applyFont="1" applyFill="1" applyBorder="1" applyAlignment="1">
      <alignment horizontal="right"/>
    </xf>
    <xf numFmtId="4" fontId="5" fillId="2" borderId="0" xfId="1" applyNumberFormat="1" applyFont="1" applyFill="1" applyBorder="1" applyAlignment="1">
      <alignment horizontal="right"/>
    </xf>
    <xf numFmtId="164" fontId="2" fillId="2" borderId="0" xfId="1" applyFont="1" applyFill="1" applyBorder="1" applyAlignment="1">
      <alignment horizontal="right"/>
    </xf>
    <xf numFmtId="164" fontId="2" fillId="2" borderId="0" xfId="0" applyNumberFormat="1" applyFont="1" applyFill="1" applyBorder="1"/>
    <xf numFmtId="164" fontId="5" fillId="2" borderId="13" xfId="1" applyFont="1" applyFill="1" applyBorder="1" applyAlignment="1">
      <alignment horizontal="right" wrapText="1"/>
    </xf>
    <xf numFmtId="39" fontId="5" fillId="2" borderId="13" xfId="1" applyNumberFormat="1" applyFont="1" applyFill="1" applyBorder="1" applyAlignment="1">
      <alignment horizontal="right" wrapText="1"/>
    </xf>
    <xf numFmtId="164" fontId="5" fillId="2" borderId="16" xfId="1" applyFont="1" applyFill="1" applyBorder="1" applyAlignment="1">
      <alignment horizontal="right" wrapText="1"/>
    </xf>
    <xf numFmtId="39" fontId="2" fillId="2" borderId="0" xfId="0" applyNumberFormat="1" applyFont="1" applyFill="1" applyBorder="1" applyAlignment="1">
      <alignment wrapText="1"/>
    </xf>
    <xf numFmtId="39" fontId="16" fillId="2" borderId="17" xfId="1" applyNumberFormat="1" applyFont="1" applyFill="1" applyBorder="1" applyAlignment="1">
      <alignment horizontal="right"/>
    </xf>
    <xf numFmtId="4" fontId="5" fillId="2" borderId="13" xfId="1" applyNumberFormat="1" applyFont="1" applyFill="1" applyBorder="1" applyAlignment="1">
      <alignment horizontal="right" wrapText="1"/>
    </xf>
    <xf numFmtId="4" fontId="5" fillId="2" borderId="14" xfId="1" applyNumberFormat="1" applyFont="1" applyFill="1" applyBorder="1" applyAlignment="1">
      <alignment horizontal="right" wrapText="1"/>
    </xf>
    <xf numFmtId="164" fontId="5" fillId="2" borderId="34" xfId="1" applyFont="1" applyFill="1" applyBorder="1" applyAlignment="1">
      <alignment horizontal="right" wrapText="1"/>
    </xf>
    <xf numFmtId="4" fontId="5" fillId="2" borderId="34" xfId="1" applyNumberFormat="1" applyFont="1" applyFill="1" applyBorder="1" applyAlignment="1">
      <alignment horizontal="right"/>
    </xf>
    <xf numFmtId="164" fontId="4" fillId="2" borderId="22" xfId="1" applyFont="1" applyFill="1" applyBorder="1"/>
    <xf numFmtId="164" fontId="4" fillId="2" borderId="36" xfId="1" applyFont="1" applyFill="1" applyBorder="1"/>
    <xf numFmtId="4" fontId="2" fillId="2" borderId="2" xfId="1" applyNumberFormat="1" applyFont="1" applyFill="1" applyBorder="1" applyAlignment="1">
      <alignment horizontal="right"/>
    </xf>
    <xf numFmtId="164" fontId="7" fillId="2" borderId="5" xfId="1" applyFont="1" applyFill="1" applyBorder="1"/>
    <xf numFmtId="0" fontId="14" fillId="2" borderId="0" xfId="0" applyFont="1" applyFill="1" applyBorder="1"/>
    <xf numFmtId="164" fontId="14" fillId="2" borderId="5" xfId="1" applyFont="1" applyFill="1" applyBorder="1"/>
    <xf numFmtId="4" fontId="12" fillId="2" borderId="28" xfId="0" applyNumberFormat="1" applyFont="1" applyFill="1" applyBorder="1"/>
    <xf numFmtId="164" fontId="12" fillId="2" borderId="29" xfId="1" applyFont="1" applyFill="1" applyBorder="1"/>
    <xf numFmtId="164" fontId="5" fillId="2" borderId="0" xfId="1" applyFont="1" applyFill="1" applyBorder="1"/>
    <xf numFmtId="39" fontId="5" fillId="2" borderId="0" xfId="0" applyNumberFormat="1" applyFont="1" applyFill="1" applyBorder="1"/>
    <xf numFmtId="0" fontId="4" fillId="2" borderId="0" xfId="0" applyFont="1" applyFill="1" applyBorder="1" applyAlignment="1">
      <alignment wrapText="1"/>
    </xf>
    <xf numFmtId="164" fontId="4" fillId="2" borderId="0" xfId="1" applyFont="1" applyFill="1" applyBorder="1"/>
    <xf numFmtId="0" fontId="14" fillId="2" borderId="0" xfId="0" applyFont="1" applyFill="1" applyBorder="1" applyAlignment="1">
      <alignment wrapText="1"/>
    </xf>
    <xf numFmtId="0" fontId="17" fillId="2" borderId="0" xfId="0" applyFont="1" applyFill="1" applyBorder="1"/>
    <xf numFmtId="0" fontId="14" fillId="2" borderId="28" xfId="0" applyFont="1" applyFill="1" applyBorder="1" applyAlignment="1">
      <alignment wrapText="1"/>
    </xf>
    <xf numFmtId="4" fontId="5" fillId="2" borderId="17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4" fillId="2" borderId="30" xfId="0" applyFont="1" applyFill="1" applyBorder="1"/>
    <xf numFmtId="0" fontId="4" fillId="2" borderId="31" xfId="0" applyFont="1" applyFill="1" applyBorder="1"/>
    <xf numFmtId="39" fontId="4" fillId="2" borderId="31" xfId="1" applyNumberFormat="1" applyFont="1" applyFill="1" applyBorder="1" applyAlignment="1">
      <alignment horizontal="right"/>
    </xf>
    <xf numFmtId="39" fontId="4" fillId="2" borderId="32" xfId="1" applyNumberFormat="1" applyFont="1" applyFill="1" applyBorder="1" applyAlignment="1">
      <alignment horizontal="right"/>
    </xf>
    <xf numFmtId="39" fontId="5" fillId="2" borderId="26" xfId="1" applyNumberFormat="1" applyFont="1" applyFill="1" applyBorder="1" applyAlignment="1">
      <alignment horizontal="right"/>
    </xf>
    <xf numFmtId="164" fontId="2" fillId="2" borderId="36" xfId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4" fontId="2" fillId="2" borderId="36" xfId="1" applyNumberFormat="1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30"/>
  <sheetViews>
    <sheetView tabSelected="1" workbookViewId="0">
      <selection activeCell="A9" sqref="A9:XFD9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8" customWidth="1"/>
    <col min="4" max="4" width="22.5703125" style="4" customWidth="1"/>
    <col min="5" max="5" width="23" style="4" customWidth="1"/>
    <col min="6" max="6" width="22.85546875" style="4" customWidth="1"/>
    <col min="7" max="7" width="23.42578125" style="4" customWidth="1"/>
    <col min="8" max="8" width="22" style="4" customWidth="1"/>
    <col min="9" max="256" width="11.42578125" style="1"/>
    <col min="257" max="257" width="15.42578125" style="1" customWidth="1"/>
    <col min="258" max="258" width="3.85546875" style="1" customWidth="1"/>
    <col min="259" max="259" width="49.85546875" style="1" customWidth="1"/>
    <col min="260" max="260" width="22.5703125" style="1" customWidth="1"/>
    <col min="261" max="261" width="23" style="1" customWidth="1"/>
    <col min="262" max="262" width="22.85546875" style="1" customWidth="1"/>
    <col min="263" max="263" width="23.42578125" style="1" customWidth="1"/>
    <col min="264" max="264" width="22" style="1" customWidth="1"/>
    <col min="265" max="512" width="11.42578125" style="1"/>
    <col min="513" max="513" width="15.42578125" style="1" customWidth="1"/>
    <col min="514" max="514" width="3.85546875" style="1" customWidth="1"/>
    <col min="515" max="515" width="49.85546875" style="1" customWidth="1"/>
    <col min="516" max="516" width="22.5703125" style="1" customWidth="1"/>
    <col min="517" max="517" width="23" style="1" customWidth="1"/>
    <col min="518" max="518" width="22.85546875" style="1" customWidth="1"/>
    <col min="519" max="519" width="23.42578125" style="1" customWidth="1"/>
    <col min="520" max="520" width="22" style="1" customWidth="1"/>
    <col min="521" max="768" width="11.42578125" style="1"/>
    <col min="769" max="769" width="15.42578125" style="1" customWidth="1"/>
    <col min="770" max="770" width="3.85546875" style="1" customWidth="1"/>
    <col min="771" max="771" width="49.85546875" style="1" customWidth="1"/>
    <col min="772" max="772" width="22.5703125" style="1" customWidth="1"/>
    <col min="773" max="773" width="23" style="1" customWidth="1"/>
    <col min="774" max="774" width="22.85546875" style="1" customWidth="1"/>
    <col min="775" max="775" width="23.42578125" style="1" customWidth="1"/>
    <col min="776" max="776" width="22" style="1" customWidth="1"/>
    <col min="777" max="1024" width="11.42578125" style="1"/>
    <col min="1025" max="1025" width="15.42578125" style="1" customWidth="1"/>
    <col min="1026" max="1026" width="3.85546875" style="1" customWidth="1"/>
    <col min="1027" max="1027" width="49.85546875" style="1" customWidth="1"/>
    <col min="1028" max="1028" width="22.5703125" style="1" customWidth="1"/>
    <col min="1029" max="1029" width="23" style="1" customWidth="1"/>
    <col min="1030" max="1030" width="22.85546875" style="1" customWidth="1"/>
    <col min="1031" max="1031" width="23.42578125" style="1" customWidth="1"/>
    <col min="1032" max="1032" width="22" style="1" customWidth="1"/>
    <col min="1033" max="1280" width="11.42578125" style="1"/>
    <col min="1281" max="1281" width="15.42578125" style="1" customWidth="1"/>
    <col min="1282" max="1282" width="3.85546875" style="1" customWidth="1"/>
    <col min="1283" max="1283" width="49.85546875" style="1" customWidth="1"/>
    <col min="1284" max="1284" width="22.5703125" style="1" customWidth="1"/>
    <col min="1285" max="1285" width="23" style="1" customWidth="1"/>
    <col min="1286" max="1286" width="22.85546875" style="1" customWidth="1"/>
    <col min="1287" max="1287" width="23.42578125" style="1" customWidth="1"/>
    <col min="1288" max="1288" width="22" style="1" customWidth="1"/>
    <col min="1289" max="1536" width="11.42578125" style="1"/>
    <col min="1537" max="1537" width="15.42578125" style="1" customWidth="1"/>
    <col min="1538" max="1538" width="3.85546875" style="1" customWidth="1"/>
    <col min="1539" max="1539" width="49.85546875" style="1" customWidth="1"/>
    <col min="1540" max="1540" width="22.5703125" style="1" customWidth="1"/>
    <col min="1541" max="1541" width="23" style="1" customWidth="1"/>
    <col min="1542" max="1542" width="22.85546875" style="1" customWidth="1"/>
    <col min="1543" max="1543" width="23.42578125" style="1" customWidth="1"/>
    <col min="1544" max="1544" width="22" style="1" customWidth="1"/>
    <col min="1545" max="1792" width="11.42578125" style="1"/>
    <col min="1793" max="1793" width="15.42578125" style="1" customWidth="1"/>
    <col min="1794" max="1794" width="3.85546875" style="1" customWidth="1"/>
    <col min="1795" max="1795" width="49.85546875" style="1" customWidth="1"/>
    <col min="1796" max="1796" width="22.5703125" style="1" customWidth="1"/>
    <col min="1797" max="1797" width="23" style="1" customWidth="1"/>
    <col min="1798" max="1798" width="22.85546875" style="1" customWidth="1"/>
    <col min="1799" max="1799" width="23.42578125" style="1" customWidth="1"/>
    <col min="1800" max="1800" width="22" style="1" customWidth="1"/>
    <col min="1801" max="2048" width="11.42578125" style="1"/>
    <col min="2049" max="2049" width="15.42578125" style="1" customWidth="1"/>
    <col min="2050" max="2050" width="3.85546875" style="1" customWidth="1"/>
    <col min="2051" max="2051" width="49.85546875" style="1" customWidth="1"/>
    <col min="2052" max="2052" width="22.5703125" style="1" customWidth="1"/>
    <col min="2053" max="2053" width="23" style="1" customWidth="1"/>
    <col min="2054" max="2054" width="22.85546875" style="1" customWidth="1"/>
    <col min="2055" max="2055" width="23.42578125" style="1" customWidth="1"/>
    <col min="2056" max="2056" width="22" style="1" customWidth="1"/>
    <col min="2057" max="2304" width="11.42578125" style="1"/>
    <col min="2305" max="2305" width="15.42578125" style="1" customWidth="1"/>
    <col min="2306" max="2306" width="3.85546875" style="1" customWidth="1"/>
    <col min="2307" max="2307" width="49.85546875" style="1" customWidth="1"/>
    <col min="2308" max="2308" width="22.5703125" style="1" customWidth="1"/>
    <col min="2309" max="2309" width="23" style="1" customWidth="1"/>
    <col min="2310" max="2310" width="22.85546875" style="1" customWidth="1"/>
    <col min="2311" max="2311" width="23.42578125" style="1" customWidth="1"/>
    <col min="2312" max="2312" width="22" style="1" customWidth="1"/>
    <col min="2313" max="2560" width="11.42578125" style="1"/>
    <col min="2561" max="2561" width="15.42578125" style="1" customWidth="1"/>
    <col min="2562" max="2562" width="3.85546875" style="1" customWidth="1"/>
    <col min="2563" max="2563" width="49.85546875" style="1" customWidth="1"/>
    <col min="2564" max="2564" width="22.5703125" style="1" customWidth="1"/>
    <col min="2565" max="2565" width="23" style="1" customWidth="1"/>
    <col min="2566" max="2566" width="22.85546875" style="1" customWidth="1"/>
    <col min="2567" max="2567" width="23.42578125" style="1" customWidth="1"/>
    <col min="2568" max="2568" width="22" style="1" customWidth="1"/>
    <col min="2569" max="2816" width="11.42578125" style="1"/>
    <col min="2817" max="2817" width="15.42578125" style="1" customWidth="1"/>
    <col min="2818" max="2818" width="3.85546875" style="1" customWidth="1"/>
    <col min="2819" max="2819" width="49.85546875" style="1" customWidth="1"/>
    <col min="2820" max="2820" width="22.5703125" style="1" customWidth="1"/>
    <col min="2821" max="2821" width="23" style="1" customWidth="1"/>
    <col min="2822" max="2822" width="22.85546875" style="1" customWidth="1"/>
    <col min="2823" max="2823" width="23.42578125" style="1" customWidth="1"/>
    <col min="2824" max="2824" width="22" style="1" customWidth="1"/>
    <col min="2825" max="3072" width="11.42578125" style="1"/>
    <col min="3073" max="3073" width="15.42578125" style="1" customWidth="1"/>
    <col min="3074" max="3074" width="3.85546875" style="1" customWidth="1"/>
    <col min="3075" max="3075" width="49.85546875" style="1" customWidth="1"/>
    <col min="3076" max="3076" width="22.5703125" style="1" customWidth="1"/>
    <col min="3077" max="3077" width="23" style="1" customWidth="1"/>
    <col min="3078" max="3078" width="22.85546875" style="1" customWidth="1"/>
    <col min="3079" max="3079" width="23.42578125" style="1" customWidth="1"/>
    <col min="3080" max="3080" width="22" style="1" customWidth="1"/>
    <col min="3081" max="3328" width="11.42578125" style="1"/>
    <col min="3329" max="3329" width="15.42578125" style="1" customWidth="1"/>
    <col min="3330" max="3330" width="3.85546875" style="1" customWidth="1"/>
    <col min="3331" max="3331" width="49.85546875" style="1" customWidth="1"/>
    <col min="3332" max="3332" width="22.5703125" style="1" customWidth="1"/>
    <col min="3333" max="3333" width="23" style="1" customWidth="1"/>
    <col min="3334" max="3334" width="22.85546875" style="1" customWidth="1"/>
    <col min="3335" max="3335" width="23.42578125" style="1" customWidth="1"/>
    <col min="3336" max="3336" width="22" style="1" customWidth="1"/>
    <col min="3337" max="3584" width="11.42578125" style="1"/>
    <col min="3585" max="3585" width="15.42578125" style="1" customWidth="1"/>
    <col min="3586" max="3586" width="3.85546875" style="1" customWidth="1"/>
    <col min="3587" max="3587" width="49.85546875" style="1" customWidth="1"/>
    <col min="3588" max="3588" width="22.5703125" style="1" customWidth="1"/>
    <col min="3589" max="3589" width="23" style="1" customWidth="1"/>
    <col min="3590" max="3590" width="22.85546875" style="1" customWidth="1"/>
    <col min="3591" max="3591" width="23.42578125" style="1" customWidth="1"/>
    <col min="3592" max="3592" width="22" style="1" customWidth="1"/>
    <col min="3593" max="3840" width="11.42578125" style="1"/>
    <col min="3841" max="3841" width="15.42578125" style="1" customWidth="1"/>
    <col min="3842" max="3842" width="3.85546875" style="1" customWidth="1"/>
    <col min="3843" max="3843" width="49.85546875" style="1" customWidth="1"/>
    <col min="3844" max="3844" width="22.5703125" style="1" customWidth="1"/>
    <col min="3845" max="3845" width="23" style="1" customWidth="1"/>
    <col min="3846" max="3846" width="22.85546875" style="1" customWidth="1"/>
    <col min="3847" max="3847" width="23.42578125" style="1" customWidth="1"/>
    <col min="3848" max="3848" width="22" style="1" customWidth="1"/>
    <col min="3849" max="4096" width="11.42578125" style="1"/>
    <col min="4097" max="4097" width="15.42578125" style="1" customWidth="1"/>
    <col min="4098" max="4098" width="3.85546875" style="1" customWidth="1"/>
    <col min="4099" max="4099" width="49.85546875" style="1" customWidth="1"/>
    <col min="4100" max="4100" width="22.5703125" style="1" customWidth="1"/>
    <col min="4101" max="4101" width="23" style="1" customWidth="1"/>
    <col min="4102" max="4102" width="22.85546875" style="1" customWidth="1"/>
    <col min="4103" max="4103" width="23.42578125" style="1" customWidth="1"/>
    <col min="4104" max="4104" width="22" style="1" customWidth="1"/>
    <col min="4105" max="4352" width="11.42578125" style="1"/>
    <col min="4353" max="4353" width="15.42578125" style="1" customWidth="1"/>
    <col min="4354" max="4354" width="3.85546875" style="1" customWidth="1"/>
    <col min="4355" max="4355" width="49.85546875" style="1" customWidth="1"/>
    <col min="4356" max="4356" width="22.5703125" style="1" customWidth="1"/>
    <col min="4357" max="4357" width="23" style="1" customWidth="1"/>
    <col min="4358" max="4358" width="22.85546875" style="1" customWidth="1"/>
    <col min="4359" max="4359" width="23.42578125" style="1" customWidth="1"/>
    <col min="4360" max="4360" width="22" style="1" customWidth="1"/>
    <col min="4361" max="4608" width="11.42578125" style="1"/>
    <col min="4609" max="4609" width="15.42578125" style="1" customWidth="1"/>
    <col min="4610" max="4610" width="3.85546875" style="1" customWidth="1"/>
    <col min="4611" max="4611" width="49.85546875" style="1" customWidth="1"/>
    <col min="4612" max="4612" width="22.5703125" style="1" customWidth="1"/>
    <col min="4613" max="4613" width="23" style="1" customWidth="1"/>
    <col min="4614" max="4614" width="22.85546875" style="1" customWidth="1"/>
    <col min="4615" max="4615" width="23.42578125" style="1" customWidth="1"/>
    <col min="4616" max="4616" width="22" style="1" customWidth="1"/>
    <col min="4617" max="4864" width="11.42578125" style="1"/>
    <col min="4865" max="4865" width="15.42578125" style="1" customWidth="1"/>
    <col min="4866" max="4866" width="3.85546875" style="1" customWidth="1"/>
    <col min="4867" max="4867" width="49.85546875" style="1" customWidth="1"/>
    <col min="4868" max="4868" width="22.5703125" style="1" customWidth="1"/>
    <col min="4869" max="4869" width="23" style="1" customWidth="1"/>
    <col min="4870" max="4870" width="22.85546875" style="1" customWidth="1"/>
    <col min="4871" max="4871" width="23.42578125" style="1" customWidth="1"/>
    <col min="4872" max="4872" width="22" style="1" customWidth="1"/>
    <col min="4873" max="5120" width="11.42578125" style="1"/>
    <col min="5121" max="5121" width="15.42578125" style="1" customWidth="1"/>
    <col min="5122" max="5122" width="3.85546875" style="1" customWidth="1"/>
    <col min="5123" max="5123" width="49.85546875" style="1" customWidth="1"/>
    <col min="5124" max="5124" width="22.5703125" style="1" customWidth="1"/>
    <col min="5125" max="5125" width="23" style="1" customWidth="1"/>
    <col min="5126" max="5126" width="22.85546875" style="1" customWidth="1"/>
    <col min="5127" max="5127" width="23.42578125" style="1" customWidth="1"/>
    <col min="5128" max="5128" width="22" style="1" customWidth="1"/>
    <col min="5129" max="5376" width="11.42578125" style="1"/>
    <col min="5377" max="5377" width="15.42578125" style="1" customWidth="1"/>
    <col min="5378" max="5378" width="3.85546875" style="1" customWidth="1"/>
    <col min="5379" max="5379" width="49.85546875" style="1" customWidth="1"/>
    <col min="5380" max="5380" width="22.5703125" style="1" customWidth="1"/>
    <col min="5381" max="5381" width="23" style="1" customWidth="1"/>
    <col min="5382" max="5382" width="22.85546875" style="1" customWidth="1"/>
    <col min="5383" max="5383" width="23.42578125" style="1" customWidth="1"/>
    <col min="5384" max="5384" width="22" style="1" customWidth="1"/>
    <col min="5385" max="5632" width="11.42578125" style="1"/>
    <col min="5633" max="5633" width="15.42578125" style="1" customWidth="1"/>
    <col min="5634" max="5634" width="3.85546875" style="1" customWidth="1"/>
    <col min="5635" max="5635" width="49.85546875" style="1" customWidth="1"/>
    <col min="5636" max="5636" width="22.5703125" style="1" customWidth="1"/>
    <col min="5637" max="5637" width="23" style="1" customWidth="1"/>
    <col min="5638" max="5638" width="22.85546875" style="1" customWidth="1"/>
    <col min="5639" max="5639" width="23.42578125" style="1" customWidth="1"/>
    <col min="5640" max="5640" width="22" style="1" customWidth="1"/>
    <col min="5641" max="5888" width="11.42578125" style="1"/>
    <col min="5889" max="5889" width="15.42578125" style="1" customWidth="1"/>
    <col min="5890" max="5890" width="3.85546875" style="1" customWidth="1"/>
    <col min="5891" max="5891" width="49.85546875" style="1" customWidth="1"/>
    <col min="5892" max="5892" width="22.5703125" style="1" customWidth="1"/>
    <col min="5893" max="5893" width="23" style="1" customWidth="1"/>
    <col min="5894" max="5894" width="22.85546875" style="1" customWidth="1"/>
    <col min="5895" max="5895" width="23.42578125" style="1" customWidth="1"/>
    <col min="5896" max="5896" width="22" style="1" customWidth="1"/>
    <col min="5897" max="6144" width="11.42578125" style="1"/>
    <col min="6145" max="6145" width="15.42578125" style="1" customWidth="1"/>
    <col min="6146" max="6146" width="3.85546875" style="1" customWidth="1"/>
    <col min="6147" max="6147" width="49.85546875" style="1" customWidth="1"/>
    <col min="6148" max="6148" width="22.5703125" style="1" customWidth="1"/>
    <col min="6149" max="6149" width="23" style="1" customWidth="1"/>
    <col min="6150" max="6150" width="22.85546875" style="1" customWidth="1"/>
    <col min="6151" max="6151" width="23.42578125" style="1" customWidth="1"/>
    <col min="6152" max="6152" width="22" style="1" customWidth="1"/>
    <col min="6153" max="6400" width="11.42578125" style="1"/>
    <col min="6401" max="6401" width="15.42578125" style="1" customWidth="1"/>
    <col min="6402" max="6402" width="3.85546875" style="1" customWidth="1"/>
    <col min="6403" max="6403" width="49.85546875" style="1" customWidth="1"/>
    <col min="6404" max="6404" width="22.5703125" style="1" customWidth="1"/>
    <col min="6405" max="6405" width="23" style="1" customWidth="1"/>
    <col min="6406" max="6406" width="22.85546875" style="1" customWidth="1"/>
    <col min="6407" max="6407" width="23.42578125" style="1" customWidth="1"/>
    <col min="6408" max="6408" width="22" style="1" customWidth="1"/>
    <col min="6409" max="6656" width="11.42578125" style="1"/>
    <col min="6657" max="6657" width="15.42578125" style="1" customWidth="1"/>
    <col min="6658" max="6658" width="3.85546875" style="1" customWidth="1"/>
    <col min="6659" max="6659" width="49.85546875" style="1" customWidth="1"/>
    <col min="6660" max="6660" width="22.5703125" style="1" customWidth="1"/>
    <col min="6661" max="6661" width="23" style="1" customWidth="1"/>
    <col min="6662" max="6662" width="22.85546875" style="1" customWidth="1"/>
    <col min="6663" max="6663" width="23.42578125" style="1" customWidth="1"/>
    <col min="6664" max="6664" width="22" style="1" customWidth="1"/>
    <col min="6665" max="6912" width="11.42578125" style="1"/>
    <col min="6913" max="6913" width="15.42578125" style="1" customWidth="1"/>
    <col min="6914" max="6914" width="3.85546875" style="1" customWidth="1"/>
    <col min="6915" max="6915" width="49.85546875" style="1" customWidth="1"/>
    <col min="6916" max="6916" width="22.5703125" style="1" customWidth="1"/>
    <col min="6917" max="6917" width="23" style="1" customWidth="1"/>
    <col min="6918" max="6918" width="22.85546875" style="1" customWidth="1"/>
    <col min="6919" max="6919" width="23.42578125" style="1" customWidth="1"/>
    <col min="6920" max="6920" width="22" style="1" customWidth="1"/>
    <col min="6921" max="7168" width="11.42578125" style="1"/>
    <col min="7169" max="7169" width="15.42578125" style="1" customWidth="1"/>
    <col min="7170" max="7170" width="3.85546875" style="1" customWidth="1"/>
    <col min="7171" max="7171" width="49.85546875" style="1" customWidth="1"/>
    <col min="7172" max="7172" width="22.5703125" style="1" customWidth="1"/>
    <col min="7173" max="7173" width="23" style="1" customWidth="1"/>
    <col min="7174" max="7174" width="22.85546875" style="1" customWidth="1"/>
    <col min="7175" max="7175" width="23.42578125" style="1" customWidth="1"/>
    <col min="7176" max="7176" width="22" style="1" customWidth="1"/>
    <col min="7177" max="7424" width="11.42578125" style="1"/>
    <col min="7425" max="7425" width="15.42578125" style="1" customWidth="1"/>
    <col min="7426" max="7426" width="3.85546875" style="1" customWidth="1"/>
    <col min="7427" max="7427" width="49.85546875" style="1" customWidth="1"/>
    <col min="7428" max="7428" width="22.5703125" style="1" customWidth="1"/>
    <col min="7429" max="7429" width="23" style="1" customWidth="1"/>
    <col min="7430" max="7430" width="22.85546875" style="1" customWidth="1"/>
    <col min="7431" max="7431" width="23.42578125" style="1" customWidth="1"/>
    <col min="7432" max="7432" width="22" style="1" customWidth="1"/>
    <col min="7433" max="7680" width="11.42578125" style="1"/>
    <col min="7681" max="7681" width="15.42578125" style="1" customWidth="1"/>
    <col min="7682" max="7682" width="3.85546875" style="1" customWidth="1"/>
    <col min="7683" max="7683" width="49.85546875" style="1" customWidth="1"/>
    <col min="7684" max="7684" width="22.5703125" style="1" customWidth="1"/>
    <col min="7685" max="7685" width="23" style="1" customWidth="1"/>
    <col min="7686" max="7686" width="22.85546875" style="1" customWidth="1"/>
    <col min="7687" max="7687" width="23.42578125" style="1" customWidth="1"/>
    <col min="7688" max="7688" width="22" style="1" customWidth="1"/>
    <col min="7689" max="7936" width="11.42578125" style="1"/>
    <col min="7937" max="7937" width="15.42578125" style="1" customWidth="1"/>
    <col min="7938" max="7938" width="3.85546875" style="1" customWidth="1"/>
    <col min="7939" max="7939" width="49.85546875" style="1" customWidth="1"/>
    <col min="7940" max="7940" width="22.5703125" style="1" customWidth="1"/>
    <col min="7941" max="7941" width="23" style="1" customWidth="1"/>
    <col min="7942" max="7942" width="22.85546875" style="1" customWidth="1"/>
    <col min="7943" max="7943" width="23.42578125" style="1" customWidth="1"/>
    <col min="7944" max="7944" width="22" style="1" customWidth="1"/>
    <col min="7945" max="8192" width="11.42578125" style="1"/>
    <col min="8193" max="8193" width="15.42578125" style="1" customWidth="1"/>
    <col min="8194" max="8194" width="3.85546875" style="1" customWidth="1"/>
    <col min="8195" max="8195" width="49.85546875" style="1" customWidth="1"/>
    <col min="8196" max="8196" width="22.5703125" style="1" customWidth="1"/>
    <col min="8197" max="8197" width="23" style="1" customWidth="1"/>
    <col min="8198" max="8198" width="22.85546875" style="1" customWidth="1"/>
    <col min="8199" max="8199" width="23.42578125" style="1" customWidth="1"/>
    <col min="8200" max="8200" width="22" style="1" customWidth="1"/>
    <col min="8201" max="8448" width="11.42578125" style="1"/>
    <col min="8449" max="8449" width="15.42578125" style="1" customWidth="1"/>
    <col min="8450" max="8450" width="3.85546875" style="1" customWidth="1"/>
    <col min="8451" max="8451" width="49.85546875" style="1" customWidth="1"/>
    <col min="8452" max="8452" width="22.5703125" style="1" customWidth="1"/>
    <col min="8453" max="8453" width="23" style="1" customWidth="1"/>
    <col min="8454" max="8454" width="22.85546875" style="1" customWidth="1"/>
    <col min="8455" max="8455" width="23.42578125" style="1" customWidth="1"/>
    <col min="8456" max="8456" width="22" style="1" customWidth="1"/>
    <col min="8457" max="8704" width="11.42578125" style="1"/>
    <col min="8705" max="8705" width="15.42578125" style="1" customWidth="1"/>
    <col min="8706" max="8706" width="3.85546875" style="1" customWidth="1"/>
    <col min="8707" max="8707" width="49.85546875" style="1" customWidth="1"/>
    <col min="8708" max="8708" width="22.5703125" style="1" customWidth="1"/>
    <col min="8709" max="8709" width="23" style="1" customWidth="1"/>
    <col min="8710" max="8710" width="22.85546875" style="1" customWidth="1"/>
    <col min="8711" max="8711" width="23.42578125" style="1" customWidth="1"/>
    <col min="8712" max="8712" width="22" style="1" customWidth="1"/>
    <col min="8713" max="8960" width="11.42578125" style="1"/>
    <col min="8961" max="8961" width="15.42578125" style="1" customWidth="1"/>
    <col min="8962" max="8962" width="3.85546875" style="1" customWidth="1"/>
    <col min="8963" max="8963" width="49.85546875" style="1" customWidth="1"/>
    <col min="8964" max="8964" width="22.5703125" style="1" customWidth="1"/>
    <col min="8965" max="8965" width="23" style="1" customWidth="1"/>
    <col min="8966" max="8966" width="22.85546875" style="1" customWidth="1"/>
    <col min="8967" max="8967" width="23.42578125" style="1" customWidth="1"/>
    <col min="8968" max="8968" width="22" style="1" customWidth="1"/>
    <col min="8969" max="9216" width="11.42578125" style="1"/>
    <col min="9217" max="9217" width="15.42578125" style="1" customWidth="1"/>
    <col min="9218" max="9218" width="3.85546875" style="1" customWidth="1"/>
    <col min="9219" max="9219" width="49.85546875" style="1" customWidth="1"/>
    <col min="9220" max="9220" width="22.5703125" style="1" customWidth="1"/>
    <col min="9221" max="9221" width="23" style="1" customWidth="1"/>
    <col min="9222" max="9222" width="22.85546875" style="1" customWidth="1"/>
    <col min="9223" max="9223" width="23.42578125" style="1" customWidth="1"/>
    <col min="9224" max="9224" width="22" style="1" customWidth="1"/>
    <col min="9225" max="9472" width="11.42578125" style="1"/>
    <col min="9473" max="9473" width="15.42578125" style="1" customWidth="1"/>
    <col min="9474" max="9474" width="3.85546875" style="1" customWidth="1"/>
    <col min="9475" max="9475" width="49.85546875" style="1" customWidth="1"/>
    <col min="9476" max="9476" width="22.5703125" style="1" customWidth="1"/>
    <col min="9477" max="9477" width="23" style="1" customWidth="1"/>
    <col min="9478" max="9478" width="22.85546875" style="1" customWidth="1"/>
    <col min="9479" max="9479" width="23.42578125" style="1" customWidth="1"/>
    <col min="9480" max="9480" width="22" style="1" customWidth="1"/>
    <col min="9481" max="9728" width="11.42578125" style="1"/>
    <col min="9729" max="9729" width="15.42578125" style="1" customWidth="1"/>
    <col min="9730" max="9730" width="3.85546875" style="1" customWidth="1"/>
    <col min="9731" max="9731" width="49.85546875" style="1" customWidth="1"/>
    <col min="9732" max="9732" width="22.5703125" style="1" customWidth="1"/>
    <col min="9733" max="9733" width="23" style="1" customWidth="1"/>
    <col min="9734" max="9734" width="22.85546875" style="1" customWidth="1"/>
    <col min="9735" max="9735" width="23.42578125" style="1" customWidth="1"/>
    <col min="9736" max="9736" width="22" style="1" customWidth="1"/>
    <col min="9737" max="9984" width="11.42578125" style="1"/>
    <col min="9985" max="9985" width="15.42578125" style="1" customWidth="1"/>
    <col min="9986" max="9986" width="3.85546875" style="1" customWidth="1"/>
    <col min="9987" max="9987" width="49.85546875" style="1" customWidth="1"/>
    <col min="9988" max="9988" width="22.5703125" style="1" customWidth="1"/>
    <col min="9989" max="9989" width="23" style="1" customWidth="1"/>
    <col min="9990" max="9990" width="22.85546875" style="1" customWidth="1"/>
    <col min="9991" max="9991" width="23.42578125" style="1" customWidth="1"/>
    <col min="9992" max="9992" width="22" style="1" customWidth="1"/>
    <col min="9993" max="10240" width="11.42578125" style="1"/>
    <col min="10241" max="10241" width="15.42578125" style="1" customWidth="1"/>
    <col min="10242" max="10242" width="3.85546875" style="1" customWidth="1"/>
    <col min="10243" max="10243" width="49.85546875" style="1" customWidth="1"/>
    <col min="10244" max="10244" width="22.5703125" style="1" customWidth="1"/>
    <col min="10245" max="10245" width="23" style="1" customWidth="1"/>
    <col min="10246" max="10246" width="22.85546875" style="1" customWidth="1"/>
    <col min="10247" max="10247" width="23.42578125" style="1" customWidth="1"/>
    <col min="10248" max="10248" width="22" style="1" customWidth="1"/>
    <col min="10249" max="10496" width="11.42578125" style="1"/>
    <col min="10497" max="10497" width="15.42578125" style="1" customWidth="1"/>
    <col min="10498" max="10498" width="3.85546875" style="1" customWidth="1"/>
    <col min="10499" max="10499" width="49.85546875" style="1" customWidth="1"/>
    <col min="10500" max="10500" width="22.5703125" style="1" customWidth="1"/>
    <col min="10501" max="10501" width="23" style="1" customWidth="1"/>
    <col min="10502" max="10502" width="22.85546875" style="1" customWidth="1"/>
    <col min="10503" max="10503" width="23.42578125" style="1" customWidth="1"/>
    <col min="10504" max="10504" width="22" style="1" customWidth="1"/>
    <col min="10505" max="10752" width="11.42578125" style="1"/>
    <col min="10753" max="10753" width="15.42578125" style="1" customWidth="1"/>
    <col min="10754" max="10754" width="3.85546875" style="1" customWidth="1"/>
    <col min="10755" max="10755" width="49.85546875" style="1" customWidth="1"/>
    <col min="10756" max="10756" width="22.5703125" style="1" customWidth="1"/>
    <col min="10757" max="10757" width="23" style="1" customWidth="1"/>
    <col min="10758" max="10758" width="22.85546875" style="1" customWidth="1"/>
    <col min="10759" max="10759" width="23.42578125" style="1" customWidth="1"/>
    <col min="10760" max="10760" width="22" style="1" customWidth="1"/>
    <col min="10761" max="11008" width="11.42578125" style="1"/>
    <col min="11009" max="11009" width="15.42578125" style="1" customWidth="1"/>
    <col min="11010" max="11010" width="3.85546875" style="1" customWidth="1"/>
    <col min="11011" max="11011" width="49.85546875" style="1" customWidth="1"/>
    <col min="11012" max="11012" width="22.5703125" style="1" customWidth="1"/>
    <col min="11013" max="11013" width="23" style="1" customWidth="1"/>
    <col min="11014" max="11014" width="22.85546875" style="1" customWidth="1"/>
    <col min="11015" max="11015" width="23.42578125" style="1" customWidth="1"/>
    <col min="11016" max="11016" width="22" style="1" customWidth="1"/>
    <col min="11017" max="11264" width="11.42578125" style="1"/>
    <col min="11265" max="11265" width="15.42578125" style="1" customWidth="1"/>
    <col min="11266" max="11266" width="3.85546875" style="1" customWidth="1"/>
    <col min="11267" max="11267" width="49.85546875" style="1" customWidth="1"/>
    <col min="11268" max="11268" width="22.5703125" style="1" customWidth="1"/>
    <col min="11269" max="11269" width="23" style="1" customWidth="1"/>
    <col min="11270" max="11270" width="22.85546875" style="1" customWidth="1"/>
    <col min="11271" max="11271" width="23.42578125" style="1" customWidth="1"/>
    <col min="11272" max="11272" width="22" style="1" customWidth="1"/>
    <col min="11273" max="11520" width="11.42578125" style="1"/>
    <col min="11521" max="11521" width="15.42578125" style="1" customWidth="1"/>
    <col min="11522" max="11522" width="3.85546875" style="1" customWidth="1"/>
    <col min="11523" max="11523" width="49.85546875" style="1" customWidth="1"/>
    <col min="11524" max="11524" width="22.5703125" style="1" customWidth="1"/>
    <col min="11525" max="11525" width="23" style="1" customWidth="1"/>
    <col min="11526" max="11526" width="22.85546875" style="1" customWidth="1"/>
    <col min="11527" max="11527" width="23.42578125" style="1" customWidth="1"/>
    <col min="11528" max="11528" width="22" style="1" customWidth="1"/>
    <col min="11529" max="11776" width="11.42578125" style="1"/>
    <col min="11777" max="11777" width="15.42578125" style="1" customWidth="1"/>
    <col min="11778" max="11778" width="3.85546875" style="1" customWidth="1"/>
    <col min="11779" max="11779" width="49.85546875" style="1" customWidth="1"/>
    <col min="11780" max="11780" width="22.5703125" style="1" customWidth="1"/>
    <col min="11781" max="11781" width="23" style="1" customWidth="1"/>
    <col min="11782" max="11782" width="22.85546875" style="1" customWidth="1"/>
    <col min="11783" max="11783" width="23.42578125" style="1" customWidth="1"/>
    <col min="11784" max="11784" width="22" style="1" customWidth="1"/>
    <col min="11785" max="12032" width="11.42578125" style="1"/>
    <col min="12033" max="12033" width="15.42578125" style="1" customWidth="1"/>
    <col min="12034" max="12034" width="3.85546875" style="1" customWidth="1"/>
    <col min="12035" max="12035" width="49.85546875" style="1" customWidth="1"/>
    <col min="12036" max="12036" width="22.5703125" style="1" customWidth="1"/>
    <col min="12037" max="12037" width="23" style="1" customWidth="1"/>
    <col min="12038" max="12038" width="22.85546875" style="1" customWidth="1"/>
    <col min="12039" max="12039" width="23.42578125" style="1" customWidth="1"/>
    <col min="12040" max="12040" width="22" style="1" customWidth="1"/>
    <col min="12041" max="12288" width="11.42578125" style="1"/>
    <col min="12289" max="12289" width="15.42578125" style="1" customWidth="1"/>
    <col min="12290" max="12290" width="3.85546875" style="1" customWidth="1"/>
    <col min="12291" max="12291" width="49.85546875" style="1" customWidth="1"/>
    <col min="12292" max="12292" width="22.5703125" style="1" customWidth="1"/>
    <col min="12293" max="12293" width="23" style="1" customWidth="1"/>
    <col min="12294" max="12294" width="22.85546875" style="1" customWidth="1"/>
    <col min="12295" max="12295" width="23.42578125" style="1" customWidth="1"/>
    <col min="12296" max="12296" width="22" style="1" customWidth="1"/>
    <col min="12297" max="12544" width="11.42578125" style="1"/>
    <col min="12545" max="12545" width="15.42578125" style="1" customWidth="1"/>
    <col min="12546" max="12546" width="3.85546875" style="1" customWidth="1"/>
    <col min="12547" max="12547" width="49.85546875" style="1" customWidth="1"/>
    <col min="12548" max="12548" width="22.5703125" style="1" customWidth="1"/>
    <col min="12549" max="12549" width="23" style="1" customWidth="1"/>
    <col min="12550" max="12550" width="22.85546875" style="1" customWidth="1"/>
    <col min="12551" max="12551" width="23.42578125" style="1" customWidth="1"/>
    <col min="12552" max="12552" width="22" style="1" customWidth="1"/>
    <col min="12553" max="12800" width="11.42578125" style="1"/>
    <col min="12801" max="12801" width="15.42578125" style="1" customWidth="1"/>
    <col min="12802" max="12802" width="3.85546875" style="1" customWidth="1"/>
    <col min="12803" max="12803" width="49.85546875" style="1" customWidth="1"/>
    <col min="12804" max="12804" width="22.5703125" style="1" customWidth="1"/>
    <col min="12805" max="12805" width="23" style="1" customWidth="1"/>
    <col min="12806" max="12806" width="22.85546875" style="1" customWidth="1"/>
    <col min="12807" max="12807" width="23.42578125" style="1" customWidth="1"/>
    <col min="12808" max="12808" width="22" style="1" customWidth="1"/>
    <col min="12809" max="13056" width="11.42578125" style="1"/>
    <col min="13057" max="13057" width="15.42578125" style="1" customWidth="1"/>
    <col min="13058" max="13058" width="3.85546875" style="1" customWidth="1"/>
    <col min="13059" max="13059" width="49.85546875" style="1" customWidth="1"/>
    <col min="13060" max="13060" width="22.5703125" style="1" customWidth="1"/>
    <col min="13061" max="13061" width="23" style="1" customWidth="1"/>
    <col min="13062" max="13062" width="22.85546875" style="1" customWidth="1"/>
    <col min="13063" max="13063" width="23.42578125" style="1" customWidth="1"/>
    <col min="13064" max="13064" width="22" style="1" customWidth="1"/>
    <col min="13065" max="13312" width="11.42578125" style="1"/>
    <col min="13313" max="13313" width="15.42578125" style="1" customWidth="1"/>
    <col min="13314" max="13314" width="3.85546875" style="1" customWidth="1"/>
    <col min="13315" max="13315" width="49.85546875" style="1" customWidth="1"/>
    <col min="13316" max="13316" width="22.5703125" style="1" customWidth="1"/>
    <col min="13317" max="13317" width="23" style="1" customWidth="1"/>
    <col min="13318" max="13318" width="22.85546875" style="1" customWidth="1"/>
    <col min="13319" max="13319" width="23.42578125" style="1" customWidth="1"/>
    <col min="13320" max="13320" width="22" style="1" customWidth="1"/>
    <col min="13321" max="13568" width="11.42578125" style="1"/>
    <col min="13569" max="13569" width="15.42578125" style="1" customWidth="1"/>
    <col min="13570" max="13570" width="3.85546875" style="1" customWidth="1"/>
    <col min="13571" max="13571" width="49.85546875" style="1" customWidth="1"/>
    <col min="13572" max="13572" width="22.5703125" style="1" customWidth="1"/>
    <col min="13573" max="13573" width="23" style="1" customWidth="1"/>
    <col min="13574" max="13574" width="22.85546875" style="1" customWidth="1"/>
    <col min="13575" max="13575" width="23.42578125" style="1" customWidth="1"/>
    <col min="13576" max="13576" width="22" style="1" customWidth="1"/>
    <col min="13577" max="13824" width="11.42578125" style="1"/>
    <col min="13825" max="13825" width="15.42578125" style="1" customWidth="1"/>
    <col min="13826" max="13826" width="3.85546875" style="1" customWidth="1"/>
    <col min="13827" max="13827" width="49.85546875" style="1" customWidth="1"/>
    <col min="13828" max="13828" width="22.5703125" style="1" customWidth="1"/>
    <col min="13829" max="13829" width="23" style="1" customWidth="1"/>
    <col min="13830" max="13830" width="22.85546875" style="1" customWidth="1"/>
    <col min="13831" max="13831" width="23.42578125" style="1" customWidth="1"/>
    <col min="13832" max="13832" width="22" style="1" customWidth="1"/>
    <col min="13833" max="14080" width="11.42578125" style="1"/>
    <col min="14081" max="14081" width="15.42578125" style="1" customWidth="1"/>
    <col min="14082" max="14082" width="3.85546875" style="1" customWidth="1"/>
    <col min="14083" max="14083" width="49.85546875" style="1" customWidth="1"/>
    <col min="14084" max="14084" width="22.5703125" style="1" customWidth="1"/>
    <col min="14085" max="14085" width="23" style="1" customWidth="1"/>
    <col min="14086" max="14086" width="22.85546875" style="1" customWidth="1"/>
    <col min="14087" max="14087" width="23.42578125" style="1" customWidth="1"/>
    <col min="14088" max="14088" width="22" style="1" customWidth="1"/>
    <col min="14089" max="14336" width="11.42578125" style="1"/>
    <col min="14337" max="14337" width="15.42578125" style="1" customWidth="1"/>
    <col min="14338" max="14338" width="3.85546875" style="1" customWidth="1"/>
    <col min="14339" max="14339" width="49.85546875" style="1" customWidth="1"/>
    <col min="14340" max="14340" width="22.5703125" style="1" customWidth="1"/>
    <col min="14341" max="14341" width="23" style="1" customWidth="1"/>
    <col min="14342" max="14342" width="22.85546875" style="1" customWidth="1"/>
    <col min="14343" max="14343" width="23.42578125" style="1" customWidth="1"/>
    <col min="14344" max="14344" width="22" style="1" customWidth="1"/>
    <col min="14345" max="14592" width="11.42578125" style="1"/>
    <col min="14593" max="14593" width="15.42578125" style="1" customWidth="1"/>
    <col min="14594" max="14594" width="3.85546875" style="1" customWidth="1"/>
    <col min="14595" max="14595" width="49.85546875" style="1" customWidth="1"/>
    <col min="14596" max="14596" width="22.5703125" style="1" customWidth="1"/>
    <col min="14597" max="14597" width="23" style="1" customWidth="1"/>
    <col min="14598" max="14598" width="22.85546875" style="1" customWidth="1"/>
    <col min="14599" max="14599" width="23.42578125" style="1" customWidth="1"/>
    <col min="14600" max="14600" width="22" style="1" customWidth="1"/>
    <col min="14601" max="14848" width="11.42578125" style="1"/>
    <col min="14849" max="14849" width="15.42578125" style="1" customWidth="1"/>
    <col min="14850" max="14850" width="3.85546875" style="1" customWidth="1"/>
    <col min="14851" max="14851" width="49.85546875" style="1" customWidth="1"/>
    <col min="14852" max="14852" width="22.5703125" style="1" customWidth="1"/>
    <col min="14853" max="14853" width="23" style="1" customWidth="1"/>
    <col min="14854" max="14854" width="22.85546875" style="1" customWidth="1"/>
    <col min="14855" max="14855" width="23.42578125" style="1" customWidth="1"/>
    <col min="14856" max="14856" width="22" style="1" customWidth="1"/>
    <col min="14857" max="15104" width="11.42578125" style="1"/>
    <col min="15105" max="15105" width="15.42578125" style="1" customWidth="1"/>
    <col min="15106" max="15106" width="3.85546875" style="1" customWidth="1"/>
    <col min="15107" max="15107" width="49.85546875" style="1" customWidth="1"/>
    <col min="15108" max="15108" width="22.5703125" style="1" customWidth="1"/>
    <col min="15109" max="15109" width="23" style="1" customWidth="1"/>
    <col min="15110" max="15110" width="22.85546875" style="1" customWidth="1"/>
    <col min="15111" max="15111" width="23.42578125" style="1" customWidth="1"/>
    <col min="15112" max="15112" width="22" style="1" customWidth="1"/>
    <col min="15113" max="15360" width="11.42578125" style="1"/>
    <col min="15361" max="15361" width="15.42578125" style="1" customWidth="1"/>
    <col min="15362" max="15362" width="3.85546875" style="1" customWidth="1"/>
    <col min="15363" max="15363" width="49.85546875" style="1" customWidth="1"/>
    <col min="15364" max="15364" width="22.5703125" style="1" customWidth="1"/>
    <col min="15365" max="15365" width="23" style="1" customWidth="1"/>
    <col min="15366" max="15366" width="22.85546875" style="1" customWidth="1"/>
    <col min="15367" max="15367" width="23.42578125" style="1" customWidth="1"/>
    <col min="15368" max="15368" width="22" style="1" customWidth="1"/>
    <col min="15369" max="15616" width="11.42578125" style="1"/>
    <col min="15617" max="15617" width="15.42578125" style="1" customWidth="1"/>
    <col min="15618" max="15618" width="3.85546875" style="1" customWidth="1"/>
    <col min="15619" max="15619" width="49.85546875" style="1" customWidth="1"/>
    <col min="15620" max="15620" width="22.5703125" style="1" customWidth="1"/>
    <col min="15621" max="15621" width="23" style="1" customWidth="1"/>
    <col min="15622" max="15622" width="22.85546875" style="1" customWidth="1"/>
    <col min="15623" max="15623" width="23.42578125" style="1" customWidth="1"/>
    <col min="15624" max="15624" width="22" style="1" customWidth="1"/>
    <col min="15625" max="15872" width="11.42578125" style="1"/>
    <col min="15873" max="15873" width="15.42578125" style="1" customWidth="1"/>
    <col min="15874" max="15874" width="3.85546875" style="1" customWidth="1"/>
    <col min="15875" max="15875" width="49.85546875" style="1" customWidth="1"/>
    <col min="15876" max="15876" width="22.5703125" style="1" customWidth="1"/>
    <col min="15877" max="15877" width="23" style="1" customWidth="1"/>
    <col min="15878" max="15878" width="22.85546875" style="1" customWidth="1"/>
    <col min="15879" max="15879" width="23.42578125" style="1" customWidth="1"/>
    <col min="15880" max="15880" width="22" style="1" customWidth="1"/>
    <col min="15881" max="16128" width="11.42578125" style="1"/>
    <col min="16129" max="16129" width="15.42578125" style="1" customWidth="1"/>
    <col min="16130" max="16130" width="3.85546875" style="1" customWidth="1"/>
    <col min="16131" max="16131" width="49.85546875" style="1" customWidth="1"/>
    <col min="16132" max="16132" width="22.5703125" style="1" customWidth="1"/>
    <col min="16133" max="16133" width="23" style="1" customWidth="1"/>
    <col min="16134" max="16134" width="22.85546875" style="1" customWidth="1"/>
    <col min="16135" max="16135" width="23.42578125" style="1" customWidth="1"/>
    <col min="16136" max="16136" width="22" style="1" customWidth="1"/>
    <col min="16137" max="16384" width="11.42578125" style="1"/>
  </cols>
  <sheetData>
    <row r="1" spans="1:8" ht="15.75" thickBot="1" x14ac:dyDescent="0.3"/>
    <row r="2" spans="1:8" x14ac:dyDescent="0.25">
      <c r="A2" s="234" t="s">
        <v>1</v>
      </c>
      <c r="B2" s="235"/>
      <c r="C2" s="235"/>
      <c r="D2" s="235"/>
      <c r="E2" s="235"/>
      <c r="F2" s="235"/>
      <c r="G2" s="235"/>
      <c r="H2" s="236"/>
    </row>
    <row r="3" spans="1:8" ht="11.25" customHeight="1" x14ac:dyDescent="0.25">
      <c r="A3" s="231" t="s">
        <v>115</v>
      </c>
      <c r="B3" s="232"/>
      <c r="C3" s="232"/>
      <c r="D3" s="232"/>
      <c r="E3" s="232"/>
      <c r="F3" s="232"/>
      <c r="G3" s="232"/>
      <c r="H3" s="233"/>
    </row>
    <row r="4" spans="1:8" ht="0.75" customHeight="1" x14ac:dyDescent="0.25">
      <c r="A4" s="3"/>
      <c r="H4" s="6"/>
    </row>
    <row r="5" spans="1:8" ht="21.75" customHeight="1" x14ac:dyDescent="0.25">
      <c r="A5" s="7" t="s">
        <v>0</v>
      </c>
      <c r="H5" s="6"/>
    </row>
    <row r="6" spans="1:8" ht="16.5" hidden="1" customHeight="1" x14ac:dyDescent="0.25">
      <c r="A6" s="3"/>
      <c r="H6" s="8"/>
    </row>
    <row r="7" spans="1:8" ht="21.75" customHeight="1" thickBot="1" x14ac:dyDescent="0.3">
      <c r="A7" s="3" t="s">
        <v>116</v>
      </c>
      <c r="C7" s="58" t="s">
        <v>4</v>
      </c>
      <c r="E7" s="4" t="s">
        <v>117</v>
      </c>
      <c r="F7" s="4" t="s">
        <v>225</v>
      </c>
      <c r="G7" s="4" t="s">
        <v>118</v>
      </c>
      <c r="H7" s="6"/>
    </row>
    <row r="8" spans="1:8" ht="9.75" hidden="1" customHeight="1" x14ac:dyDescent="0.25">
      <c r="A8" s="104"/>
      <c r="B8" s="63"/>
      <c r="C8" s="113"/>
      <c r="D8" s="64"/>
      <c r="E8" s="64"/>
      <c r="F8" s="64"/>
      <c r="G8" s="64"/>
      <c r="H8" s="66"/>
    </row>
    <row r="9" spans="1:8" ht="15.75" thickBot="1" x14ac:dyDescent="0.3">
      <c r="A9" s="114"/>
      <c r="B9" s="115"/>
      <c r="C9" s="116"/>
      <c r="D9" s="117"/>
      <c r="E9" s="117"/>
      <c r="F9" s="117"/>
      <c r="G9" s="117"/>
      <c r="H9" s="118"/>
    </row>
    <row r="10" spans="1:8" ht="39" customHeight="1" thickBot="1" x14ac:dyDescent="0.3">
      <c r="A10" s="44" t="s">
        <v>119</v>
      </c>
      <c r="B10" s="45"/>
      <c r="C10" s="45" t="s">
        <v>120</v>
      </c>
      <c r="D10" s="46" t="s">
        <v>121</v>
      </c>
      <c r="E10" s="46" t="s">
        <v>122</v>
      </c>
      <c r="F10" s="46" t="s">
        <v>123</v>
      </c>
      <c r="G10" s="46" t="s">
        <v>124</v>
      </c>
      <c r="H10" s="48" t="s">
        <v>125</v>
      </c>
    </row>
    <row r="11" spans="1:8" s="121" customFormat="1" ht="16.5" thickBot="1" x14ac:dyDescent="0.3">
      <c r="A11" s="106" t="s">
        <v>13</v>
      </c>
      <c r="B11" s="119"/>
      <c r="C11" s="120" t="s">
        <v>14</v>
      </c>
      <c r="D11" s="111">
        <f>+D12+D58+D117</f>
        <v>69284009651</v>
      </c>
      <c r="E11" s="111">
        <f>+E12+E58+E117</f>
        <v>54088888618</v>
      </c>
      <c r="F11" s="111">
        <f>+F12+F58+F117</f>
        <v>16018898217</v>
      </c>
      <c r="G11" s="111">
        <f>+G12+G58+G117</f>
        <v>2787688248</v>
      </c>
      <c r="H11" s="112">
        <f>+H12+H58+H117</f>
        <v>2141377805</v>
      </c>
    </row>
    <row r="12" spans="1:8" ht="15.75" x14ac:dyDescent="0.25">
      <c r="A12" s="22">
        <v>1</v>
      </c>
      <c r="B12" s="23"/>
      <c r="C12" s="79" t="s">
        <v>15</v>
      </c>
      <c r="D12" s="122">
        <f>+D13</f>
        <v>51272894218</v>
      </c>
      <c r="E12" s="122">
        <f>+E13</f>
        <v>46774051056</v>
      </c>
      <c r="F12" s="122">
        <f>+F13</f>
        <v>9665887255</v>
      </c>
      <c r="G12" s="122">
        <f>+G13</f>
        <v>2780514848</v>
      </c>
      <c r="H12" s="123">
        <f>+H13</f>
        <v>2141377805</v>
      </c>
    </row>
    <row r="13" spans="1:8" ht="15.75" x14ac:dyDescent="0.25">
      <c r="A13" s="27">
        <v>10</v>
      </c>
      <c r="B13" s="28"/>
      <c r="C13" s="31" t="s">
        <v>15</v>
      </c>
      <c r="D13" s="124">
        <f>+D14+D34+D37</f>
        <v>51272894218</v>
      </c>
      <c r="E13" s="124">
        <f>+E14+E34+E37</f>
        <v>46774051056</v>
      </c>
      <c r="F13" s="124">
        <f>+F14+F34+F37</f>
        <v>9665887255</v>
      </c>
      <c r="G13" s="124">
        <f>+G14+G34+G37</f>
        <v>2780514848</v>
      </c>
      <c r="H13" s="125">
        <f>+H14+H34+H37</f>
        <v>2141377805</v>
      </c>
    </row>
    <row r="14" spans="1:8" ht="14.25" customHeight="1" x14ac:dyDescent="0.25">
      <c r="A14" s="27">
        <v>101</v>
      </c>
      <c r="B14" s="28"/>
      <c r="C14" s="31" t="s">
        <v>16</v>
      </c>
      <c r="D14" s="124">
        <f>+D15+D19+D22+D30+D33</f>
        <v>33249543984</v>
      </c>
      <c r="E14" s="124">
        <f>+E15+E19+E22+E30</f>
        <v>30488935991</v>
      </c>
      <c r="F14" s="124">
        <f>+F15+F19+F22+F30</f>
        <v>2069227400</v>
      </c>
      <c r="G14" s="124">
        <f>+G15+G19+G22+G30</f>
        <v>2069227400</v>
      </c>
      <c r="H14" s="125">
        <f>+H15+H19+H22+H30</f>
        <v>1989434248</v>
      </c>
    </row>
    <row r="15" spans="1:8" ht="15.75" x14ac:dyDescent="0.25">
      <c r="A15" s="27">
        <v>1011</v>
      </c>
      <c r="B15" s="28"/>
      <c r="C15" s="31" t="s">
        <v>126</v>
      </c>
      <c r="D15" s="124">
        <f>SUM(D16:D18)</f>
        <v>21385056936</v>
      </c>
      <c r="E15" s="124">
        <f>SUM(E16:E18)</f>
        <v>21299799506</v>
      </c>
      <c r="F15" s="124">
        <f>SUM(F16:F18)</f>
        <v>1658737918</v>
      </c>
      <c r="G15" s="124">
        <f>SUM(G16:G18)</f>
        <v>1658737918</v>
      </c>
      <c r="H15" s="125">
        <f>SUM(H16:H18)</f>
        <v>1658737918</v>
      </c>
    </row>
    <row r="16" spans="1:8" ht="15.75" x14ac:dyDescent="0.25">
      <c r="A16" s="27">
        <v>10111</v>
      </c>
      <c r="B16" s="28">
        <v>20</v>
      </c>
      <c r="C16" s="31" t="s">
        <v>18</v>
      </c>
      <c r="D16" s="124">
        <v>20072456140</v>
      </c>
      <c r="E16" s="124">
        <v>19992697167</v>
      </c>
      <c r="F16" s="124">
        <v>1638311851</v>
      </c>
      <c r="G16" s="124">
        <v>1638311851</v>
      </c>
      <c r="H16" s="125">
        <v>1638311851</v>
      </c>
    </row>
    <row r="17" spans="1:8" ht="15.75" x14ac:dyDescent="0.25">
      <c r="A17" s="27">
        <v>10112</v>
      </c>
      <c r="B17" s="28">
        <v>20</v>
      </c>
      <c r="C17" s="31" t="s">
        <v>19</v>
      </c>
      <c r="D17" s="124">
        <v>1120980658</v>
      </c>
      <c r="E17" s="124">
        <v>1115991931</v>
      </c>
      <c r="F17" s="124">
        <v>9177465</v>
      </c>
      <c r="G17" s="124">
        <v>9177465</v>
      </c>
      <c r="H17" s="125">
        <v>9177465</v>
      </c>
    </row>
    <row r="18" spans="1:8" ht="20.25" customHeight="1" x14ac:dyDescent="0.25">
      <c r="A18" s="27">
        <v>10114</v>
      </c>
      <c r="B18" s="28">
        <v>20</v>
      </c>
      <c r="C18" s="31" t="s">
        <v>20</v>
      </c>
      <c r="D18" s="124">
        <v>191620138</v>
      </c>
      <c r="E18" s="124">
        <v>191110408</v>
      </c>
      <c r="F18" s="124">
        <v>11248602</v>
      </c>
      <c r="G18" s="124">
        <v>11248602</v>
      </c>
      <c r="H18" s="125">
        <v>11248602</v>
      </c>
    </row>
    <row r="19" spans="1:8" ht="15.75" x14ac:dyDescent="0.25">
      <c r="A19" s="27">
        <v>1014</v>
      </c>
      <c r="B19" s="28"/>
      <c r="C19" s="31" t="s">
        <v>21</v>
      </c>
      <c r="D19" s="124">
        <f>SUM(D20:D21)</f>
        <v>4304408326</v>
      </c>
      <c r="E19" s="124">
        <f>SUM(E20:E21)</f>
        <v>4291643988</v>
      </c>
      <c r="F19" s="124">
        <f>SUM(F20:F21)</f>
        <v>282616758</v>
      </c>
      <c r="G19" s="124">
        <f>SUM(G20:G21)</f>
        <v>282616758</v>
      </c>
      <c r="H19" s="125">
        <f>SUM(H20:H21)</f>
        <v>282616758</v>
      </c>
    </row>
    <row r="20" spans="1:8" ht="15.75" x14ac:dyDescent="0.25">
      <c r="A20" s="27">
        <v>10141</v>
      </c>
      <c r="B20" s="28">
        <v>20</v>
      </c>
      <c r="C20" s="31" t="s">
        <v>22</v>
      </c>
      <c r="D20" s="124">
        <v>777355830</v>
      </c>
      <c r="E20" s="124">
        <v>774511626</v>
      </c>
      <c r="F20" s="124">
        <v>58700929</v>
      </c>
      <c r="G20" s="124">
        <v>58700929</v>
      </c>
      <c r="H20" s="125">
        <v>58700929</v>
      </c>
    </row>
    <row r="21" spans="1:8" ht="15.75" x14ac:dyDescent="0.25">
      <c r="A21" s="27">
        <v>10142</v>
      </c>
      <c r="B21" s="28">
        <v>20</v>
      </c>
      <c r="C21" s="31" t="s">
        <v>23</v>
      </c>
      <c r="D21" s="124">
        <v>3527052496</v>
      </c>
      <c r="E21" s="126">
        <v>3517132362</v>
      </c>
      <c r="F21" s="124">
        <v>223915829</v>
      </c>
      <c r="G21" s="124">
        <v>223915829</v>
      </c>
      <c r="H21" s="125">
        <v>223915829</v>
      </c>
    </row>
    <row r="22" spans="1:8" ht="15.75" customHeight="1" x14ac:dyDescent="0.25">
      <c r="A22" s="27">
        <v>1015</v>
      </c>
      <c r="B22" s="28"/>
      <c r="C22" s="31" t="s">
        <v>24</v>
      </c>
      <c r="D22" s="124">
        <f>SUM(D23:D29)</f>
        <v>4721278363</v>
      </c>
      <c r="E22" s="124">
        <f>SUM(E23:E29)</f>
        <v>4696114175</v>
      </c>
      <c r="F22" s="124">
        <f>SUM(F23:F29)</f>
        <v>81116070</v>
      </c>
      <c r="G22" s="124">
        <f>SUM(G23:G29)</f>
        <v>81116070</v>
      </c>
      <c r="H22" s="125">
        <f>SUM(H23:H29)</f>
        <v>43730321</v>
      </c>
    </row>
    <row r="23" spans="1:8" ht="15.75" x14ac:dyDescent="0.25">
      <c r="A23" s="27">
        <v>10152</v>
      </c>
      <c r="B23" s="28">
        <v>20</v>
      </c>
      <c r="C23" s="31" t="s">
        <v>25</v>
      </c>
      <c r="D23" s="124">
        <v>731342122</v>
      </c>
      <c r="E23" s="124">
        <v>728431919</v>
      </c>
      <c r="F23" s="124">
        <v>37010564</v>
      </c>
      <c r="G23" s="124">
        <v>37010564</v>
      </c>
      <c r="H23" s="125">
        <v>35502876</v>
      </c>
    </row>
    <row r="24" spans="1:8" ht="15.75" x14ac:dyDescent="0.25">
      <c r="A24" s="27">
        <v>10155</v>
      </c>
      <c r="B24" s="28">
        <v>20</v>
      </c>
      <c r="C24" s="31" t="s">
        <v>26</v>
      </c>
      <c r="D24" s="124">
        <v>152324729</v>
      </c>
      <c r="E24" s="124">
        <v>151817385</v>
      </c>
      <c r="F24" s="124">
        <v>4044570</v>
      </c>
      <c r="G24" s="124">
        <v>4044570</v>
      </c>
      <c r="H24" s="125">
        <v>896674</v>
      </c>
    </row>
    <row r="25" spans="1:8" ht="15.75" x14ac:dyDescent="0.25">
      <c r="A25" s="27">
        <v>101512</v>
      </c>
      <c r="B25" s="28">
        <v>20</v>
      </c>
      <c r="C25" s="31" t="s">
        <v>127</v>
      </c>
      <c r="D25" s="124">
        <v>2100000</v>
      </c>
      <c r="E25" s="124">
        <v>2092900</v>
      </c>
      <c r="F25" s="124">
        <v>121570</v>
      </c>
      <c r="G25" s="124">
        <v>121570</v>
      </c>
      <c r="H25" s="125">
        <v>121570</v>
      </c>
    </row>
    <row r="26" spans="1:8" ht="15.75" x14ac:dyDescent="0.25">
      <c r="A26" s="27">
        <v>101514</v>
      </c>
      <c r="B26" s="28">
        <v>20</v>
      </c>
      <c r="C26" s="31" t="s">
        <v>128</v>
      </c>
      <c r="D26" s="126">
        <v>972895274</v>
      </c>
      <c r="E26" s="126">
        <v>967487467</v>
      </c>
      <c r="F26" s="126">
        <v>0</v>
      </c>
      <c r="G26" s="126">
        <v>0</v>
      </c>
      <c r="H26" s="127">
        <v>0</v>
      </c>
    </row>
    <row r="27" spans="1:8" ht="15.75" x14ac:dyDescent="0.25">
      <c r="A27" s="27">
        <v>101515</v>
      </c>
      <c r="B27" s="28">
        <v>20</v>
      </c>
      <c r="C27" s="31" t="s">
        <v>28</v>
      </c>
      <c r="D27" s="124">
        <v>1012389369</v>
      </c>
      <c r="E27" s="124">
        <v>1008064983</v>
      </c>
      <c r="F27" s="124">
        <v>39939366</v>
      </c>
      <c r="G27" s="124">
        <v>39939366</v>
      </c>
      <c r="H27" s="125">
        <v>7209201</v>
      </c>
    </row>
    <row r="28" spans="1:8" ht="15.75" x14ac:dyDescent="0.25">
      <c r="A28" s="27">
        <v>101516</v>
      </c>
      <c r="B28" s="28">
        <v>20</v>
      </c>
      <c r="C28" s="31" t="s">
        <v>29</v>
      </c>
      <c r="D28" s="124">
        <v>1782247417</v>
      </c>
      <c r="E28" s="124">
        <v>1770632978</v>
      </c>
      <c r="F28" s="124">
        <v>0</v>
      </c>
      <c r="G28" s="124">
        <v>0</v>
      </c>
      <c r="H28" s="125">
        <v>0</v>
      </c>
    </row>
    <row r="29" spans="1:8" ht="15.75" x14ac:dyDescent="0.25">
      <c r="A29" s="27">
        <v>101592</v>
      </c>
      <c r="B29" s="28">
        <v>20</v>
      </c>
      <c r="C29" s="31" t="s">
        <v>129</v>
      </c>
      <c r="D29" s="124">
        <v>67979452</v>
      </c>
      <c r="E29" s="124">
        <v>67586543</v>
      </c>
      <c r="F29" s="124">
        <v>0</v>
      </c>
      <c r="G29" s="124">
        <v>0</v>
      </c>
      <c r="H29" s="125">
        <v>0</v>
      </c>
    </row>
    <row r="30" spans="1:8" ht="31.5" x14ac:dyDescent="0.25">
      <c r="A30" s="27">
        <v>1019</v>
      </c>
      <c r="B30" s="28"/>
      <c r="C30" s="31" t="s">
        <v>31</v>
      </c>
      <c r="D30" s="124">
        <f>+D31+D32</f>
        <v>202966280</v>
      </c>
      <c r="E30" s="124">
        <f>+E31+E32</f>
        <v>201378322</v>
      </c>
      <c r="F30" s="124">
        <f>+F31+F32</f>
        <v>46756654</v>
      </c>
      <c r="G30" s="124">
        <f>+G31+G32</f>
        <v>46756654</v>
      </c>
      <c r="H30" s="125">
        <f>+H31+H32</f>
        <v>4349251</v>
      </c>
    </row>
    <row r="31" spans="1:8" ht="15.75" x14ac:dyDescent="0.25">
      <c r="A31" s="27">
        <v>10191</v>
      </c>
      <c r="B31" s="28">
        <v>20</v>
      </c>
      <c r="C31" s="31" t="s">
        <v>32</v>
      </c>
      <c r="D31" s="124">
        <v>100182861</v>
      </c>
      <c r="E31" s="124">
        <v>99818658</v>
      </c>
      <c r="F31" s="124">
        <v>4349251</v>
      </c>
      <c r="G31" s="124">
        <v>4349251</v>
      </c>
      <c r="H31" s="125">
        <v>4349251</v>
      </c>
    </row>
    <row r="32" spans="1:8" ht="15.75" x14ac:dyDescent="0.25">
      <c r="A32" s="27">
        <v>10193</v>
      </c>
      <c r="B32" s="28">
        <v>20</v>
      </c>
      <c r="C32" s="31" t="s">
        <v>33</v>
      </c>
      <c r="D32" s="124">
        <v>102783419</v>
      </c>
      <c r="E32" s="124">
        <v>101559664</v>
      </c>
      <c r="F32" s="124">
        <v>42407403</v>
      </c>
      <c r="G32" s="124">
        <v>42407403</v>
      </c>
      <c r="H32" s="125">
        <v>0</v>
      </c>
    </row>
    <row r="33" spans="1:8" ht="30.75" customHeight="1" x14ac:dyDescent="0.25">
      <c r="A33" s="27">
        <v>10110</v>
      </c>
      <c r="B33" s="28">
        <v>20</v>
      </c>
      <c r="C33" s="31" t="s">
        <v>130</v>
      </c>
      <c r="D33" s="128">
        <v>2635834079</v>
      </c>
      <c r="E33" s="124">
        <v>0</v>
      </c>
      <c r="F33" s="124">
        <v>0</v>
      </c>
      <c r="G33" s="124">
        <v>0</v>
      </c>
      <c r="H33" s="125">
        <v>0</v>
      </c>
    </row>
    <row r="34" spans="1:8" ht="15.75" x14ac:dyDescent="0.25">
      <c r="A34" s="27">
        <v>102</v>
      </c>
      <c r="B34" s="28"/>
      <c r="C34" s="31" t="s">
        <v>34</v>
      </c>
      <c r="D34" s="126">
        <f>SUM(D35:D36)</f>
        <v>8911457434</v>
      </c>
      <c r="E34" s="126">
        <f>SUM(E35:E36)</f>
        <v>7211545251</v>
      </c>
      <c r="F34" s="126">
        <f>SUM(F35:F36)</f>
        <v>6885372407</v>
      </c>
      <c r="G34" s="126">
        <f>SUM(G35:G36)</f>
        <v>0</v>
      </c>
      <c r="H34" s="127">
        <f>SUM(H35:H36)</f>
        <v>0</v>
      </c>
    </row>
    <row r="35" spans="1:8" ht="15.75" x14ac:dyDescent="0.25">
      <c r="A35" s="27">
        <v>10212</v>
      </c>
      <c r="B35" s="28">
        <v>20</v>
      </c>
      <c r="C35" s="31" t="s">
        <v>35</v>
      </c>
      <c r="D35" s="124">
        <v>590000000</v>
      </c>
      <c r="E35" s="124">
        <v>518076420</v>
      </c>
      <c r="F35" s="124">
        <v>293091034</v>
      </c>
      <c r="G35" s="124">
        <v>0</v>
      </c>
      <c r="H35" s="125">
        <v>0</v>
      </c>
    </row>
    <row r="36" spans="1:8" ht="15.75" x14ac:dyDescent="0.25">
      <c r="A36" s="27">
        <v>10214</v>
      </c>
      <c r="B36" s="28">
        <v>20</v>
      </c>
      <c r="C36" s="31" t="s">
        <v>36</v>
      </c>
      <c r="D36" s="124">
        <v>8321457434</v>
      </c>
      <c r="E36" s="124">
        <v>6693468831</v>
      </c>
      <c r="F36" s="124">
        <v>6592281373</v>
      </c>
      <c r="G36" s="124">
        <v>0</v>
      </c>
      <c r="H36" s="125">
        <v>0</v>
      </c>
    </row>
    <row r="37" spans="1:8" ht="31.5" customHeight="1" x14ac:dyDescent="0.25">
      <c r="A37" s="27">
        <v>105</v>
      </c>
      <c r="B37" s="28"/>
      <c r="C37" s="31" t="s">
        <v>131</v>
      </c>
      <c r="D37" s="124">
        <f>+D38+D42+D46+D47</f>
        <v>9111892800</v>
      </c>
      <c r="E37" s="124">
        <f>+E38+E42+E46+E47</f>
        <v>9073569814</v>
      </c>
      <c r="F37" s="124">
        <f>+F38+F42+F46+F47</f>
        <v>711287448</v>
      </c>
      <c r="G37" s="124">
        <f>+G38+G42+G46+G47</f>
        <v>711287448</v>
      </c>
      <c r="H37" s="125">
        <f>+H38+H42+H46+H47</f>
        <v>151943557</v>
      </c>
    </row>
    <row r="38" spans="1:8" ht="15.75" x14ac:dyDescent="0.25">
      <c r="A38" s="27">
        <v>1051</v>
      </c>
      <c r="B38" s="28"/>
      <c r="C38" s="31" t="s">
        <v>38</v>
      </c>
      <c r="D38" s="124">
        <f>SUM(D39:D41)</f>
        <v>4924245681</v>
      </c>
      <c r="E38" s="124">
        <f>SUM(E39:E41)</f>
        <v>4907639916</v>
      </c>
      <c r="F38" s="124">
        <f>SUM(F39:F41)</f>
        <v>366666596</v>
      </c>
      <c r="G38" s="124">
        <f>SUM(G39:G41)</f>
        <v>366666596</v>
      </c>
      <c r="H38" s="125">
        <f>SUM(H39:H41)</f>
        <v>0</v>
      </c>
    </row>
    <row r="39" spans="1:8" ht="15.75" x14ac:dyDescent="0.25">
      <c r="A39" s="27">
        <v>10511</v>
      </c>
      <c r="B39" s="28">
        <v>20</v>
      </c>
      <c r="C39" s="31" t="s">
        <v>39</v>
      </c>
      <c r="D39" s="124">
        <v>1044978140</v>
      </c>
      <c r="E39" s="124">
        <v>1041530150</v>
      </c>
      <c r="F39" s="124">
        <v>70294000</v>
      </c>
      <c r="G39" s="124">
        <v>70294000</v>
      </c>
      <c r="H39" s="125">
        <v>0</v>
      </c>
    </row>
    <row r="40" spans="1:8" ht="31.5" x14ac:dyDescent="0.25">
      <c r="A40" s="27">
        <v>10513</v>
      </c>
      <c r="B40" s="28">
        <v>20</v>
      </c>
      <c r="C40" s="31" t="s">
        <v>132</v>
      </c>
      <c r="D40" s="124">
        <v>1750775142</v>
      </c>
      <c r="E40" s="124">
        <v>1744783587</v>
      </c>
      <c r="F40" s="124">
        <v>135938136</v>
      </c>
      <c r="G40" s="124">
        <v>135938136</v>
      </c>
      <c r="H40" s="125">
        <v>0</v>
      </c>
    </row>
    <row r="41" spans="1:8" ht="15.75" x14ac:dyDescent="0.25">
      <c r="A41" s="27">
        <v>10514</v>
      </c>
      <c r="B41" s="28">
        <v>20</v>
      </c>
      <c r="C41" s="31" t="s">
        <v>41</v>
      </c>
      <c r="D41" s="124">
        <v>2128492399</v>
      </c>
      <c r="E41" s="124">
        <v>2121326179</v>
      </c>
      <c r="F41" s="124">
        <v>160434460</v>
      </c>
      <c r="G41" s="124">
        <v>160434460</v>
      </c>
      <c r="H41" s="125">
        <v>0</v>
      </c>
    </row>
    <row r="42" spans="1:8" ht="15.75" x14ac:dyDescent="0.25">
      <c r="A42" s="27">
        <v>1052</v>
      </c>
      <c r="B42" s="28"/>
      <c r="C42" s="31" t="s">
        <v>133</v>
      </c>
      <c r="D42" s="124">
        <f>+D43+D44+D45</f>
        <v>2862507970</v>
      </c>
      <c r="E42" s="124">
        <f>+E43+E44+E45</f>
        <v>2845100735</v>
      </c>
      <c r="F42" s="124">
        <f>+F43+F44+F45</f>
        <v>256753042</v>
      </c>
      <c r="G42" s="124">
        <f>+G43+G44+G45</f>
        <v>256753042</v>
      </c>
      <c r="H42" s="125">
        <f>+H43+H44+H45</f>
        <v>151943557</v>
      </c>
    </row>
    <row r="43" spans="1:8" ht="15.75" x14ac:dyDescent="0.25">
      <c r="A43" s="27">
        <v>10522</v>
      </c>
      <c r="B43" s="28">
        <v>20</v>
      </c>
      <c r="C43" s="31" t="s">
        <v>43</v>
      </c>
      <c r="D43" s="124">
        <v>1532106631</v>
      </c>
      <c r="E43" s="124">
        <v>1518629550</v>
      </c>
      <c r="F43" s="124">
        <v>158330662</v>
      </c>
      <c r="G43" s="124">
        <v>158330662</v>
      </c>
      <c r="H43" s="125">
        <v>151943557</v>
      </c>
    </row>
    <row r="44" spans="1:8" ht="31.5" x14ac:dyDescent="0.25">
      <c r="A44" s="27">
        <v>10523</v>
      </c>
      <c r="B44" s="28">
        <v>20</v>
      </c>
      <c r="C44" s="31" t="s">
        <v>44</v>
      </c>
      <c r="D44" s="124">
        <v>1197417320</v>
      </c>
      <c r="E44" s="124">
        <v>1193914994</v>
      </c>
      <c r="F44" s="124">
        <v>89377236</v>
      </c>
      <c r="G44" s="124">
        <v>89377236</v>
      </c>
      <c r="H44" s="125">
        <v>0</v>
      </c>
    </row>
    <row r="45" spans="1:8" ht="47.25" x14ac:dyDescent="0.25">
      <c r="A45" s="27">
        <v>10527</v>
      </c>
      <c r="B45" s="28">
        <v>20</v>
      </c>
      <c r="C45" s="31" t="s">
        <v>134</v>
      </c>
      <c r="D45" s="124">
        <v>132984019</v>
      </c>
      <c r="E45" s="124">
        <v>132556191</v>
      </c>
      <c r="F45" s="124">
        <v>9045144</v>
      </c>
      <c r="G45" s="124">
        <v>9045144</v>
      </c>
      <c r="H45" s="125">
        <v>0</v>
      </c>
    </row>
    <row r="46" spans="1:8" ht="15.75" x14ac:dyDescent="0.25">
      <c r="A46" s="27">
        <v>1056</v>
      </c>
      <c r="B46" s="28">
        <v>20</v>
      </c>
      <c r="C46" s="31" t="s">
        <v>46</v>
      </c>
      <c r="D46" s="124">
        <v>792189259</v>
      </c>
      <c r="E46" s="124">
        <v>789603300</v>
      </c>
      <c r="F46" s="124">
        <v>52719870</v>
      </c>
      <c r="G46" s="124">
        <v>52719870</v>
      </c>
      <c r="H46" s="125">
        <v>0</v>
      </c>
    </row>
    <row r="47" spans="1:8" ht="16.5" thickBot="1" x14ac:dyDescent="0.3">
      <c r="A47" s="33">
        <v>1057</v>
      </c>
      <c r="B47" s="34">
        <v>20</v>
      </c>
      <c r="C47" s="74" t="s">
        <v>47</v>
      </c>
      <c r="D47" s="129">
        <v>532949890</v>
      </c>
      <c r="E47" s="129">
        <v>531225863</v>
      </c>
      <c r="F47" s="129">
        <v>35147940</v>
      </c>
      <c r="G47" s="129">
        <v>35147940</v>
      </c>
      <c r="H47" s="130">
        <v>0</v>
      </c>
    </row>
    <row r="48" spans="1:8" ht="6" customHeight="1" thickBot="1" x14ac:dyDescent="0.3">
      <c r="A48" s="39"/>
      <c r="B48" s="40"/>
      <c r="C48" s="76"/>
      <c r="D48" s="131"/>
      <c r="E48" s="131"/>
      <c r="F48" s="43"/>
      <c r="G48" s="131"/>
      <c r="H48" s="132"/>
    </row>
    <row r="49" spans="1:8" x14ac:dyDescent="0.25">
      <c r="A49" s="234" t="s">
        <v>1</v>
      </c>
      <c r="B49" s="235"/>
      <c r="C49" s="235"/>
      <c r="D49" s="235"/>
      <c r="E49" s="235"/>
      <c r="F49" s="235"/>
      <c r="G49" s="235"/>
      <c r="H49" s="236"/>
    </row>
    <row r="50" spans="1:8" x14ac:dyDescent="0.25">
      <c r="A50" s="231" t="s">
        <v>115</v>
      </c>
      <c r="B50" s="232"/>
      <c r="C50" s="232"/>
      <c r="D50" s="232"/>
      <c r="E50" s="232"/>
      <c r="F50" s="232"/>
      <c r="G50" s="232"/>
      <c r="H50" s="233"/>
    </row>
    <row r="51" spans="1:8" hidden="1" x14ac:dyDescent="0.25">
      <c r="A51" s="3"/>
      <c r="H51" s="6"/>
    </row>
    <row r="52" spans="1:8" x14ac:dyDescent="0.25">
      <c r="A52" s="7" t="s">
        <v>0</v>
      </c>
      <c r="D52" s="133"/>
      <c r="H52" s="6"/>
    </row>
    <row r="53" spans="1:8" ht="1.5" customHeight="1" x14ac:dyDescent="0.25">
      <c r="A53" s="3"/>
      <c r="H53" s="8"/>
    </row>
    <row r="54" spans="1:8" ht="21" customHeight="1" thickBot="1" x14ac:dyDescent="0.3">
      <c r="A54" s="3" t="s">
        <v>116</v>
      </c>
      <c r="C54" s="58" t="s">
        <v>4</v>
      </c>
      <c r="E54" s="4" t="str">
        <f>E7</f>
        <v>MES:</v>
      </c>
      <c r="F54" s="4" t="str">
        <f>F7</f>
        <v>ENERO</v>
      </c>
      <c r="G54" s="4" t="str">
        <f>G7</f>
        <v xml:space="preserve">                                VIGENCIA FISCAL:      2017</v>
      </c>
      <c r="H54" s="6"/>
    </row>
    <row r="55" spans="1:8" ht="6.75" hidden="1" customHeight="1" x14ac:dyDescent="0.25">
      <c r="A55" s="3"/>
      <c r="H55" s="6"/>
    </row>
    <row r="56" spans="1:8" ht="15.75" thickBot="1" x14ac:dyDescent="0.3">
      <c r="A56" s="114"/>
      <c r="B56" s="115"/>
      <c r="C56" s="116"/>
      <c r="D56" s="117"/>
      <c r="E56" s="117"/>
      <c r="F56" s="117"/>
      <c r="G56" s="117"/>
      <c r="H56" s="118"/>
    </row>
    <row r="57" spans="1:8" ht="33.75" customHeight="1" thickBot="1" x14ac:dyDescent="0.3">
      <c r="A57" s="44" t="s">
        <v>119</v>
      </c>
      <c r="B57" s="45"/>
      <c r="C57" s="45" t="s">
        <v>120</v>
      </c>
      <c r="D57" s="46" t="s">
        <v>121</v>
      </c>
      <c r="E57" s="46" t="s">
        <v>122</v>
      </c>
      <c r="F57" s="46" t="s">
        <v>123</v>
      </c>
      <c r="G57" s="46" t="s">
        <v>124</v>
      </c>
      <c r="H57" s="48" t="s">
        <v>125</v>
      </c>
    </row>
    <row r="58" spans="1:8" ht="31.5" customHeight="1" x14ac:dyDescent="0.25">
      <c r="A58" s="22">
        <v>2</v>
      </c>
      <c r="B58" s="23"/>
      <c r="C58" s="79" t="s">
        <v>48</v>
      </c>
      <c r="D58" s="122">
        <f>+D59</f>
        <v>8304006708</v>
      </c>
      <c r="E58" s="122">
        <f>+E59</f>
        <v>7314837562</v>
      </c>
      <c r="F58" s="122">
        <f>+F59</f>
        <v>6353010962</v>
      </c>
      <c r="G58" s="122">
        <f>+G59</f>
        <v>7173400</v>
      </c>
      <c r="H58" s="123">
        <f>+H59</f>
        <v>0</v>
      </c>
    </row>
    <row r="59" spans="1:8" ht="15.75" x14ac:dyDescent="0.25">
      <c r="A59" s="27">
        <v>20</v>
      </c>
      <c r="B59" s="28"/>
      <c r="C59" s="31" t="s">
        <v>48</v>
      </c>
      <c r="D59" s="124">
        <f>+D65+D60</f>
        <v>8304006708</v>
      </c>
      <c r="E59" s="124">
        <f>+E65+E60</f>
        <v>7314837562</v>
      </c>
      <c r="F59" s="124">
        <f>+F65+F60</f>
        <v>6353010962</v>
      </c>
      <c r="G59" s="124">
        <f>+G65+G60</f>
        <v>7173400</v>
      </c>
      <c r="H59" s="125">
        <f>+H65+H60</f>
        <v>0</v>
      </c>
    </row>
    <row r="60" spans="1:8" ht="20.25" customHeight="1" x14ac:dyDescent="0.25">
      <c r="A60" s="27">
        <v>203</v>
      </c>
      <c r="B60" s="28"/>
      <c r="C60" s="31" t="s">
        <v>135</v>
      </c>
      <c r="D60" s="124">
        <f>+D61</f>
        <v>18400000</v>
      </c>
      <c r="E60" s="124">
        <f>+E61</f>
        <v>0</v>
      </c>
      <c r="F60" s="124">
        <f>+F61</f>
        <v>0</v>
      </c>
      <c r="G60" s="124">
        <f>+G61</f>
        <v>0</v>
      </c>
      <c r="H60" s="125">
        <f>+H61</f>
        <v>0</v>
      </c>
    </row>
    <row r="61" spans="1:8" ht="15.75" x14ac:dyDescent="0.25">
      <c r="A61" s="27">
        <v>20350</v>
      </c>
      <c r="B61" s="28"/>
      <c r="C61" s="31" t="s">
        <v>136</v>
      </c>
      <c r="D61" s="124">
        <f>+D62+D63+D64</f>
        <v>18400000</v>
      </c>
      <c r="E61" s="124">
        <f>+E62+E63+E64</f>
        <v>0</v>
      </c>
      <c r="F61" s="124">
        <f>+F62+F63+F64</f>
        <v>0</v>
      </c>
      <c r="G61" s="124">
        <f>+G62+G63+G64</f>
        <v>0</v>
      </c>
      <c r="H61" s="125">
        <f>+H62+H63+H64</f>
        <v>0</v>
      </c>
    </row>
    <row r="62" spans="1:8" ht="21" customHeight="1" x14ac:dyDescent="0.25">
      <c r="A62" s="27">
        <v>203502</v>
      </c>
      <c r="B62" s="28">
        <v>20</v>
      </c>
      <c r="C62" s="31" t="s">
        <v>137</v>
      </c>
      <c r="D62" s="124">
        <v>3000000</v>
      </c>
      <c r="E62" s="124">
        <v>0</v>
      </c>
      <c r="F62" s="124">
        <v>0</v>
      </c>
      <c r="G62" s="124">
        <v>0</v>
      </c>
      <c r="H62" s="125">
        <v>0</v>
      </c>
    </row>
    <row r="63" spans="1:8" ht="21" customHeight="1" x14ac:dyDescent="0.25">
      <c r="A63" s="27">
        <v>203503</v>
      </c>
      <c r="B63" s="28">
        <v>20</v>
      </c>
      <c r="C63" s="31" t="s">
        <v>138</v>
      </c>
      <c r="D63" s="124">
        <v>5000000</v>
      </c>
      <c r="E63" s="124">
        <v>0</v>
      </c>
      <c r="F63" s="124">
        <v>0</v>
      </c>
      <c r="G63" s="124">
        <v>0</v>
      </c>
      <c r="H63" s="125">
        <v>0</v>
      </c>
    </row>
    <row r="64" spans="1:8" ht="21" customHeight="1" x14ac:dyDescent="0.25">
      <c r="A64" s="27">
        <v>2035090</v>
      </c>
      <c r="B64" s="28">
        <v>20</v>
      </c>
      <c r="C64" s="31" t="s">
        <v>139</v>
      </c>
      <c r="D64" s="124">
        <v>10400000</v>
      </c>
      <c r="E64" s="124">
        <v>0</v>
      </c>
      <c r="F64" s="124">
        <v>0</v>
      </c>
      <c r="G64" s="124">
        <v>0</v>
      </c>
      <c r="H64" s="125">
        <v>0</v>
      </c>
    </row>
    <row r="65" spans="1:8" ht="21.75" customHeight="1" x14ac:dyDescent="0.25">
      <c r="A65" s="27">
        <v>204</v>
      </c>
      <c r="B65" s="28"/>
      <c r="C65" s="31" t="s">
        <v>49</v>
      </c>
      <c r="D65" s="124">
        <f>+D69+D66+D75+D91+D94+D96+D101+D105+D110+D111+D115+D107</f>
        <v>8285606708</v>
      </c>
      <c r="E65" s="124">
        <f>+E69+E66+E75+E91+E94+E96+E101+E105+E110+E111+E115+E107</f>
        <v>7314837562</v>
      </c>
      <c r="F65" s="124">
        <f>+F69+F66+F75+F91+F94+F96+F101+F105+F110+F111+F115+F107</f>
        <v>6353010962</v>
      </c>
      <c r="G65" s="124">
        <f>+G69+G66+G75+G91+G94+G96+G101+G105+G110+G111+G115+G107</f>
        <v>7173400</v>
      </c>
      <c r="H65" s="125">
        <f>+H69+H66+H75+H91+H94+H96+H101+H105+H110+H111+H115+H107</f>
        <v>0</v>
      </c>
    </row>
    <row r="66" spans="1:8" ht="22.5" customHeight="1" x14ac:dyDescent="0.25">
      <c r="A66" s="27">
        <v>2041</v>
      </c>
      <c r="B66" s="28"/>
      <c r="C66" s="31" t="s">
        <v>140</v>
      </c>
      <c r="D66" s="124">
        <f>SUM(D67:D68)</f>
        <v>9000000</v>
      </c>
      <c r="E66" s="124">
        <f>SUM(E67:E68)</f>
        <v>0</v>
      </c>
      <c r="F66" s="124">
        <f>SUM(F67:F68)</f>
        <v>0</v>
      </c>
      <c r="G66" s="124">
        <f>SUM(G67:G68)</f>
        <v>0</v>
      </c>
      <c r="H66" s="125">
        <f>SUM(H67:H68)</f>
        <v>0</v>
      </c>
    </row>
    <row r="67" spans="1:8" ht="24.75" customHeight="1" x14ac:dyDescent="0.25">
      <c r="A67" s="27">
        <v>20418</v>
      </c>
      <c r="B67" s="28">
        <v>20</v>
      </c>
      <c r="C67" s="31" t="s">
        <v>141</v>
      </c>
      <c r="D67" s="124">
        <v>6000000</v>
      </c>
      <c r="E67" s="124">
        <v>0</v>
      </c>
      <c r="F67" s="124">
        <v>0</v>
      </c>
      <c r="G67" s="124">
        <v>0</v>
      </c>
      <c r="H67" s="125">
        <v>0</v>
      </c>
    </row>
    <row r="68" spans="1:8" ht="25.5" customHeight="1" x14ac:dyDescent="0.25">
      <c r="A68" s="27">
        <v>204125</v>
      </c>
      <c r="B68" s="28">
        <v>20</v>
      </c>
      <c r="C68" s="31" t="s">
        <v>142</v>
      </c>
      <c r="D68" s="124">
        <v>3000000</v>
      </c>
      <c r="E68" s="124">
        <v>0</v>
      </c>
      <c r="F68" s="124">
        <v>0</v>
      </c>
      <c r="G68" s="124">
        <v>0</v>
      </c>
      <c r="H68" s="125">
        <v>0</v>
      </c>
    </row>
    <row r="69" spans="1:8" ht="31.5" customHeight="1" x14ac:dyDescent="0.25">
      <c r="A69" s="27">
        <v>2044</v>
      </c>
      <c r="B69" s="28"/>
      <c r="C69" s="31" t="s">
        <v>50</v>
      </c>
      <c r="D69" s="124">
        <f>SUM(D70:D74)</f>
        <v>130000000</v>
      </c>
      <c r="E69" s="124">
        <f>SUM(E70:E74)</f>
        <v>2800000</v>
      </c>
      <c r="F69" s="124">
        <f>SUM(F70:F74)</f>
        <v>0</v>
      </c>
      <c r="G69" s="124">
        <f>SUM(G70:G74)</f>
        <v>0</v>
      </c>
      <c r="H69" s="125">
        <f>SUM(H70:H74)</f>
        <v>0</v>
      </c>
    </row>
    <row r="70" spans="1:8" ht="31.5" customHeight="1" x14ac:dyDescent="0.25">
      <c r="A70" s="27">
        <v>20441</v>
      </c>
      <c r="B70" s="28">
        <v>20</v>
      </c>
      <c r="C70" s="31" t="s">
        <v>51</v>
      </c>
      <c r="D70" s="124">
        <v>60000000</v>
      </c>
      <c r="E70" s="124">
        <v>900000</v>
      </c>
      <c r="F70" s="124">
        <v>0</v>
      </c>
      <c r="G70" s="124">
        <v>0</v>
      </c>
      <c r="H70" s="125">
        <v>0</v>
      </c>
    </row>
    <row r="71" spans="1:8" ht="31.5" customHeight="1" x14ac:dyDescent="0.25">
      <c r="A71" s="27">
        <v>204413</v>
      </c>
      <c r="B71" s="28">
        <v>20</v>
      </c>
      <c r="C71" s="31" t="s">
        <v>143</v>
      </c>
      <c r="D71" s="124">
        <v>2000000</v>
      </c>
      <c r="E71" s="124">
        <v>300000</v>
      </c>
      <c r="F71" s="124">
        <v>0</v>
      </c>
      <c r="G71" s="124">
        <v>0</v>
      </c>
      <c r="H71" s="125">
        <v>0</v>
      </c>
    </row>
    <row r="72" spans="1:8" ht="31.5" customHeight="1" x14ac:dyDescent="0.25">
      <c r="A72" s="27">
        <v>204415</v>
      </c>
      <c r="B72" s="28">
        <v>20</v>
      </c>
      <c r="C72" s="31" t="s">
        <v>144</v>
      </c>
      <c r="D72" s="124">
        <v>60000000</v>
      </c>
      <c r="E72" s="124">
        <v>500000</v>
      </c>
      <c r="F72" s="124">
        <v>0</v>
      </c>
      <c r="G72" s="124">
        <v>0</v>
      </c>
      <c r="H72" s="125">
        <v>0</v>
      </c>
    </row>
    <row r="73" spans="1:8" ht="31.5" customHeight="1" x14ac:dyDescent="0.25">
      <c r="A73" s="27">
        <v>204418</v>
      </c>
      <c r="B73" s="28">
        <v>20</v>
      </c>
      <c r="C73" s="31" t="s">
        <v>145</v>
      </c>
      <c r="D73" s="124">
        <v>6000000</v>
      </c>
      <c r="E73" s="124">
        <v>600000</v>
      </c>
      <c r="F73" s="124">
        <v>0</v>
      </c>
      <c r="G73" s="124">
        <v>0</v>
      </c>
      <c r="H73" s="125">
        <v>0</v>
      </c>
    </row>
    <row r="74" spans="1:8" ht="31.5" customHeight="1" x14ac:dyDescent="0.25">
      <c r="A74" s="27">
        <v>204423</v>
      </c>
      <c r="B74" s="28">
        <v>20</v>
      </c>
      <c r="C74" s="31" t="s">
        <v>146</v>
      </c>
      <c r="D74" s="124">
        <v>2000000</v>
      </c>
      <c r="E74" s="124">
        <v>500000</v>
      </c>
      <c r="F74" s="124">
        <v>0</v>
      </c>
      <c r="G74" s="124">
        <v>0</v>
      </c>
      <c r="H74" s="125">
        <v>0</v>
      </c>
    </row>
    <row r="75" spans="1:8" ht="31.5" customHeight="1" x14ac:dyDescent="0.25">
      <c r="A75" s="27">
        <v>2045</v>
      </c>
      <c r="B75" s="28"/>
      <c r="C75" s="31" t="s">
        <v>52</v>
      </c>
      <c r="D75" s="124">
        <f>SUM(D76:D81)</f>
        <v>690000000</v>
      </c>
      <c r="E75" s="124">
        <f>SUM(E76:E81)</f>
        <v>519891950</v>
      </c>
      <c r="F75" s="124">
        <f>SUM(F76:F81)</f>
        <v>499891950</v>
      </c>
      <c r="G75" s="124">
        <f>SUM(G76:G81)</f>
        <v>0</v>
      </c>
      <c r="H75" s="125">
        <f>SUM(H76:H81)</f>
        <v>0</v>
      </c>
    </row>
    <row r="76" spans="1:8" ht="31.5" customHeight="1" x14ac:dyDescent="0.25">
      <c r="A76" s="27">
        <v>20451</v>
      </c>
      <c r="B76" s="28">
        <v>20</v>
      </c>
      <c r="C76" s="31" t="s">
        <v>53</v>
      </c>
      <c r="D76" s="124">
        <v>30000000</v>
      </c>
      <c r="E76" s="124">
        <v>20000000</v>
      </c>
      <c r="F76" s="124">
        <v>20000000</v>
      </c>
      <c r="G76" s="124">
        <v>0</v>
      </c>
      <c r="H76" s="125">
        <v>0</v>
      </c>
    </row>
    <row r="77" spans="1:8" ht="31.5" customHeight="1" x14ac:dyDescent="0.25">
      <c r="A77" s="27">
        <v>20452</v>
      </c>
      <c r="B77" s="28">
        <v>20</v>
      </c>
      <c r="C77" s="31" t="s">
        <v>147</v>
      </c>
      <c r="D77" s="124">
        <v>30000000</v>
      </c>
      <c r="E77" s="124">
        <v>20000000</v>
      </c>
      <c r="F77" s="124">
        <v>20000000</v>
      </c>
      <c r="G77" s="124">
        <v>0</v>
      </c>
      <c r="H77" s="125">
        <v>0</v>
      </c>
    </row>
    <row r="78" spans="1:8" ht="31.5" customHeight="1" x14ac:dyDescent="0.25">
      <c r="A78" s="27">
        <v>20456</v>
      </c>
      <c r="B78" s="28">
        <v>20</v>
      </c>
      <c r="C78" s="31" t="s">
        <v>148</v>
      </c>
      <c r="D78" s="124">
        <v>60000000</v>
      </c>
      <c r="E78" s="124">
        <v>60000000</v>
      </c>
      <c r="F78" s="124">
        <v>60000000</v>
      </c>
      <c r="G78" s="124">
        <v>0</v>
      </c>
      <c r="H78" s="125">
        <v>0</v>
      </c>
    </row>
    <row r="79" spans="1:8" ht="31.5" customHeight="1" x14ac:dyDescent="0.25">
      <c r="A79" s="27">
        <v>20458</v>
      </c>
      <c r="B79" s="28">
        <v>20</v>
      </c>
      <c r="C79" s="31" t="s">
        <v>149</v>
      </c>
      <c r="D79" s="124">
        <v>170000000</v>
      </c>
      <c r="E79" s="124">
        <v>36097730</v>
      </c>
      <c r="F79" s="124">
        <v>36097730</v>
      </c>
      <c r="G79" s="124">
        <v>0</v>
      </c>
      <c r="H79" s="125">
        <v>0</v>
      </c>
    </row>
    <row r="80" spans="1:8" ht="31.5" customHeight="1" x14ac:dyDescent="0.25">
      <c r="A80" s="27">
        <v>204510</v>
      </c>
      <c r="B80" s="28">
        <v>20</v>
      </c>
      <c r="C80" s="31" t="s">
        <v>56</v>
      </c>
      <c r="D80" s="124">
        <v>380000000</v>
      </c>
      <c r="E80" s="124">
        <v>363794220</v>
      </c>
      <c r="F80" s="124">
        <v>363794220</v>
      </c>
      <c r="G80" s="124">
        <v>0</v>
      </c>
      <c r="H80" s="125">
        <v>0</v>
      </c>
    </row>
    <row r="81" spans="1:8" ht="31.5" customHeight="1" thickBot="1" x14ac:dyDescent="0.3">
      <c r="A81" s="33">
        <v>204513</v>
      </c>
      <c r="B81" s="34">
        <v>20</v>
      </c>
      <c r="C81" s="74" t="s">
        <v>150</v>
      </c>
      <c r="D81" s="129">
        <v>20000000</v>
      </c>
      <c r="E81" s="129">
        <v>20000000</v>
      </c>
      <c r="F81" s="129">
        <v>0</v>
      </c>
      <c r="G81" s="129">
        <v>0</v>
      </c>
      <c r="H81" s="130">
        <v>0</v>
      </c>
    </row>
    <row r="82" spans="1:8" ht="16.5" thickBot="1" x14ac:dyDescent="0.3">
      <c r="A82" s="39"/>
      <c r="B82" s="40"/>
      <c r="C82" s="76"/>
      <c r="D82" s="131"/>
      <c r="E82" s="131"/>
      <c r="F82" s="131"/>
      <c r="G82" s="131"/>
      <c r="H82" s="131"/>
    </row>
    <row r="83" spans="1:8" x14ac:dyDescent="0.25">
      <c r="A83" s="234" t="s">
        <v>1</v>
      </c>
      <c r="B83" s="235"/>
      <c r="C83" s="235"/>
      <c r="D83" s="235"/>
      <c r="E83" s="235"/>
      <c r="F83" s="235"/>
      <c r="G83" s="235"/>
      <c r="H83" s="236"/>
    </row>
    <row r="84" spans="1:8" x14ac:dyDescent="0.25">
      <c r="A84" s="231" t="s">
        <v>115</v>
      </c>
      <c r="B84" s="232"/>
      <c r="C84" s="232"/>
      <c r="D84" s="232"/>
      <c r="E84" s="232"/>
      <c r="F84" s="232"/>
      <c r="G84" s="232"/>
      <c r="H84" s="233"/>
    </row>
    <row r="85" spans="1:8" x14ac:dyDescent="0.25">
      <c r="A85" s="7" t="s">
        <v>0</v>
      </c>
      <c r="H85" s="6"/>
    </row>
    <row r="86" spans="1:8" ht="3.75" customHeight="1" x14ac:dyDescent="0.25">
      <c r="A86" s="3"/>
      <c r="H86" s="8"/>
    </row>
    <row r="87" spans="1:8" ht="15.75" thickBot="1" x14ac:dyDescent="0.3">
      <c r="A87" s="3" t="s">
        <v>116</v>
      </c>
      <c r="C87" s="58" t="s">
        <v>4</v>
      </c>
      <c r="E87" s="4" t="str">
        <f>E54</f>
        <v>MES:</v>
      </c>
      <c r="F87" s="4" t="str">
        <f>F7</f>
        <v>ENERO</v>
      </c>
      <c r="G87" s="4" t="str">
        <f>G54</f>
        <v xml:space="preserve">                                VIGENCIA FISCAL:      2017</v>
      </c>
      <c r="H87" s="6"/>
    </row>
    <row r="88" spans="1:8" ht="6.75" hidden="1" customHeight="1" x14ac:dyDescent="0.25">
      <c r="A88" s="3"/>
      <c r="H88" s="6"/>
    </row>
    <row r="89" spans="1:8" ht="15.75" thickBot="1" x14ac:dyDescent="0.3">
      <c r="A89" s="114"/>
      <c r="B89" s="115"/>
      <c r="C89" s="116"/>
      <c r="D89" s="117"/>
      <c r="E89" s="117"/>
      <c r="F89" s="117"/>
      <c r="G89" s="117"/>
      <c r="H89" s="118"/>
    </row>
    <row r="90" spans="1:8" ht="36" customHeight="1" thickBot="1" x14ac:dyDescent="0.3">
      <c r="A90" s="44" t="s">
        <v>119</v>
      </c>
      <c r="B90" s="45"/>
      <c r="C90" s="45" t="s">
        <v>120</v>
      </c>
      <c r="D90" s="46" t="s">
        <v>121</v>
      </c>
      <c r="E90" s="46" t="s">
        <v>122</v>
      </c>
      <c r="F90" s="46" t="s">
        <v>123</v>
      </c>
      <c r="G90" s="46" t="s">
        <v>124</v>
      </c>
      <c r="H90" s="48" t="s">
        <v>125</v>
      </c>
    </row>
    <row r="91" spans="1:8" ht="18.75" customHeight="1" x14ac:dyDescent="0.25">
      <c r="A91" s="22">
        <v>2046</v>
      </c>
      <c r="B91" s="23"/>
      <c r="C91" s="79" t="s">
        <v>58</v>
      </c>
      <c r="D91" s="122">
        <f>+D92+D93</f>
        <v>96000000</v>
      </c>
      <c r="E91" s="122">
        <f>+E92+E93</f>
        <v>31688385</v>
      </c>
      <c r="F91" s="122">
        <f>+F92+F93</f>
        <v>31588385</v>
      </c>
      <c r="G91" s="122">
        <f>+G92+G93</f>
        <v>0</v>
      </c>
      <c r="H91" s="123">
        <f>+H92+H93</f>
        <v>0</v>
      </c>
    </row>
    <row r="92" spans="1:8" ht="18.75" customHeight="1" x14ac:dyDescent="0.25">
      <c r="A92" s="27">
        <v>20465</v>
      </c>
      <c r="B92" s="28">
        <v>20</v>
      </c>
      <c r="C92" s="31" t="s">
        <v>60</v>
      </c>
      <c r="D92" s="124">
        <v>95000000</v>
      </c>
      <c r="E92" s="124">
        <v>31588385</v>
      </c>
      <c r="F92" s="124">
        <v>31588385</v>
      </c>
      <c r="G92" s="124">
        <v>0</v>
      </c>
      <c r="H92" s="125">
        <v>0</v>
      </c>
    </row>
    <row r="93" spans="1:8" ht="18.75" customHeight="1" x14ac:dyDescent="0.25">
      <c r="A93" s="27">
        <v>20467</v>
      </c>
      <c r="B93" s="28">
        <v>20</v>
      </c>
      <c r="C93" s="31" t="s">
        <v>151</v>
      </c>
      <c r="D93" s="124">
        <v>1000000</v>
      </c>
      <c r="E93" s="124">
        <v>100000</v>
      </c>
      <c r="F93" s="124">
        <v>0</v>
      </c>
      <c r="G93" s="124">
        <v>0</v>
      </c>
      <c r="H93" s="125">
        <v>0</v>
      </c>
    </row>
    <row r="94" spans="1:8" ht="18.75" customHeight="1" x14ac:dyDescent="0.25">
      <c r="A94" s="27">
        <v>2047</v>
      </c>
      <c r="B94" s="28"/>
      <c r="C94" s="31" t="s">
        <v>61</v>
      </c>
      <c r="D94" s="124">
        <f>+D95</f>
        <v>75599980</v>
      </c>
      <c r="E94" s="124">
        <f>+E95</f>
        <v>43599980</v>
      </c>
      <c r="F94" s="124">
        <f>+F95</f>
        <v>40599980</v>
      </c>
      <c r="G94" s="124">
        <f>+G95</f>
        <v>0</v>
      </c>
      <c r="H94" s="125">
        <f>+H95</f>
        <v>0</v>
      </c>
    </row>
    <row r="95" spans="1:8" ht="18.75" customHeight="1" x14ac:dyDescent="0.25">
      <c r="A95" s="27">
        <v>20476</v>
      </c>
      <c r="B95" s="28">
        <v>20</v>
      </c>
      <c r="C95" s="31" t="s">
        <v>62</v>
      </c>
      <c r="D95" s="124">
        <v>75599980</v>
      </c>
      <c r="E95" s="124">
        <v>43599980</v>
      </c>
      <c r="F95" s="124">
        <v>40599980</v>
      </c>
      <c r="G95" s="124">
        <v>0</v>
      </c>
      <c r="H95" s="125">
        <v>0</v>
      </c>
    </row>
    <row r="96" spans="1:8" ht="18.75" customHeight="1" x14ac:dyDescent="0.25">
      <c r="A96" s="27">
        <v>2048</v>
      </c>
      <c r="B96" s="28"/>
      <c r="C96" s="31" t="s">
        <v>63</v>
      </c>
      <c r="D96" s="124">
        <f>SUM(D97:D100)</f>
        <v>291000000</v>
      </c>
      <c r="E96" s="124">
        <f>SUM(E97:E100)</f>
        <v>230835768</v>
      </c>
      <c r="F96" s="124">
        <f>SUM(F97:F100)</f>
        <v>15009168</v>
      </c>
      <c r="G96" s="124">
        <f>SUM(G97:G100)</f>
        <v>2173400</v>
      </c>
      <c r="H96" s="125">
        <f>SUM(H97:H100)</f>
        <v>0</v>
      </c>
    </row>
    <row r="97" spans="1:8" ht="18.75" customHeight="1" x14ac:dyDescent="0.25">
      <c r="A97" s="27">
        <v>20481</v>
      </c>
      <c r="B97" s="28">
        <v>20</v>
      </c>
      <c r="C97" s="31" t="s">
        <v>152</v>
      </c>
      <c r="D97" s="124">
        <v>5000000</v>
      </c>
      <c r="E97" s="124">
        <v>2000000</v>
      </c>
      <c r="F97" s="124">
        <v>0</v>
      </c>
      <c r="G97" s="124">
        <v>0</v>
      </c>
      <c r="H97" s="125">
        <v>0</v>
      </c>
    </row>
    <row r="98" spans="1:8" ht="18.75" customHeight="1" x14ac:dyDescent="0.25">
      <c r="A98" s="27">
        <v>20482</v>
      </c>
      <c r="B98" s="28">
        <v>20</v>
      </c>
      <c r="C98" s="31" t="s">
        <v>153</v>
      </c>
      <c r="D98" s="124">
        <v>200000000</v>
      </c>
      <c r="E98" s="124">
        <v>200000000</v>
      </c>
      <c r="F98" s="124">
        <v>2173400</v>
      </c>
      <c r="G98" s="124">
        <v>2173400</v>
      </c>
      <c r="H98" s="125">
        <v>0</v>
      </c>
    </row>
    <row r="99" spans="1:8" ht="18.75" customHeight="1" x14ac:dyDescent="0.25">
      <c r="A99" s="27">
        <v>20485</v>
      </c>
      <c r="B99" s="28">
        <v>20</v>
      </c>
      <c r="C99" s="31" t="s">
        <v>154</v>
      </c>
      <c r="D99" s="124">
        <v>16000000</v>
      </c>
      <c r="E99" s="124">
        <v>16000000</v>
      </c>
      <c r="F99" s="124">
        <v>0</v>
      </c>
      <c r="G99" s="124">
        <v>0</v>
      </c>
      <c r="H99" s="125">
        <v>0</v>
      </c>
    </row>
    <row r="100" spans="1:8" ht="18.75" customHeight="1" x14ac:dyDescent="0.25">
      <c r="A100" s="27">
        <v>20486</v>
      </c>
      <c r="B100" s="28">
        <v>20</v>
      </c>
      <c r="C100" s="31" t="s">
        <v>64</v>
      </c>
      <c r="D100" s="124">
        <v>70000000</v>
      </c>
      <c r="E100" s="124">
        <v>12835768</v>
      </c>
      <c r="F100" s="124">
        <v>12835768</v>
      </c>
      <c r="G100" s="124">
        <v>0</v>
      </c>
      <c r="H100" s="125">
        <v>0</v>
      </c>
    </row>
    <row r="101" spans="1:8" ht="18.75" customHeight="1" x14ac:dyDescent="0.25">
      <c r="A101" s="27">
        <v>2049</v>
      </c>
      <c r="B101" s="28"/>
      <c r="C101" s="31" t="s">
        <v>65</v>
      </c>
      <c r="D101" s="124">
        <f>SUM(D102:D104)</f>
        <v>596881728</v>
      </c>
      <c r="E101" s="124">
        <f>SUM(E102:E104)</f>
        <v>537797479</v>
      </c>
      <c r="F101" s="124">
        <f>SUM(F102:F104)</f>
        <v>537797479</v>
      </c>
      <c r="G101" s="124">
        <f>SUM(G102:G104)</f>
        <v>0</v>
      </c>
      <c r="H101" s="125">
        <f>SUM(H102:H104)</f>
        <v>0</v>
      </c>
    </row>
    <row r="102" spans="1:8" ht="18.75" customHeight="1" x14ac:dyDescent="0.25">
      <c r="A102" s="27">
        <v>20495</v>
      </c>
      <c r="B102" s="28">
        <v>20</v>
      </c>
      <c r="C102" s="31" t="s">
        <v>155</v>
      </c>
      <c r="D102" s="124">
        <v>56234082</v>
      </c>
      <c r="E102" s="124">
        <v>56234082</v>
      </c>
      <c r="F102" s="124">
        <v>56234082</v>
      </c>
      <c r="G102" s="124">
        <v>0</v>
      </c>
      <c r="H102" s="125">
        <v>0</v>
      </c>
    </row>
    <row r="103" spans="1:8" ht="18.75" customHeight="1" x14ac:dyDescent="0.25">
      <c r="A103" s="27">
        <v>204911</v>
      </c>
      <c r="B103" s="28">
        <v>20</v>
      </c>
      <c r="C103" s="31" t="s">
        <v>156</v>
      </c>
      <c r="D103" s="124">
        <v>60230763</v>
      </c>
      <c r="E103" s="124">
        <v>60230763</v>
      </c>
      <c r="F103" s="124">
        <v>60230763</v>
      </c>
      <c r="G103" s="124">
        <v>0</v>
      </c>
      <c r="H103" s="125">
        <v>0</v>
      </c>
    </row>
    <row r="104" spans="1:8" ht="18.75" customHeight="1" x14ac:dyDescent="0.25">
      <c r="A104" s="27">
        <v>204913</v>
      </c>
      <c r="B104" s="28">
        <v>20</v>
      </c>
      <c r="C104" s="31" t="s">
        <v>157</v>
      </c>
      <c r="D104" s="124">
        <v>480416883</v>
      </c>
      <c r="E104" s="124">
        <v>421332634</v>
      </c>
      <c r="F104" s="124">
        <v>421332634</v>
      </c>
      <c r="G104" s="124">
        <v>0</v>
      </c>
      <c r="H104" s="125">
        <v>0</v>
      </c>
    </row>
    <row r="105" spans="1:8" ht="18.75" customHeight="1" x14ac:dyDescent="0.25">
      <c r="A105" s="27">
        <v>20410</v>
      </c>
      <c r="B105" s="28"/>
      <c r="C105" s="31" t="s">
        <v>158</v>
      </c>
      <c r="D105" s="124">
        <f>+D106</f>
        <v>5135125000</v>
      </c>
      <c r="E105" s="124">
        <f>+E106</f>
        <v>5120125000</v>
      </c>
      <c r="F105" s="124">
        <f>+F106</f>
        <v>5120125000</v>
      </c>
      <c r="G105" s="124">
        <f>+G106</f>
        <v>0</v>
      </c>
      <c r="H105" s="125">
        <f>+H106</f>
        <v>0</v>
      </c>
    </row>
    <row r="106" spans="1:8" ht="18.75" customHeight="1" x14ac:dyDescent="0.25">
      <c r="A106" s="27">
        <v>204102</v>
      </c>
      <c r="B106" s="28">
        <v>20</v>
      </c>
      <c r="C106" s="31" t="s">
        <v>159</v>
      </c>
      <c r="D106" s="124">
        <v>5135125000</v>
      </c>
      <c r="E106" s="124">
        <v>5120125000</v>
      </c>
      <c r="F106" s="124">
        <v>5120125000</v>
      </c>
      <c r="G106" s="124">
        <v>0</v>
      </c>
      <c r="H106" s="125">
        <v>0</v>
      </c>
    </row>
    <row r="107" spans="1:8" ht="18.75" customHeight="1" x14ac:dyDescent="0.25">
      <c r="A107" s="27">
        <v>20411</v>
      </c>
      <c r="B107" s="28"/>
      <c r="C107" s="31" t="s">
        <v>160</v>
      </c>
      <c r="D107" s="124">
        <f>+D108+D109</f>
        <v>60000000</v>
      </c>
      <c r="E107" s="124">
        <f>+E108+E109</f>
        <v>5000000</v>
      </c>
      <c r="F107" s="124">
        <f>+F108+F109</f>
        <v>5000000</v>
      </c>
      <c r="G107" s="124">
        <f>+G108+G109</f>
        <v>5000000</v>
      </c>
      <c r="H107" s="125">
        <f>+H108+H109</f>
        <v>0</v>
      </c>
    </row>
    <row r="108" spans="1:8" ht="18.75" customHeight="1" x14ac:dyDescent="0.25">
      <c r="A108" s="27">
        <v>204111</v>
      </c>
      <c r="B108" s="28">
        <v>20</v>
      </c>
      <c r="C108" s="31" t="s">
        <v>161</v>
      </c>
      <c r="D108" s="124">
        <v>30000000</v>
      </c>
      <c r="E108" s="124">
        <v>0</v>
      </c>
      <c r="F108" s="124">
        <v>0</v>
      </c>
      <c r="G108" s="124">
        <v>0</v>
      </c>
      <c r="H108" s="125">
        <v>0</v>
      </c>
    </row>
    <row r="109" spans="1:8" ht="18.75" customHeight="1" x14ac:dyDescent="0.25">
      <c r="A109" s="27">
        <v>204112</v>
      </c>
      <c r="B109" s="28">
        <v>20</v>
      </c>
      <c r="C109" s="31" t="s">
        <v>162</v>
      </c>
      <c r="D109" s="124">
        <v>30000000</v>
      </c>
      <c r="E109" s="124">
        <v>5000000</v>
      </c>
      <c r="F109" s="124">
        <v>5000000</v>
      </c>
      <c r="G109" s="124">
        <v>5000000</v>
      </c>
      <c r="H109" s="125">
        <v>0</v>
      </c>
    </row>
    <row r="110" spans="1:8" ht="18.75" customHeight="1" x14ac:dyDescent="0.25">
      <c r="A110" s="27">
        <v>20414</v>
      </c>
      <c r="B110" s="28">
        <v>20</v>
      </c>
      <c r="C110" s="31" t="s">
        <v>67</v>
      </c>
      <c r="D110" s="124">
        <v>5000000</v>
      </c>
      <c r="E110" s="124">
        <v>0</v>
      </c>
      <c r="F110" s="124">
        <v>0</v>
      </c>
      <c r="G110" s="124">
        <v>0</v>
      </c>
      <c r="H110" s="125">
        <v>0</v>
      </c>
    </row>
    <row r="111" spans="1:8" ht="18.75" customHeight="1" x14ac:dyDescent="0.25">
      <c r="A111" s="27">
        <v>20421</v>
      </c>
      <c r="B111" s="28"/>
      <c r="C111" s="31" t="s">
        <v>163</v>
      </c>
      <c r="D111" s="124">
        <f>SUM(D112:D114)</f>
        <v>300000000</v>
      </c>
      <c r="E111" s="124">
        <f>SUM(E112:E114)</f>
        <v>300000000</v>
      </c>
      <c r="F111" s="124">
        <f>SUM(F112:F114)</f>
        <v>0</v>
      </c>
      <c r="G111" s="124">
        <f>SUM(G112:G114)</f>
        <v>0</v>
      </c>
      <c r="H111" s="125">
        <f>SUM(H112:H114)</f>
        <v>0</v>
      </c>
    </row>
    <row r="112" spans="1:8" ht="18.75" customHeight="1" x14ac:dyDescent="0.25">
      <c r="A112" s="27">
        <v>204213</v>
      </c>
      <c r="B112" s="28">
        <v>20</v>
      </c>
      <c r="C112" s="31" t="s">
        <v>164</v>
      </c>
      <c r="D112" s="124">
        <v>20000000</v>
      </c>
      <c r="E112" s="124">
        <v>20000000</v>
      </c>
      <c r="F112" s="124">
        <v>0</v>
      </c>
      <c r="G112" s="124">
        <v>0</v>
      </c>
      <c r="H112" s="125">
        <v>0</v>
      </c>
    </row>
    <row r="113" spans="1:8" ht="18.75" customHeight="1" x14ac:dyDescent="0.25">
      <c r="A113" s="27">
        <v>204214</v>
      </c>
      <c r="B113" s="28">
        <v>20</v>
      </c>
      <c r="C113" s="31" t="s">
        <v>69</v>
      </c>
      <c r="D113" s="124">
        <v>200000000</v>
      </c>
      <c r="E113" s="124">
        <v>200000000</v>
      </c>
      <c r="F113" s="124">
        <v>0</v>
      </c>
      <c r="G113" s="124">
        <v>0</v>
      </c>
      <c r="H113" s="125">
        <v>0</v>
      </c>
    </row>
    <row r="114" spans="1:8" ht="18.75" customHeight="1" x14ac:dyDescent="0.25">
      <c r="A114" s="27">
        <v>204215</v>
      </c>
      <c r="B114" s="28">
        <v>20</v>
      </c>
      <c r="C114" s="31" t="s">
        <v>165</v>
      </c>
      <c r="D114" s="124">
        <v>80000000</v>
      </c>
      <c r="E114" s="124">
        <v>80000000</v>
      </c>
      <c r="F114" s="124">
        <v>0</v>
      </c>
      <c r="G114" s="124">
        <v>0</v>
      </c>
      <c r="H114" s="125">
        <v>0</v>
      </c>
    </row>
    <row r="115" spans="1:8" ht="18.75" customHeight="1" x14ac:dyDescent="0.25">
      <c r="A115" s="27">
        <v>20441</v>
      </c>
      <c r="B115" s="28"/>
      <c r="C115" s="31" t="s">
        <v>70</v>
      </c>
      <c r="D115" s="124">
        <f>+D116</f>
        <v>897000000</v>
      </c>
      <c r="E115" s="124">
        <f>+E116</f>
        <v>523099000</v>
      </c>
      <c r="F115" s="124">
        <f>+F116</f>
        <v>102999000</v>
      </c>
      <c r="G115" s="124">
        <f>+G116</f>
        <v>0</v>
      </c>
      <c r="H115" s="125">
        <f>+H116</f>
        <v>0</v>
      </c>
    </row>
    <row r="116" spans="1:8" ht="18.75" customHeight="1" x14ac:dyDescent="0.25">
      <c r="A116" s="27">
        <v>2044113</v>
      </c>
      <c r="B116" s="28">
        <v>20</v>
      </c>
      <c r="C116" s="31" t="s">
        <v>70</v>
      </c>
      <c r="D116" s="124">
        <v>897000000</v>
      </c>
      <c r="E116" s="124">
        <v>523099000</v>
      </c>
      <c r="F116" s="124">
        <v>102999000</v>
      </c>
      <c r="G116" s="124">
        <v>0</v>
      </c>
      <c r="H116" s="125">
        <v>0</v>
      </c>
    </row>
    <row r="117" spans="1:8" ht="18.75" customHeight="1" x14ac:dyDescent="0.25">
      <c r="A117" s="27">
        <v>3</v>
      </c>
      <c r="B117" s="28"/>
      <c r="C117" s="31" t="s">
        <v>71</v>
      </c>
      <c r="D117" s="124">
        <f>+D118+D121</f>
        <v>9707108725</v>
      </c>
      <c r="E117" s="124">
        <f>+E118+E121</f>
        <v>0</v>
      </c>
      <c r="F117" s="124">
        <f>+F118+F121</f>
        <v>0</v>
      </c>
      <c r="G117" s="124">
        <f>+G118+G121</f>
        <v>0</v>
      </c>
      <c r="H117" s="125">
        <f>+H118+H121</f>
        <v>0</v>
      </c>
    </row>
    <row r="118" spans="1:8" ht="18.75" customHeight="1" x14ac:dyDescent="0.25">
      <c r="A118" s="27">
        <v>32</v>
      </c>
      <c r="B118" s="28"/>
      <c r="C118" s="31" t="s">
        <v>166</v>
      </c>
      <c r="D118" s="124">
        <f t="shared" ref="D118:H119" si="0">+D119</f>
        <v>3370290944</v>
      </c>
      <c r="E118" s="124">
        <f t="shared" si="0"/>
        <v>0</v>
      </c>
      <c r="F118" s="124">
        <f t="shared" si="0"/>
        <v>0</v>
      </c>
      <c r="G118" s="124">
        <f t="shared" si="0"/>
        <v>0</v>
      </c>
      <c r="H118" s="125">
        <f t="shared" si="0"/>
        <v>0</v>
      </c>
    </row>
    <row r="119" spans="1:8" ht="18.75" customHeight="1" x14ac:dyDescent="0.25">
      <c r="A119" s="27">
        <v>321</v>
      </c>
      <c r="B119" s="28"/>
      <c r="C119" s="31" t="s">
        <v>167</v>
      </c>
      <c r="D119" s="124">
        <f t="shared" si="0"/>
        <v>3370290944</v>
      </c>
      <c r="E119" s="124">
        <f t="shared" si="0"/>
        <v>0</v>
      </c>
      <c r="F119" s="124">
        <f t="shared" si="0"/>
        <v>0</v>
      </c>
      <c r="G119" s="124">
        <f t="shared" si="0"/>
        <v>0</v>
      </c>
      <c r="H119" s="125">
        <f t="shared" si="0"/>
        <v>0</v>
      </c>
    </row>
    <row r="120" spans="1:8" ht="18.75" customHeight="1" x14ac:dyDescent="0.25">
      <c r="A120" s="27">
        <v>3211</v>
      </c>
      <c r="B120" s="28">
        <v>20</v>
      </c>
      <c r="C120" s="31" t="s">
        <v>168</v>
      </c>
      <c r="D120" s="124">
        <v>3370290944</v>
      </c>
      <c r="E120" s="124">
        <v>0</v>
      </c>
      <c r="F120" s="124">
        <v>0</v>
      </c>
      <c r="G120" s="124">
        <v>0</v>
      </c>
      <c r="H120" s="125">
        <v>0</v>
      </c>
    </row>
    <row r="121" spans="1:8" ht="18.75" customHeight="1" thickBot="1" x14ac:dyDescent="0.3">
      <c r="A121" s="33">
        <v>36</v>
      </c>
      <c r="B121" s="34"/>
      <c r="C121" s="74" t="s">
        <v>72</v>
      </c>
      <c r="D121" s="129">
        <f>+D132</f>
        <v>6336817781</v>
      </c>
      <c r="E121" s="129">
        <f>+E132</f>
        <v>0</v>
      </c>
      <c r="F121" s="129">
        <f>+F132</f>
        <v>0</v>
      </c>
      <c r="G121" s="129">
        <f>+G132</f>
        <v>0</v>
      </c>
      <c r="H121" s="130">
        <f>+H132</f>
        <v>0</v>
      </c>
    </row>
    <row r="122" spans="1:8" ht="16.5" thickBot="1" x14ac:dyDescent="0.3">
      <c r="A122" s="39"/>
      <c r="B122" s="40"/>
      <c r="C122" s="76"/>
      <c r="D122" s="43"/>
      <c r="E122" s="43"/>
      <c r="F122" s="43"/>
      <c r="G122" s="43"/>
      <c r="H122" s="43"/>
    </row>
    <row r="123" spans="1:8" x14ac:dyDescent="0.25">
      <c r="A123" s="234" t="s">
        <v>1</v>
      </c>
      <c r="B123" s="235"/>
      <c r="C123" s="235"/>
      <c r="D123" s="235"/>
      <c r="E123" s="235"/>
      <c r="F123" s="235"/>
      <c r="G123" s="235"/>
      <c r="H123" s="236"/>
    </row>
    <row r="124" spans="1:8" ht="12" customHeight="1" x14ac:dyDescent="0.25">
      <c r="A124" s="231" t="s">
        <v>115</v>
      </c>
      <c r="B124" s="232"/>
      <c r="C124" s="232"/>
      <c r="D124" s="232"/>
      <c r="E124" s="232"/>
      <c r="F124" s="232"/>
      <c r="G124" s="232"/>
      <c r="H124" s="233"/>
    </row>
    <row r="125" spans="1:8" ht="3" hidden="1" customHeight="1" x14ac:dyDescent="0.25">
      <c r="A125" s="3"/>
      <c r="H125" s="6"/>
    </row>
    <row r="126" spans="1:8" ht="14.25" customHeight="1" x14ac:dyDescent="0.25">
      <c r="A126" s="7" t="s">
        <v>0</v>
      </c>
      <c r="H126" s="6"/>
    </row>
    <row r="127" spans="1:8" ht="9.75" hidden="1" customHeight="1" x14ac:dyDescent="0.25">
      <c r="A127" s="3"/>
      <c r="H127" s="8"/>
    </row>
    <row r="128" spans="1:8" x14ac:dyDescent="0.25">
      <c r="A128" s="3" t="s">
        <v>116</v>
      </c>
      <c r="C128" s="58" t="s">
        <v>4</v>
      </c>
      <c r="E128" s="4" t="str">
        <f>E87</f>
        <v>MES:</v>
      </c>
      <c r="F128" s="4" t="str">
        <f>F7</f>
        <v>ENERO</v>
      </c>
      <c r="G128" s="4" t="str">
        <f>G87:H87</f>
        <v xml:space="preserve">                                VIGENCIA FISCAL:      2017</v>
      </c>
      <c r="H128" s="6"/>
    </row>
    <row r="129" spans="1:8" ht="1.5" customHeight="1" thickBot="1" x14ac:dyDescent="0.3">
      <c r="A129" s="3"/>
      <c r="H129" s="6"/>
    </row>
    <row r="130" spans="1:8" ht="15.75" thickBot="1" x14ac:dyDescent="0.3">
      <c r="A130" s="114"/>
      <c r="B130" s="115"/>
      <c r="C130" s="116"/>
      <c r="D130" s="117"/>
      <c r="E130" s="117"/>
      <c r="F130" s="117"/>
      <c r="G130" s="117"/>
      <c r="H130" s="118"/>
    </row>
    <row r="131" spans="1:8" ht="27" customHeight="1" thickBot="1" x14ac:dyDescent="0.3">
      <c r="A131" s="44" t="s">
        <v>119</v>
      </c>
      <c r="B131" s="45"/>
      <c r="C131" s="45" t="s">
        <v>120</v>
      </c>
      <c r="D131" s="46" t="s">
        <v>121</v>
      </c>
      <c r="E131" s="46" t="s">
        <v>122</v>
      </c>
      <c r="F131" s="46" t="s">
        <v>123</v>
      </c>
      <c r="G131" s="46" t="s">
        <v>124</v>
      </c>
      <c r="H131" s="48" t="s">
        <v>125</v>
      </c>
    </row>
    <row r="132" spans="1:8" ht="15.75" x14ac:dyDescent="0.25">
      <c r="A132" s="22">
        <v>361</v>
      </c>
      <c r="B132" s="23"/>
      <c r="C132" s="79" t="s">
        <v>73</v>
      </c>
      <c r="D132" s="24">
        <f>+D133+D134</f>
        <v>6336817781</v>
      </c>
      <c r="E132" s="24">
        <f>+E133+E134</f>
        <v>0</v>
      </c>
      <c r="F132" s="24">
        <f>+F133+F134</f>
        <v>0</v>
      </c>
      <c r="G132" s="24">
        <f>+G133+G134</f>
        <v>0</v>
      </c>
      <c r="H132" s="26">
        <f>+H133+H134</f>
        <v>0</v>
      </c>
    </row>
    <row r="133" spans="1:8" ht="15.75" x14ac:dyDescent="0.25">
      <c r="A133" s="146">
        <v>3611</v>
      </c>
      <c r="B133" s="147">
        <v>10</v>
      </c>
      <c r="C133" s="84" t="s">
        <v>73</v>
      </c>
      <c r="D133" s="148">
        <f>+D135+D136+D137</f>
        <v>2013993633</v>
      </c>
      <c r="E133" s="148">
        <f>+E137+E136</f>
        <v>0</v>
      </c>
      <c r="F133" s="148">
        <f>+F137+F136</f>
        <v>0</v>
      </c>
      <c r="G133" s="148">
        <f>+G137+G136</f>
        <v>0</v>
      </c>
      <c r="H133" s="149">
        <f>+H137+H136</f>
        <v>0</v>
      </c>
    </row>
    <row r="134" spans="1:8" ht="15.75" x14ac:dyDescent="0.25">
      <c r="A134" s="27">
        <v>3611</v>
      </c>
      <c r="B134" s="28">
        <v>20</v>
      </c>
      <c r="C134" s="31" t="s">
        <v>73</v>
      </c>
      <c r="D134" s="29">
        <f>+D138</f>
        <v>4322824148</v>
      </c>
      <c r="E134" s="29">
        <f>+E135+E138</f>
        <v>0</v>
      </c>
      <c r="F134" s="29">
        <f>+F135+F138</f>
        <v>0</v>
      </c>
      <c r="G134" s="29">
        <f>+G135+G138</f>
        <v>0</v>
      </c>
      <c r="H134" s="30">
        <f>+H135+H138</f>
        <v>0</v>
      </c>
    </row>
    <row r="135" spans="1:8" ht="15.75" x14ac:dyDescent="0.25">
      <c r="A135" s="27">
        <v>36111</v>
      </c>
      <c r="B135" s="28">
        <v>10</v>
      </c>
      <c r="C135" s="31" t="s">
        <v>169</v>
      </c>
      <c r="D135" s="29">
        <v>402798727</v>
      </c>
      <c r="E135" s="29">
        <v>0</v>
      </c>
      <c r="F135" s="29">
        <v>0</v>
      </c>
      <c r="G135" s="29">
        <v>0</v>
      </c>
      <c r="H135" s="30">
        <v>0</v>
      </c>
    </row>
    <row r="136" spans="1:8" ht="15.75" x14ac:dyDescent="0.25">
      <c r="A136" s="27">
        <v>36112</v>
      </c>
      <c r="B136" s="28">
        <v>10</v>
      </c>
      <c r="C136" s="31" t="s">
        <v>170</v>
      </c>
      <c r="D136" s="29">
        <v>604198090</v>
      </c>
      <c r="E136" s="29">
        <v>0</v>
      </c>
      <c r="F136" s="29">
        <v>0</v>
      </c>
      <c r="G136" s="29">
        <v>0</v>
      </c>
      <c r="H136" s="30">
        <v>0</v>
      </c>
    </row>
    <row r="137" spans="1:8" ht="15.75" x14ac:dyDescent="0.25">
      <c r="A137" s="27">
        <v>36113</v>
      </c>
      <c r="B137" s="28">
        <v>10</v>
      </c>
      <c r="C137" s="31" t="s">
        <v>74</v>
      </c>
      <c r="D137" s="29">
        <v>1006996816</v>
      </c>
      <c r="E137" s="29">
        <v>0</v>
      </c>
      <c r="F137" s="29">
        <v>0</v>
      </c>
      <c r="G137" s="29">
        <v>0</v>
      </c>
      <c r="H137" s="30">
        <v>0</v>
      </c>
    </row>
    <row r="138" spans="1:8" ht="16.5" thickBot="1" x14ac:dyDescent="0.3">
      <c r="A138" s="146">
        <v>36113</v>
      </c>
      <c r="B138" s="147">
        <v>20</v>
      </c>
      <c r="C138" s="84" t="s">
        <v>74</v>
      </c>
      <c r="D138" s="148">
        <v>4322824148</v>
      </c>
      <c r="E138" s="148">
        <v>0</v>
      </c>
      <c r="F138" s="148">
        <v>0</v>
      </c>
      <c r="G138" s="148">
        <v>0</v>
      </c>
      <c r="H138" s="149">
        <v>0</v>
      </c>
    </row>
    <row r="139" spans="1:8" ht="16.5" customHeight="1" thickBot="1" x14ac:dyDescent="0.3">
      <c r="A139" s="106" t="s">
        <v>171</v>
      </c>
      <c r="B139" s="110"/>
      <c r="C139" s="150" t="s">
        <v>172</v>
      </c>
      <c r="D139" s="111">
        <f>+D140</f>
        <v>824041891236</v>
      </c>
      <c r="E139" s="111">
        <f t="shared" ref="E139:H141" si="1">+E140</f>
        <v>0</v>
      </c>
      <c r="F139" s="111">
        <f t="shared" si="1"/>
        <v>0</v>
      </c>
      <c r="G139" s="111">
        <f t="shared" si="1"/>
        <v>0</v>
      </c>
      <c r="H139" s="112">
        <f t="shared" si="1"/>
        <v>0</v>
      </c>
    </row>
    <row r="140" spans="1:8" ht="15.75" x14ac:dyDescent="0.25">
      <c r="A140" s="22">
        <v>7</v>
      </c>
      <c r="B140" s="23"/>
      <c r="C140" s="79" t="s">
        <v>172</v>
      </c>
      <c r="D140" s="24">
        <f>+D141</f>
        <v>824041891236</v>
      </c>
      <c r="E140" s="24">
        <f t="shared" si="1"/>
        <v>0</v>
      </c>
      <c r="F140" s="24">
        <f t="shared" si="1"/>
        <v>0</v>
      </c>
      <c r="G140" s="24">
        <f t="shared" si="1"/>
        <v>0</v>
      </c>
      <c r="H140" s="26">
        <f t="shared" si="1"/>
        <v>0</v>
      </c>
    </row>
    <row r="141" spans="1:8" ht="15.75" x14ac:dyDescent="0.25">
      <c r="A141" s="27">
        <v>71</v>
      </c>
      <c r="B141" s="28"/>
      <c r="C141" s="31" t="s">
        <v>173</v>
      </c>
      <c r="D141" s="29">
        <f>+D142</f>
        <v>824041891236</v>
      </c>
      <c r="E141" s="29">
        <f t="shared" si="1"/>
        <v>0</v>
      </c>
      <c r="F141" s="29">
        <f t="shared" si="1"/>
        <v>0</v>
      </c>
      <c r="G141" s="29">
        <f t="shared" si="1"/>
        <v>0</v>
      </c>
      <c r="H141" s="30">
        <f t="shared" si="1"/>
        <v>0</v>
      </c>
    </row>
    <row r="142" spans="1:8" ht="16.5" customHeight="1" thickBot="1" x14ac:dyDescent="0.3">
      <c r="A142" s="33">
        <v>711</v>
      </c>
      <c r="B142" s="34">
        <v>11</v>
      </c>
      <c r="C142" s="74" t="s">
        <v>174</v>
      </c>
      <c r="D142" s="37">
        <f>735949262360+88092628876</f>
        <v>824041891236</v>
      </c>
      <c r="E142" s="37">
        <v>0</v>
      </c>
      <c r="F142" s="37">
        <v>0</v>
      </c>
      <c r="G142" s="37">
        <v>0</v>
      </c>
      <c r="H142" s="38">
        <v>0</v>
      </c>
    </row>
    <row r="143" spans="1:8" ht="14.25" customHeight="1" thickBot="1" x14ac:dyDescent="0.3">
      <c r="A143" s="106" t="s">
        <v>75</v>
      </c>
      <c r="B143" s="110"/>
      <c r="C143" s="150" t="s">
        <v>76</v>
      </c>
      <c r="D143" s="111">
        <f>+D144+D179+D184+D197</f>
        <v>1746086183982</v>
      </c>
      <c r="E143" s="111">
        <f>+E144+E179+E184+E197</f>
        <v>1496398585169</v>
      </c>
      <c r="F143" s="111">
        <f>+F144+F179+F184+F197</f>
        <v>1419644962245</v>
      </c>
      <c r="G143" s="111">
        <f>+G144+G179+G184+G197</f>
        <v>0</v>
      </c>
      <c r="H143" s="112">
        <f>+H144+H179+H184+H197</f>
        <v>0</v>
      </c>
    </row>
    <row r="144" spans="1:8" ht="21.75" customHeight="1" x14ac:dyDescent="0.25">
      <c r="A144" s="22">
        <v>2401</v>
      </c>
      <c r="B144" s="23"/>
      <c r="C144" s="79" t="s">
        <v>175</v>
      </c>
      <c r="D144" s="124">
        <f>+D145</f>
        <v>1565987911692</v>
      </c>
      <c r="E144" s="124">
        <f>+E145</f>
        <v>1380630242739</v>
      </c>
      <c r="F144" s="124">
        <f>+F145</f>
        <v>1380630242739</v>
      </c>
      <c r="G144" s="124">
        <f>+G145</f>
        <v>0</v>
      </c>
      <c r="H144" s="125">
        <f>+H145</f>
        <v>0</v>
      </c>
    </row>
    <row r="145" spans="1:8" ht="15.75" x14ac:dyDescent="0.25">
      <c r="A145" s="27">
        <v>24010600</v>
      </c>
      <c r="B145" s="28"/>
      <c r="C145" s="31" t="s">
        <v>78</v>
      </c>
      <c r="D145" s="124">
        <f>+D146+D147+D148+D149+D150+D151+D152+D153+D154+D155+D156+D157+D158+D159+D160+D170+D171+D172+D173+D174+D175+D176+D177+D178</f>
        <v>1565987911692</v>
      </c>
      <c r="E145" s="124">
        <f>+E146+E147+E148+E149+E150+E151+E152+E153+E154+E155+E156+E157+E158+E159+E160+E170+E171+E172+E173+E174+E175+E176+E177+E178</f>
        <v>1380630242739</v>
      </c>
      <c r="F145" s="124">
        <f>+F146+F147+F148+F149+F150+F151+F152+F153+F154+F155+F156+F157+F158+F159+F160+F170+F171+F172+F173+F174+F175+F176+F177+F178</f>
        <v>1380630242739</v>
      </c>
      <c r="G145" s="124">
        <f>+G146+G147+G148+G149+G150+G151+G152+G153+G154+G155+G156+G157+G158+G159+G160+G170+G171+G172+G173+G174+G175+G176+G177+G178</f>
        <v>0</v>
      </c>
      <c r="H145" s="124">
        <f>+H146+H147+H148+H149+H150+H151+H152+H153+H154+H155+H156+H157+H158+H159+H160+H170+H171+H172+H173+H174+H175+H176+H177+H178</f>
        <v>0</v>
      </c>
    </row>
    <row r="146" spans="1:8" ht="30" customHeight="1" x14ac:dyDescent="0.25">
      <c r="A146" s="27">
        <v>240106001</v>
      </c>
      <c r="B146" s="28">
        <v>11</v>
      </c>
      <c r="C146" s="31" t="s">
        <v>176</v>
      </c>
      <c r="D146" s="124">
        <v>138986000000</v>
      </c>
      <c r="E146" s="124">
        <v>138986000000</v>
      </c>
      <c r="F146" s="124">
        <v>138986000000</v>
      </c>
      <c r="G146" s="124">
        <v>0</v>
      </c>
      <c r="H146" s="125">
        <v>0</v>
      </c>
    </row>
    <row r="147" spans="1:8" ht="27.75" customHeight="1" x14ac:dyDescent="0.25">
      <c r="A147" s="27">
        <v>240106001</v>
      </c>
      <c r="B147" s="28">
        <v>20</v>
      </c>
      <c r="C147" s="31" t="s">
        <v>176</v>
      </c>
      <c r="D147" s="124">
        <v>20000000000</v>
      </c>
      <c r="E147" s="124">
        <v>20000000000</v>
      </c>
      <c r="F147" s="124">
        <v>20000000000</v>
      </c>
      <c r="G147" s="124">
        <v>0</v>
      </c>
      <c r="H147" s="125">
        <v>0</v>
      </c>
    </row>
    <row r="148" spans="1:8" ht="31.5" customHeight="1" x14ac:dyDescent="0.25">
      <c r="A148" s="27">
        <v>240106002</v>
      </c>
      <c r="B148" s="28">
        <v>10</v>
      </c>
      <c r="C148" s="31" t="s">
        <v>177</v>
      </c>
      <c r="D148" s="124">
        <v>5000000000</v>
      </c>
      <c r="E148" s="124">
        <v>5000000000</v>
      </c>
      <c r="F148" s="124">
        <v>5000000000</v>
      </c>
      <c r="G148" s="124">
        <v>0</v>
      </c>
      <c r="H148" s="125">
        <v>0</v>
      </c>
    </row>
    <row r="149" spans="1:8" ht="46.5" customHeight="1" x14ac:dyDescent="0.25">
      <c r="A149" s="27">
        <v>240106003</v>
      </c>
      <c r="B149" s="28">
        <v>10</v>
      </c>
      <c r="C149" s="31" t="s">
        <v>98</v>
      </c>
      <c r="D149" s="124">
        <v>29238879050</v>
      </c>
      <c r="E149" s="124">
        <v>29238879050</v>
      </c>
      <c r="F149" s="124">
        <v>29238879050</v>
      </c>
      <c r="G149" s="124">
        <v>0</v>
      </c>
      <c r="H149" s="125">
        <v>0</v>
      </c>
    </row>
    <row r="150" spans="1:8" ht="47.25" customHeight="1" x14ac:dyDescent="0.25">
      <c r="A150" s="27">
        <v>240106003</v>
      </c>
      <c r="B150" s="28">
        <v>13</v>
      </c>
      <c r="C150" s="31" t="s">
        <v>98</v>
      </c>
      <c r="D150" s="124">
        <v>20000000000</v>
      </c>
      <c r="E150" s="124">
        <v>4778990037</v>
      </c>
      <c r="F150" s="124">
        <v>4778990037</v>
      </c>
      <c r="G150" s="124">
        <v>0</v>
      </c>
      <c r="H150" s="125">
        <v>0</v>
      </c>
    </row>
    <row r="151" spans="1:8" ht="45" customHeight="1" x14ac:dyDescent="0.25">
      <c r="A151" s="27">
        <v>240106003</v>
      </c>
      <c r="B151" s="28">
        <v>11</v>
      </c>
      <c r="C151" s="31" t="s">
        <v>98</v>
      </c>
      <c r="D151" s="124">
        <v>39565253575</v>
      </c>
      <c r="E151" s="124">
        <v>0</v>
      </c>
      <c r="F151" s="124">
        <v>0</v>
      </c>
      <c r="G151" s="124">
        <v>0</v>
      </c>
      <c r="H151" s="125">
        <v>0</v>
      </c>
    </row>
    <row r="152" spans="1:8" ht="31.5" customHeight="1" x14ac:dyDescent="0.25">
      <c r="A152" s="27">
        <v>240106003</v>
      </c>
      <c r="B152" s="28">
        <v>20</v>
      </c>
      <c r="C152" s="31" t="s">
        <v>98</v>
      </c>
      <c r="D152" s="124">
        <v>10494512551</v>
      </c>
      <c r="E152" s="124">
        <v>0</v>
      </c>
      <c r="F152" s="124">
        <v>0</v>
      </c>
      <c r="G152" s="124">
        <v>0</v>
      </c>
      <c r="H152" s="125">
        <v>0</v>
      </c>
    </row>
    <row r="153" spans="1:8" ht="31.5" customHeight="1" x14ac:dyDescent="0.25">
      <c r="A153" s="27">
        <v>240106004</v>
      </c>
      <c r="B153" s="28">
        <v>10</v>
      </c>
      <c r="C153" s="31" t="s">
        <v>81</v>
      </c>
      <c r="D153" s="124">
        <v>3151400000</v>
      </c>
      <c r="E153" s="124">
        <v>3151400000</v>
      </c>
      <c r="F153" s="124">
        <v>3151400000</v>
      </c>
      <c r="G153" s="124">
        <v>0</v>
      </c>
      <c r="H153" s="125">
        <v>0</v>
      </c>
    </row>
    <row r="154" spans="1:8" ht="35.25" customHeight="1" x14ac:dyDescent="0.25">
      <c r="A154" s="27">
        <v>240106005</v>
      </c>
      <c r="B154" s="28">
        <v>11</v>
      </c>
      <c r="C154" s="31" t="s">
        <v>178</v>
      </c>
      <c r="D154" s="124">
        <f>307423610421+44099730147</f>
        <v>351523340568</v>
      </c>
      <c r="E154" s="124">
        <f>307423610421+44099730147</f>
        <v>351523340568</v>
      </c>
      <c r="F154" s="124">
        <f>307423610421+44099730147</f>
        <v>351523340568</v>
      </c>
      <c r="G154" s="124">
        <v>0</v>
      </c>
      <c r="H154" s="125">
        <v>0</v>
      </c>
    </row>
    <row r="155" spans="1:8" ht="60.75" customHeight="1" x14ac:dyDescent="0.25">
      <c r="A155" s="27">
        <v>240106006</v>
      </c>
      <c r="B155" s="28">
        <v>10</v>
      </c>
      <c r="C155" s="31" t="s">
        <v>179</v>
      </c>
      <c r="D155" s="124">
        <v>42691728016</v>
      </c>
      <c r="E155" s="124">
        <v>42691728016</v>
      </c>
      <c r="F155" s="124">
        <v>42691728016</v>
      </c>
      <c r="G155" s="124">
        <v>0</v>
      </c>
      <c r="H155" s="125">
        <v>0</v>
      </c>
    </row>
    <row r="156" spans="1:8" ht="60.75" customHeight="1" x14ac:dyDescent="0.25">
      <c r="A156" s="27">
        <v>240106006</v>
      </c>
      <c r="B156" s="28">
        <v>13</v>
      </c>
      <c r="C156" s="31" t="s">
        <v>179</v>
      </c>
      <c r="D156" s="124">
        <v>19811865446</v>
      </c>
      <c r="E156" s="124">
        <v>19811865446</v>
      </c>
      <c r="F156" s="124">
        <v>19811865446</v>
      </c>
      <c r="G156" s="124">
        <v>0</v>
      </c>
      <c r="H156" s="125">
        <v>0</v>
      </c>
    </row>
    <row r="157" spans="1:8" ht="45.75" customHeight="1" x14ac:dyDescent="0.25">
      <c r="A157" s="27">
        <v>240106007</v>
      </c>
      <c r="B157" s="28">
        <v>10</v>
      </c>
      <c r="C157" s="31" t="s">
        <v>180</v>
      </c>
      <c r="D157" s="124">
        <v>94807993692</v>
      </c>
      <c r="E157" s="124">
        <v>94807993692</v>
      </c>
      <c r="F157" s="124">
        <v>94807993692</v>
      </c>
      <c r="G157" s="124">
        <v>0</v>
      </c>
      <c r="H157" s="125">
        <v>0</v>
      </c>
    </row>
    <row r="158" spans="1:8" ht="47.25" customHeight="1" x14ac:dyDescent="0.25">
      <c r="A158" s="27">
        <v>240106007</v>
      </c>
      <c r="B158" s="28">
        <v>13</v>
      </c>
      <c r="C158" s="31" t="s">
        <v>180</v>
      </c>
      <c r="D158" s="124">
        <v>70000000000</v>
      </c>
      <c r="E158" s="124">
        <v>70000000000</v>
      </c>
      <c r="F158" s="124">
        <v>70000000000</v>
      </c>
      <c r="G158" s="124">
        <v>0</v>
      </c>
      <c r="H158" s="125">
        <v>0</v>
      </c>
    </row>
    <row r="159" spans="1:8" ht="62.25" customHeight="1" x14ac:dyDescent="0.25">
      <c r="A159" s="27">
        <v>240106008</v>
      </c>
      <c r="B159" s="28">
        <v>10</v>
      </c>
      <c r="C159" s="31" t="s">
        <v>181</v>
      </c>
      <c r="D159" s="124">
        <v>9928862439</v>
      </c>
      <c r="E159" s="124">
        <v>9928862439</v>
      </c>
      <c r="F159" s="124">
        <v>9928862439</v>
      </c>
      <c r="G159" s="124">
        <v>0</v>
      </c>
      <c r="H159" s="125">
        <v>0</v>
      </c>
    </row>
    <row r="160" spans="1:8" ht="96.75" customHeight="1" thickBot="1" x14ac:dyDescent="0.3">
      <c r="A160" s="33">
        <v>240106009</v>
      </c>
      <c r="B160" s="34">
        <v>10</v>
      </c>
      <c r="C160" s="74" t="s">
        <v>182</v>
      </c>
      <c r="D160" s="129">
        <v>59971937176</v>
      </c>
      <c r="E160" s="129">
        <v>59971937176</v>
      </c>
      <c r="F160" s="129">
        <v>59971937176</v>
      </c>
      <c r="G160" s="129">
        <v>0</v>
      </c>
      <c r="H160" s="130">
        <v>0</v>
      </c>
    </row>
    <row r="161" spans="1:216" ht="8.25" customHeight="1" thickBot="1" x14ac:dyDescent="0.3">
      <c r="A161" s="39"/>
      <c r="B161" s="40"/>
      <c r="C161" s="76"/>
      <c r="D161" s="131"/>
      <c r="E161" s="131"/>
      <c r="F161" s="131"/>
      <c r="G161" s="131"/>
      <c r="H161" s="131"/>
    </row>
    <row r="162" spans="1:216" x14ac:dyDescent="0.25">
      <c r="A162" s="234" t="s">
        <v>1</v>
      </c>
      <c r="B162" s="235"/>
      <c r="C162" s="235"/>
      <c r="D162" s="235"/>
      <c r="E162" s="235"/>
      <c r="F162" s="235"/>
      <c r="G162" s="235"/>
      <c r="H162" s="236"/>
    </row>
    <row r="163" spans="1:216" ht="14.25" customHeight="1" x14ac:dyDescent="0.25">
      <c r="A163" s="231" t="s">
        <v>115</v>
      </c>
      <c r="B163" s="232"/>
      <c r="C163" s="232"/>
      <c r="D163" s="232"/>
      <c r="E163" s="232"/>
      <c r="F163" s="232"/>
      <c r="G163" s="232"/>
      <c r="H163" s="233"/>
      <c r="I163" s="232"/>
      <c r="J163" s="232"/>
      <c r="K163" s="232"/>
      <c r="L163" s="232"/>
      <c r="M163" s="232"/>
      <c r="N163" s="232"/>
      <c r="O163" s="232"/>
      <c r="P163" s="233"/>
      <c r="Q163" s="231"/>
      <c r="R163" s="232"/>
      <c r="S163" s="232"/>
      <c r="T163" s="232"/>
      <c r="U163" s="232"/>
      <c r="V163" s="232"/>
      <c r="W163" s="232"/>
      <c r="X163" s="233"/>
      <c r="Y163" s="231"/>
      <c r="Z163" s="232"/>
      <c r="AA163" s="232"/>
      <c r="AB163" s="232"/>
      <c r="AC163" s="232"/>
      <c r="AD163" s="232"/>
      <c r="AE163" s="232"/>
      <c r="AF163" s="233"/>
      <c r="AG163" s="231"/>
      <c r="AH163" s="232"/>
      <c r="AI163" s="232"/>
      <c r="AJ163" s="232"/>
      <c r="AK163" s="232"/>
      <c r="AL163" s="232"/>
      <c r="AM163" s="232"/>
      <c r="AN163" s="233"/>
      <c r="AO163" s="231"/>
      <c r="AP163" s="232"/>
      <c r="AQ163" s="232"/>
      <c r="AR163" s="232"/>
      <c r="AS163" s="232"/>
      <c r="AT163" s="232"/>
      <c r="AU163" s="232"/>
      <c r="AV163" s="233"/>
      <c r="AW163" s="231"/>
      <c r="AX163" s="232"/>
      <c r="AY163" s="232"/>
      <c r="AZ163" s="232"/>
      <c r="BA163" s="232"/>
      <c r="BB163" s="232"/>
      <c r="BC163" s="232"/>
      <c r="BD163" s="233"/>
      <c r="BE163" s="231"/>
      <c r="BF163" s="232"/>
      <c r="BG163" s="232"/>
      <c r="BH163" s="232"/>
      <c r="BI163" s="232"/>
      <c r="BJ163" s="232"/>
      <c r="BK163" s="232"/>
      <c r="BL163" s="233"/>
      <c r="BM163" s="231"/>
      <c r="BN163" s="232"/>
      <c r="BO163" s="232"/>
      <c r="BP163" s="232"/>
      <c r="BQ163" s="232"/>
      <c r="BR163" s="232"/>
      <c r="BS163" s="232"/>
      <c r="BT163" s="233"/>
      <c r="BU163" s="231"/>
      <c r="BV163" s="232"/>
      <c r="BW163" s="232"/>
      <c r="BX163" s="232"/>
      <c r="BY163" s="232"/>
      <c r="BZ163" s="232"/>
      <c r="CA163" s="232"/>
      <c r="CB163" s="233"/>
      <c r="CC163" s="231"/>
      <c r="CD163" s="232"/>
      <c r="CE163" s="232"/>
      <c r="CF163" s="232"/>
      <c r="CG163" s="232"/>
      <c r="CH163" s="232"/>
      <c r="CI163" s="232"/>
      <c r="CJ163" s="233"/>
      <c r="CK163" s="231"/>
      <c r="CL163" s="232"/>
      <c r="CM163" s="232"/>
      <c r="CN163" s="232"/>
      <c r="CO163" s="232"/>
      <c r="CP163" s="232"/>
      <c r="CQ163" s="232"/>
      <c r="CR163" s="233"/>
      <c r="CS163" s="231"/>
      <c r="CT163" s="232"/>
      <c r="CU163" s="232"/>
      <c r="CV163" s="232"/>
      <c r="CW163" s="232"/>
      <c r="CX163" s="232"/>
      <c r="CY163" s="232"/>
      <c r="CZ163" s="233"/>
      <c r="DA163" s="231"/>
      <c r="DB163" s="232"/>
      <c r="DC163" s="232"/>
      <c r="DD163" s="232"/>
      <c r="DE163" s="232"/>
      <c r="DF163" s="232"/>
      <c r="DG163" s="232"/>
      <c r="DH163" s="233"/>
      <c r="DI163" s="231"/>
      <c r="DJ163" s="232"/>
      <c r="DK163" s="232"/>
      <c r="DL163" s="232"/>
      <c r="DM163" s="232"/>
      <c r="DN163" s="232"/>
      <c r="DO163" s="232"/>
      <c r="DP163" s="233"/>
      <c r="DQ163" s="231"/>
      <c r="DR163" s="232"/>
      <c r="DS163" s="232"/>
      <c r="DT163" s="232"/>
      <c r="DU163" s="232"/>
      <c r="DV163" s="232"/>
      <c r="DW163" s="232"/>
      <c r="DX163" s="233"/>
      <c r="DY163" s="231"/>
      <c r="DZ163" s="232"/>
      <c r="EA163" s="232"/>
      <c r="EB163" s="232"/>
      <c r="EC163" s="232"/>
      <c r="ED163" s="232"/>
      <c r="EE163" s="232"/>
      <c r="EF163" s="233"/>
      <c r="EG163" s="231"/>
      <c r="EH163" s="232"/>
      <c r="EI163" s="232"/>
      <c r="EJ163" s="232"/>
      <c r="EK163" s="232"/>
      <c r="EL163" s="232"/>
      <c r="EM163" s="232"/>
      <c r="EN163" s="233"/>
      <c r="EO163" s="231"/>
      <c r="EP163" s="232"/>
      <c r="EQ163" s="232"/>
      <c r="ER163" s="232"/>
      <c r="ES163" s="232"/>
      <c r="ET163" s="232"/>
      <c r="EU163" s="232"/>
      <c r="EV163" s="233"/>
      <c r="EW163" s="231"/>
      <c r="EX163" s="232"/>
      <c r="EY163" s="232"/>
      <c r="EZ163" s="232"/>
      <c r="FA163" s="232"/>
      <c r="FB163" s="232"/>
      <c r="FC163" s="232"/>
      <c r="FD163" s="233"/>
      <c r="FE163" s="231"/>
      <c r="FF163" s="232"/>
      <c r="FG163" s="232"/>
      <c r="FH163" s="232"/>
      <c r="FI163" s="232"/>
      <c r="FJ163" s="232"/>
      <c r="FK163" s="232"/>
      <c r="FL163" s="233"/>
      <c r="FM163" s="231"/>
      <c r="FN163" s="232"/>
      <c r="FO163" s="232"/>
      <c r="FP163" s="232"/>
      <c r="FQ163" s="232"/>
      <c r="FR163" s="232"/>
      <c r="FS163" s="232"/>
      <c r="FT163" s="233"/>
      <c r="FU163" s="231"/>
      <c r="FV163" s="232"/>
      <c r="FW163" s="232"/>
      <c r="FX163" s="232"/>
      <c r="FY163" s="232"/>
      <c r="FZ163" s="232"/>
      <c r="GA163" s="232"/>
      <c r="GB163" s="233"/>
      <c r="GC163" s="231"/>
      <c r="GD163" s="232"/>
      <c r="GE163" s="232"/>
      <c r="GF163" s="232"/>
      <c r="GG163" s="232"/>
      <c r="GH163" s="232"/>
      <c r="GI163" s="232"/>
      <c r="GJ163" s="233"/>
      <c r="GK163" s="231"/>
      <c r="GL163" s="232"/>
      <c r="GM163" s="232"/>
      <c r="GN163" s="232"/>
      <c r="GO163" s="232"/>
      <c r="GP163" s="232"/>
      <c r="GQ163" s="232"/>
      <c r="GR163" s="233"/>
      <c r="GS163" s="231"/>
      <c r="GT163" s="232"/>
      <c r="GU163" s="232"/>
      <c r="GV163" s="232"/>
      <c r="GW163" s="232"/>
      <c r="GX163" s="232"/>
      <c r="GY163" s="232"/>
      <c r="GZ163" s="233"/>
      <c r="HA163" s="231"/>
      <c r="HB163" s="232"/>
      <c r="HC163" s="232"/>
      <c r="HD163" s="232"/>
      <c r="HE163" s="232"/>
      <c r="HF163" s="232"/>
      <c r="HG163" s="232"/>
      <c r="HH163" s="233"/>
    </row>
    <row r="164" spans="1:216" ht="3.75" customHeight="1" x14ac:dyDescent="0.25">
      <c r="A164" s="3"/>
      <c r="H164" s="6"/>
      <c r="K164" s="58"/>
      <c r="L164" s="4"/>
      <c r="M164" s="4"/>
      <c r="N164" s="4"/>
      <c r="O164" s="4"/>
      <c r="P164" s="6"/>
      <c r="Q164" s="3"/>
      <c r="S164" s="58"/>
      <c r="T164" s="4"/>
      <c r="U164" s="4"/>
      <c r="V164" s="4"/>
      <c r="W164" s="4"/>
      <c r="X164" s="6"/>
      <c r="Y164" s="3"/>
      <c r="AA164" s="58"/>
      <c r="AB164" s="4"/>
      <c r="AC164" s="4"/>
      <c r="AD164" s="4"/>
      <c r="AE164" s="4"/>
      <c r="AF164" s="6"/>
      <c r="AG164" s="3"/>
      <c r="AI164" s="58"/>
      <c r="AJ164" s="4"/>
      <c r="AK164" s="4"/>
      <c r="AL164" s="4"/>
      <c r="AM164" s="4"/>
      <c r="AN164" s="6"/>
      <c r="AO164" s="3"/>
      <c r="AQ164" s="58"/>
      <c r="AR164" s="4"/>
      <c r="AS164" s="4"/>
      <c r="AT164" s="4"/>
      <c r="AU164" s="4"/>
      <c r="AV164" s="6"/>
      <c r="AW164" s="3"/>
      <c r="AY164" s="58"/>
      <c r="AZ164" s="4"/>
      <c r="BA164" s="4"/>
      <c r="BB164" s="4"/>
      <c r="BC164" s="4"/>
      <c r="BD164" s="6"/>
      <c r="BE164" s="3"/>
      <c r="BG164" s="58"/>
      <c r="BH164" s="4"/>
      <c r="BI164" s="4"/>
      <c r="BJ164" s="4"/>
      <c r="BK164" s="4"/>
      <c r="BL164" s="6"/>
      <c r="BM164" s="3"/>
      <c r="BO164" s="58"/>
      <c r="BP164" s="4"/>
      <c r="BQ164" s="4"/>
      <c r="BR164" s="4"/>
      <c r="BS164" s="4"/>
      <c r="BT164" s="6"/>
      <c r="BU164" s="3"/>
      <c r="BW164" s="58"/>
      <c r="BX164" s="4"/>
      <c r="BY164" s="4"/>
      <c r="BZ164" s="4"/>
      <c r="CA164" s="4"/>
      <c r="CB164" s="6"/>
      <c r="CC164" s="3"/>
      <c r="CE164" s="58"/>
      <c r="CF164" s="4"/>
      <c r="CG164" s="4"/>
      <c r="CH164" s="4"/>
      <c r="CI164" s="4"/>
      <c r="CJ164" s="6"/>
      <c r="CK164" s="3"/>
      <c r="CM164" s="58"/>
      <c r="CN164" s="4"/>
      <c r="CO164" s="4"/>
      <c r="CP164" s="4"/>
      <c r="CQ164" s="4"/>
      <c r="CR164" s="6"/>
      <c r="CS164" s="3"/>
      <c r="CU164" s="58"/>
      <c r="CV164" s="4"/>
      <c r="CW164" s="4"/>
      <c r="CX164" s="4"/>
      <c r="CY164" s="4"/>
      <c r="CZ164" s="6"/>
      <c r="DA164" s="3"/>
      <c r="DC164" s="58"/>
      <c r="DD164" s="4"/>
      <c r="DE164" s="4"/>
      <c r="DF164" s="4"/>
      <c r="DG164" s="4"/>
      <c r="DH164" s="6"/>
      <c r="DI164" s="3"/>
      <c r="DK164" s="58"/>
      <c r="DL164" s="4"/>
      <c r="DM164" s="4"/>
      <c r="DN164" s="4"/>
      <c r="DO164" s="4"/>
      <c r="DP164" s="6"/>
      <c r="DQ164" s="3"/>
      <c r="DS164" s="58"/>
      <c r="DT164" s="4"/>
      <c r="DU164" s="4"/>
      <c r="DV164" s="4"/>
      <c r="DW164" s="4"/>
      <c r="DX164" s="6"/>
      <c r="DY164" s="3"/>
      <c r="EA164" s="58"/>
      <c r="EB164" s="4"/>
      <c r="EC164" s="4"/>
      <c r="ED164" s="4"/>
      <c r="EE164" s="4"/>
      <c r="EF164" s="6"/>
      <c r="EG164" s="3"/>
      <c r="EI164" s="58"/>
      <c r="EJ164" s="4"/>
      <c r="EK164" s="4"/>
      <c r="EL164" s="4"/>
      <c r="EM164" s="4"/>
      <c r="EN164" s="6"/>
      <c r="EO164" s="3"/>
      <c r="EQ164" s="58"/>
      <c r="ER164" s="4"/>
      <c r="ES164" s="4"/>
      <c r="ET164" s="4"/>
      <c r="EU164" s="4"/>
      <c r="EV164" s="6"/>
      <c r="EW164" s="3"/>
      <c r="EY164" s="58"/>
      <c r="EZ164" s="4"/>
      <c r="FA164" s="4"/>
      <c r="FB164" s="4"/>
      <c r="FC164" s="4"/>
      <c r="FD164" s="6"/>
      <c r="FE164" s="3"/>
      <c r="FG164" s="58"/>
      <c r="FH164" s="4"/>
      <c r="FI164" s="4"/>
      <c r="FJ164" s="4"/>
      <c r="FK164" s="4"/>
      <c r="FL164" s="6"/>
      <c r="FM164" s="3"/>
      <c r="FO164" s="58"/>
      <c r="FP164" s="4"/>
      <c r="FQ164" s="4"/>
      <c r="FR164" s="4"/>
      <c r="FS164" s="4"/>
      <c r="FT164" s="6"/>
      <c r="FU164" s="3"/>
      <c r="FW164" s="58"/>
      <c r="FX164" s="4"/>
      <c r="FY164" s="4"/>
      <c r="FZ164" s="4"/>
      <c r="GA164" s="4"/>
      <c r="GB164" s="6"/>
      <c r="GC164" s="3"/>
      <c r="GE164" s="58"/>
      <c r="GF164" s="4"/>
      <c r="GG164" s="4"/>
      <c r="GH164" s="4"/>
      <c r="GI164" s="4"/>
      <c r="GJ164" s="6"/>
      <c r="GK164" s="3"/>
      <c r="GM164" s="58"/>
      <c r="GN164" s="4"/>
      <c r="GO164" s="4"/>
      <c r="GP164" s="4"/>
      <c r="GQ164" s="4"/>
      <c r="GR164" s="6"/>
      <c r="GS164" s="3"/>
      <c r="GU164" s="58"/>
      <c r="GV164" s="4"/>
      <c r="GW164" s="4"/>
      <c r="GX164" s="4"/>
      <c r="GY164" s="4"/>
      <c r="GZ164" s="6"/>
      <c r="HA164" s="3"/>
      <c r="HC164" s="58"/>
      <c r="HD164" s="4"/>
      <c r="HE164" s="4"/>
      <c r="HF164" s="4"/>
      <c r="HG164" s="4"/>
      <c r="HH164" s="6"/>
    </row>
    <row r="165" spans="1:216" ht="11.25" customHeight="1" x14ac:dyDescent="0.25">
      <c r="A165" s="7" t="s">
        <v>0</v>
      </c>
      <c r="H165" s="6"/>
      <c r="I165" s="121"/>
      <c r="K165" s="58"/>
      <c r="L165" s="4"/>
      <c r="M165" s="4"/>
      <c r="N165" s="4"/>
      <c r="O165" s="4"/>
      <c r="P165" s="6"/>
      <c r="Q165" s="7"/>
      <c r="S165" s="58"/>
      <c r="T165" s="4"/>
      <c r="U165" s="4"/>
      <c r="V165" s="4"/>
      <c r="W165" s="4"/>
      <c r="X165" s="6"/>
      <c r="Y165" s="7"/>
      <c r="AA165" s="58"/>
      <c r="AB165" s="4"/>
      <c r="AC165" s="4"/>
      <c r="AD165" s="4"/>
      <c r="AE165" s="4"/>
      <c r="AF165" s="6"/>
      <c r="AG165" s="7"/>
      <c r="AI165" s="58"/>
      <c r="AJ165" s="4"/>
      <c r="AK165" s="4"/>
      <c r="AL165" s="4"/>
      <c r="AM165" s="4"/>
      <c r="AN165" s="6"/>
      <c r="AO165" s="7"/>
      <c r="AQ165" s="58"/>
      <c r="AR165" s="4"/>
      <c r="AS165" s="4"/>
      <c r="AT165" s="4"/>
      <c r="AU165" s="4"/>
      <c r="AV165" s="6"/>
      <c r="AW165" s="7"/>
      <c r="AY165" s="58"/>
      <c r="AZ165" s="4"/>
      <c r="BA165" s="4"/>
      <c r="BB165" s="4"/>
      <c r="BC165" s="4"/>
      <c r="BD165" s="6"/>
      <c r="BE165" s="7"/>
      <c r="BG165" s="58"/>
      <c r="BH165" s="4"/>
      <c r="BI165" s="4"/>
      <c r="BJ165" s="4"/>
      <c r="BK165" s="4"/>
      <c r="BL165" s="6"/>
      <c r="BM165" s="7"/>
      <c r="BO165" s="58"/>
      <c r="BP165" s="4"/>
      <c r="BQ165" s="4"/>
      <c r="BR165" s="4"/>
      <c r="BS165" s="4"/>
      <c r="BT165" s="6"/>
      <c r="BU165" s="7"/>
      <c r="BW165" s="58"/>
      <c r="BX165" s="4"/>
      <c r="BY165" s="4"/>
      <c r="BZ165" s="4"/>
      <c r="CA165" s="4"/>
      <c r="CB165" s="6"/>
      <c r="CC165" s="7"/>
      <c r="CE165" s="58"/>
      <c r="CF165" s="4"/>
      <c r="CG165" s="4"/>
      <c r="CH165" s="4"/>
      <c r="CI165" s="4"/>
      <c r="CJ165" s="6"/>
      <c r="CK165" s="7"/>
      <c r="CM165" s="58"/>
      <c r="CN165" s="4"/>
      <c r="CO165" s="4"/>
      <c r="CP165" s="4"/>
      <c r="CQ165" s="4"/>
      <c r="CR165" s="6"/>
      <c r="CS165" s="7"/>
      <c r="CU165" s="58"/>
      <c r="CV165" s="4"/>
      <c r="CW165" s="4"/>
      <c r="CX165" s="4"/>
      <c r="CY165" s="4"/>
      <c r="CZ165" s="6"/>
      <c r="DA165" s="7"/>
      <c r="DC165" s="58"/>
      <c r="DD165" s="4"/>
      <c r="DE165" s="4"/>
      <c r="DF165" s="4"/>
      <c r="DG165" s="4"/>
      <c r="DH165" s="6"/>
      <c r="DI165" s="7"/>
      <c r="DK165" s="58"/>
      <c r="DL165" s="4"/>
      <c r="DM165" s="4"/>
      <c r="DN165" s="4"/>
      <c r="DO165" s="4"/>
      <c r="DP165" s="6"/>
      <c r="DQ165" s="7"/>
      <c r="DS165" s="58"/>
      <c r="DT165" s="4"/>
      <c r="DU165" s="4"/>
      <c r="DV165" s="4"/>
      <c r="DW165" s="4"/>
      <c r="DX165" s="6"/>
      <c r="DY165" s="7"/>
      <c r="EA165" s="58"/>
      <c r="EB165" s="4"/>
      <c r="EC165" s="4"/>
      <c r="ED165" s="4"/>
      <c r="EE165" s="4"/>
      <c r="EF165" s="6"/>
      <c r="EG165" s="7"/>
      <c r="EI165" s="58"/>
      <c r="EJ165" s="4"/>
      <c r="EK165" s="4"/>
      <c r="EL165" s="4"/>
      <c r="EM165" s="4"/>
      <c r="EN165" s="6"/>
      <c r="EO165" s="7"/>
      <c r="EQ165" s="58"/>
      <c r="ER165" s="4"/>
      <c r="ES165" s="4"/>
      <c r="ET165" s="4"/>
      <c r="EU165" s="4"/>
      <c r="EV165" s="6"/>
      <c r="EW165" s="7"/>
      <c r="EY165" s="58"/>
      <c r="EZ165" s="4"/>
      <c r="FA165" s="4"/>
      <c r="FB165" s="4"/>
      <c r="FC165" s="4"/>
      <c r="FD165" s="6"/>
      <c r="FE165" s="7"/>
      <c r="FG165" s="58"/>
      <c r="FH165" s="4"/>
      <c r="FI165" s="4"/>
      <c r="FJ165" s="4"/>
      <c r="FK165" s="4"/>
      <c r="FL165" s="6"/>
      <c r="FM165" s="7"/>
      <c r="FO165" s="58"/>
      <c r="FP165" s="4"/>
      <c r="FQ165" s="4"/>
      <c r="FR165" s="4"/>
      <c r="FS165" s="4"/>
      <c r="FT165" s="6"/>
      <c r="FU165" s="7"/>
      <c r="FW165" s="58"/>
      <c r="FX165" s="4"/>
      <c r="FY165" s="4"/>
      <c r="FZ165" s="4"/>
      <c r="GA165" s="4"/>
      <c r="GB165" s="6"/>
      <c r="GC165" s="7"/>
      <c r="GE165" s="58"/>
      <c r="GF165" s="4"/>
      <c r="GG165" s="4"/>
      <c r="GH165" s="4"/>
      <c r="GI165" s="4"/>
      <c r="GJ165" s="6"/>
      <c r="GK165" s="7"/>
      <c r="GM165" s="58"/>
      <c r="GN165" s="4"/>
      <c r="GO165" s="4"/>
      <c r="GP165" s="4"/>
      <c r="GQ165" s="4"/>
      <c r="GR165" s="6"/>
      <c r="GS165" s="7"/>
      <c r="GU165" s="58"/>
      <c r="GV165" s="4"/>
      <c r="GW165" s="4"/>
      <c r="GX165" s="4"/>
      <c r="GY165" s="4"/>
      <c r="GZ165" s="6"/>
      <c r="HA165" s="7"/>
      <c r="HC165" s="58"/>
      <c r="HD165" s="4"/>
      <c r="HE165" s="4"/>
      <c r="HF165" s="4"/>
      <c r="HG165" s="4"/>
      <c r="HH165" s="6"/>
    </row>
    <row r="166" spans="1:216" ht="3.75" customHeight="1" x14ac:dyDescent="0.25">
      <c r="A166" s="3"/>
      <c r="H166" s="8"/>
      <c r="K166" s="58"/>
      <c r="L166" s="4"/>
      <c r="M166" s="4"/>
      <c r="N166" s="4"/>
      <c r="O166" s="4"/>
      <c r="P166" s="8"/>
      <c r="Q166" s="3"/>
      <c r="S166" s="58"/>
      <c r="T166" s="4"/>
      <c r="U166" s="4"/>
      <c r="V166" s="4"/>
      <c r="W166" s="4"/>
      <c r="X166" s="8"/>
      <c r="Y166" s="3"/>
      <c r="AA166" s="58"/>
      <c r="AB166" s="4"/>
      <c r="AC166" s="4"/>
      <c r="AD166" s="4"/>
      <c r="AE166" s="4"/>
      <c r="AF166" s="8"/>
      <c r="AG166" s="3"/>
      <c r="AI166" s="58"/>
      <c r="AJ166" s="4"/>
      <c r="AK166" s="4"/>
      <c r="AL166" s="4"/>
      <c r="AM166" s="4"/>
      <c r="AN166" s="8"/>
      <c r="AO166" s="3"/>
      <c r="AQ166" s="58"/>
      <c r="AR166" s="4"/>
      <c r="AS166" s="4"/>
      <c r="AT166" s="4"/>
      <c r="AU166" s="4"/>
      <c r="AV166" s="8"/>
      <c r="AW166" s="3"/>
      <c r="AY166" s="58"/>
      <c r="AZ166" s="4"/>
      <c r="BA166" s="4"/>
      <c r="BB166" s="4"/>
      <c r="BC166" s="4"/>
      <c r="BD166" s="8"/>
      <c r="BE166" s="3"/>
      <c r="BG166" s="58"/>
      <c r="BH166" s="4"/>
      <c r="BI166" s="4"/>
      <c r="BJ166" s="4"/>
      <c r="BK166" s="4"/>
      <c r="BL166" s="8"/>
      <c r="BM166" s="3"/>
      <c r="BO166" s="58"/>
      <c r="BP166" s="4"/>
      <c r="BQ166" s="4"/>
      <c r="BR166" s="4"/>
      <c r="BS166" s="4"/>
      <c r="BT166" s="8"/>
      <c r="BU166" s="3"/>
      <c r="BW166" s="58"/>
      <c r="BX166" s="4"/>
      <c r="BY166" s="4"/>
      <c r="BZ166" s="4"/>
      <c r="CA166" s="4"/>
      <c r="CB166" s="8"/>
      <c r="CC166" s="3"/>
      <c r="CE166" s="58"/>
      <c r="CF166" s="4"/>
      <c r="CG166" s="4"/>
      <c r="CH166" s="4"/>
      <c r="CI166" s="4"/>
      <c r="CJ166" s="8"/>
      <c r="CK166" s="3"/>
      <c r="CM166" s="58"/>
      <c r="CN166" s="4"/>
      <c r="CO166" s="4"/>
      <c r="CP166" s="4"/>
      <c r="CQ166" s="4"/>
      <c r="CR166" s="8"/>
      <c r="CS166" s="3"/>
      <c r="CU166" s="58"/>
      <c r="CV166" s="4"/>
      <c r="CW166" s="4"/>
      <c r="CX166" s="4"/>
      <c r="CY166" s="4"/>
      <c r="CZ166" s="8"/>
      <c r="DA166" s="3"/>
      <c r="DC166" s="58"/>
      <c r="DD166" s="4"/>
      <c r="DE166" s="4"/>
      <c r="DF166" s="4"/>
      <c r="DG166" s="4"/>
      <c r="DH166" s="8"/>
      <c r="DI166" s="3"/>
      <c r="DK166" s="58"/>
      <c r="DL166" s="4"/>
      <c r="DM166" s="4"/>
      <c r="DN166" s="4"/>
      <c r="DO166" s="4"/>
      <c r="DP166" s="8"/>
      <c r="DQ166" s="3"/>
      <c r="DS166" s="58"/>
      <c r="DT166" s="4"/>
      <c r="DU166" s="4"/>
      <c r="DV166" s="4"/>
      <c r="DW166" s="4"/>
      <c r="DX166" s="8"/>
      <c r="DY166" s="3"/>
      <c r="EA166" s="58"/>
      <c r="EB166" s="4"/>
      <c r="EC166" s="4"/>
      <c r="ED166" s="4"/>
      <c r="EE166" s="4"/>
      <c r="EF166" s="8"/>
      <c r="EG166" s="3"/>
      <c r="EI166" s="58"/>
      <c r="EJ166" s="4"/>
      <c r="EK166" s="4"/>
      <c r="EL166" s="4"/>
      <c r="EM166" s="4"/>
      <c r="EN166" s="8"/>
      <c r="EO166" s="3"/>
      <c r="EQ166" s="58"/>
      <c r="ER166" s="4"/>
      <c r="ES166" s="4"/>
      <c r="ET166" s="4"/>
      <c r="EU166" s="4"/>
      <c r="EV166" s="8"/>
      <c r="EW166" s="3"/>
      <c r="EY166" s="58"/>
      <c r="EZ166" s="4"/>
      <c r="FA166" s="4"/>
      <c r="FB166" s="4"/>
      <c r="FC166" s="4"/>
      <c r="FD166" s="8"/>
      <c r="FE166" s="3"/>
      <c r="FG166" s="58"/>
      <c r="FH166" s="4"/>
      <c r="FI166" s="4"/>
      <c r="FJ166" s="4"/>
      <c r="FK166" s="4"/>
      <c r="FL166" s="8"/>
      <c r="FM166" s="3"/>
      <c r="FO166" s="58"/>
      <c r="FP166" s="4"/>
      <c r="FQ166" s="4"/>
      <c r="FR166" s="4"/>
      <c r="FS166" s="4"/>
      <c r="FT166" s="8"/>
      <c r="FU166" s="3"/>
      <c r="FW166" s="58"/>
      <c r="FX166" s="4"/>
      <c r="FY166" s="4"/>
      <c r="FZ166" s="4"/>
      <c r="GA166" s="4"/>
      <c r="GB166" s="8"/>
      <c r="GC166" s="3"/>
      <c r="GE166" s="58"/>
      <c r="GF166" s="4"/>
      <c r="GG166" s="4"/>
      <c r="GH166" s="4"/>
      <c r="GI166" s="4"/>
      <c r="GJ166" s="8"/>
      <c r="GK166" s="3"/>
      <c r="GM166" s="58"/>
      <c r="GN166" s="4"/>
      <c r="GO166" s="4"/>
      <c r="GP166" s="4"/>
      <c r="GQ166" s="4"/>
      <c r="GR166" s="8"/>
      <c r="GS166" s="3"/>
      <c r="GU166" s="58"/>
      <c r="GV166" s="4"/>
      <c r="GW166" s="4"/>
      <c r="GX166" s="4"/>
      <c r="GY166" s="4"/>
      <c r="GZ166" s="8"/>
      <c r="HA166" s="3"/>
      <c r="HC166" s="58"/>
      <c r="HD166" s="4"/>
      <c r="HE166" s="4"/>
      <c r="HF166" s="4"/>
      <c r="HG166" s="4"/>
      <c r="HH166" s="8"/>
    </row>
    <row r="167" spans="1:216" ht="11.25" customHeight="1" x14ac:dyDescent="0.25">
      <c r="A167" s="3" t="s">
        <v>116</v>
      </c>
      <c r="C167" s="58" t="s">
        <v>4</v>
      </c>
      <c r="E167" s="4" t="str">
        <f>E7</f>
        <v>MES:</v>
      </c>
      <c r="F167" s="4" t="str">
        <f>F7</f>
        <v>ENERO</v>
      </c>
      <c r="G167" s="4" t="str">
        <f>G128</f>
        <v xml:space="preserve">                                VIGENCIA FISCAL:      2017</v>
      </c>
      <c r="H167" s="6"/>
      <c r="K167" s="58"/>
      <c r="L167" s="4"/>
      <c r="M167" s="4"/>
      <c r="N167" s="4"/>
      <c r="O167" s="4"/>
      <c r="P167" s="6"/>
      <c r="Q167" s="3"/>
      <c r="S167" s="58"/>
      <c r="T167" s="4"/>
      <c r="U167" s="4"/>
      <c r="V167" s="4"/>
      <c r="W167" s="4"/>
      <c r="X167" s="6"/>
      <c r="Y167" s="3"/>
      <c r="AA167" s="58"/>
      <c r="AB167" s="4"/>
      <c r="AC167" s="4"/>
      <c r="AD167" s="4"/>
      <c r="AE167" s="4"/>
      <c r="AF167" s="6"/>
      <c r="AG167" s="3"/>
      <c r="AI167" s="58"/>
      <c r="AJ167" s="4"/>
      <c r="AK167" s="4"/>
      <c r="AL167" s="4"/>
      <c r="AM167" s="4"/>
      <c r="AN167" s="6"/>
      <c r="AO167" s="3"/>
      <c r="AQ167" s="58"/>
      <c r="AR167" s="4"/>
      <c r="AS167" s="4"/>
      <c r="AT167" s="4"/>
      <c r="AU167" s="4"/>
      <c r="AV167" s="6"/>
      <c r="AW167" s="3"/>
      <c r="AY167" s="58"/>
      <c r="AZ167" s="4"/>
      <c r="BA167" s="4"/>
      <c r="BB167" s="4"/>
      <c r="BC167" s="4"/>
      <c r="BD167" s="6"/>
      <c r="BE167" s="3"/>
      <c r="BG167" s="58"/>
      <c r="BH167" s="4"/>
      <c r="BI167" s="4"/>
      <c r="BJ167" s="4"/>
      <c r="BK167" s="4"/>
      <c r="BL167" s="6"/>
      <c r="BM167" s="3"/>
      <c r="BO167" s="58"/>
      <c r="BP167" s="4"/>
      <c r="BQ167" s="4"/>
      <c r="BR167" s="4"/>
      <c r="BS167" s="4"/>
      <c r="BT167" s="6"/>
      <c r="BU167" s="3"/>
      <c r="BW167" s="58"/>
      <c r="BX167" s="4"/>
      <c r="BY167" s="4"/>
      <c r="BZ167" s="4"/>
      <c r="CA167" s="4"/>
      <c r="CB167" s="6"/>
      <c r="CC167" s="3"/>
      <c r="CE167" s="58"/>
      <c r="CF167" s="4"/>
      <c r="CG167" s="4"/>
      <c r="CH167" s="4"/>
      <c r="CI167" s="4"/>
      <c r="CJ167" s="6"/>
      <c r="CK167" s="3"/>
      <c r="CM167" s="58"/>
      <c r="CN167" s="4"/>
      <c r="CO167" s="4"/>
      <c r="CP167" s="4"/>
      <c r="CQ167" s="4"/>
      <c r="CR167" s="6"/>
      <c r="CS167" s="3"/>
      <c r="CU167" s="58"/>
      <c r="CV167" s="4"/>
      <c r="CW167" s="4"/>
      <c r="CX167" s="4"/>
      <c r="CY167" s="4"/>
      <c r="CZ167" s="6"/>
      <c r="DA167" s="3"/>
      <c r="DC167" s="58"/>
      <c r="DD167" s="4"/>
      <c r="DE167" s="4"/>
      <c r="DF167" s="4"/>
      <c r="DG167" s="4"/>
      <c r="DH167" s="6"/>
      <c r="DI167" s="3"/>
      <c r="DK167" s="58"/>
      <c r="DL167" s="4"/>
      <c r="DM167" s="4"/>
      <c r="DN167" s="4"/>
      <c r="DO167" s="4"/>
      <c r="DP167" s="6"/>
      <c r="DQ167" s="3"/>
      <c r="DS167" s="58"/>
      <c r="DT167" s="4"/>
      <c r="DU167" s="4"/>
      <c r="DV167" s="4"/>
      <c r="DW167" s="4"/>
      <c r="DX167" s="6"/>
      <c r="DY167" s="3"/>
      <c r="EA167" s="58"/>
      <c r="EB167" s="4"/>
      <c r="EC167" s="4"/>
      <c r="ED167" s="4"/>
      <c r="EE167" s="4"/>
      <c r="EF167" s="6"/>
      <c r="EG167" s="3"/>
      <c r="EI167" s="58"/>
      <c r="EJ167" s="4"/>
      <c r="EK167" s="4"/>
      <c r="EL167" s="4"/>
      <c r="EM167" s="4"/>
      <c r="EN167" s="6"/>
      <c r="EO167" s="3"/>
      <c r="EQ167" s="58"/>
      <c r="ER167" s="4"/>
      <c r="ES167" s="4"/>
      <c r="ET167" s="4"/>
      <c r="EU167" s="4"/>
      <c r="EV167" s="6"/>
      <c r="EW167" s="3"/>
      <c r="EY167" s="58"/>
      <c r="EZ167" s="4"/>
      <c r="FA167" s="4"/>
      <c r="FB167" s="4"/>
      <c r="FC167" s="4"/>
      <c r="FD167" s="6"/>
      <c r="FE167" s="3"/>
      <c r="FG167" s="58"/>
      <c r="FH167" s="4"/>
      <c r="FI167" s="4"/>
      <c r="FJ167" s="4"/>
      <c r="FK167" s="4"/>
      <c r="FL167" s="6"/>
      <c r="FM167" s="3"/>
      <c r="FO167" s="58"/>
      <c r="FP167" s="4"/>
      <c r="FQ167" s="4"/>
      <c r="FR167" s="4"/>
      <c r="FS167" s="4"/>
      <c r="FT167" s="6"/>
      <c r="FU167" s="3"/>
      <c r="FW167" s="58"/>
      <c r="FX167" s="4"/>
      <c r="FY167" s="4"/>
      <c r="FZ167" s="4"/>
      <c r="GA167" s="4"/>
      <c r="GB167" s="6"/>
      <c r="GC167" s="3"/>
      <c r="GE167" s="58"/>
      <c r="GF167" s="4"/>
      <c r="GG167" s="4"/>
      <c r="GH167" s="4"/>
      <c r="GI167" s="4"/>
      <c r="GJ167" s="6"/>
      <c r="GK167" s="3"/>
      <c r="GM167" s="58"/>
      <c r="GN167" s="4"/>
      <c r="GO167" s="4"/>
      <c r="GP167" s="4"/>
      <c r="GQ167" s="4"/>
      <c r="GR167" s="6"/>
      <c r="GS167" s="3"/>
      <c r="GU167" s="58"/>
      <c r="GV167" s="4"/>
      <c r="GW167" s="4"/>
      <c r="GX167" s="4"/>
      <c r="GY167" s="4"/>
      <c r="GZ167" s="6"/>
      <c r="HA167" s="3"/>
      <c r="HC167" s="58"/>
      <c r="HD167" s="4"/>
      <c r="HE167" s="4"/>
      <c r="HF167" s="4"/>
      <c r="HG167" s="4"/>
      <c r="HH167" s="6"/>
    </row>
    <row r="168" spans="1:216" ht="11.25" customHeight="1" thickBot="1" x14ac:dyDescent="0.3">
      <c r="A168" s="3"/>
      <c r="H168" s="6"/>
      <c r="K168" s="58"/>
      <c r="L168" s="4"/>
      <c r="M168" s="4"/>
      <c r="N168" s="4"/>
      <c r="O168" s="4"/>
      <c r="P168" s="6"/>
      <c r="Q168" s="3"/>
      <c r="S168" s="58"/>
      <c r="T168" s="4"/>
      <c r="U168" s="4"/>
      <c r="V168" s="4"/>
      <c r="W168" s="4"/>
      <c r="X168" s="6"/>
      <c r="Y168" s="3"/>
      <c r="AA168" s="58"/>
      <c r="AB168" s="4"/>
      <c r="AC168" s="4"/>
      <c r="AD168" s="4"/>
      <c r="AE168" s="4"/>
      <c r="AF168" s="6"/>
      <c r="AG168" s="3"/>
      <c r="AI168" s="58"/>
      <c r="AJ168" s="4"/>
      <c r="AK168" s="4"/>
      <c r="AL168" s="4"/>
      <c r="AM168" s="4"/>
      <c r="AN168" s="6"/>
      <c r="AO168" s="3"/>
      <c r="AQ168" s="58"/>
      <c r="AR168" s="4"/>
      <c r="AS168" s="4"/>
      <c r="AT168" s="4"/>
      <c r="AU168" s="4"/>
      <c r="AV168" s="6"/>
      <c r="AW168" s="3"/>
      <c r="AY168" s="58"/>
      <c r="AZ168" s="4"/>
      <c r="BA168" s="4"/>
      <c r="BB168" s="4"/>
      <c r="BC168" s="4"/>
      <c r="BD168" s="6"/>
      <c r="BE168" s="3"/>
      <c r="BG168" s="58"/>
      <c r="BH168" s="4"/>
      <c r="BI168" s="4"/>
      <c r="BJ168" s="4"/>
      <c r="BK168" s="4"/>
      <c r="BL168" s="6"/>
      <c r="BM168" s="3"/>
      <c r="BO168" s="58"/>
      <c r="BP168" s="4"/>
      <c r="BQ168" s="4"/>
      <c r="BR168" s="4"/>
      <c r="BS168" s="4"/>
      <c r="BT168" s="6"/>
      <c r="BU168" s="3"/>
      <c r="BW168" s="58"/>
      <c r="BX168" s="4"/>
      <c r="BY168" s="4"/>
      <c r="BZ168" s="4"/>
      <c r="CA168" s="4"/>
      <c r="CB168" s="6"/>
      <c r="CC168" s="3"/>
      <c r="CE168" s="58"/>
      <c r="CF168" s="4"/>
      <c r="CG168" s="4"/>
      <c r="CH168" s="4"/>
      <c r="CI168" s="4"/>
      <c r="CJ168" s="6"/>
      <c r="CK168" s="3"/>
      <c r="CM168" s="58"/>
      <c r="CN168" s="4"/>
      <c r="CO168" s="4"/>
      <c r="CP168" s="4"/>
      <c r="CQ168" s="4"/>
      <c r="CR168" s="6"/>
      <c r="CS168" s="3"/>
      <c r="CU168" s="58"/>
      <c r="CV168" s="4"/>
      <c r="CW168" s="4"/>
      <c r="CX168" s="4"/>
      <c r="CY168" s="4"/>
      <c r="CZ168" s="6"/>
      <c r="DA168" s="3"/>
      <c r="DC168" s="58"/>
      <c r="DD168" s="4"/>
      <c r="DE168" s="4"/>
      <c r="DF168" s="4"/>
      <c r="DG168" s="4"/>
      <c r="DH168" s="6"/>
      <c r="DI168" s="3"/>
      <c r="DK168" s="58"/>
      <c r="DL168" s="4"/>
      <c r="DM168" s="4"/>
      <c r="DN168" s="4"/>
      <c r="DO168" s="4"/>
      <c r="DP168" s="6"/>
      <c r="DQ168" s="3"/>
      <c r="DS168" s="58"/>
      <c r="DT168" s="4"/>
      <c r="DU168" s="4"/>
      <c r="DV168" s="4"/>
      <c r="DW168" s="4"/>
      <c r="DX168" s="6"/>
      <c r="DY168" s="3"/>
      <c r="EA168" s="58"/>
      <c r="EB168" s="4"/>
      <c r="EC168" s="4"/>
      <c r="ED168" s="4"/>
      <c r="EE168" s="4"/>
      <c r="EF168" s="6"/>
      <c r="EG168" s="3"/>
      <c r="EI168" s="58"/>
      <c r="EJ168" s="4"/>
      <c r="EK168" s="4"/>
      <c r="EL168" s="4"/>
      <c r="EM168" s="4"/>
      <c r="EN168" s="6"/>
      <c r="EO168" s="3"/>
      <c r="EQ168" s="58"/>
      <c r="ER168" s="4"/>
      <c r="ES168" s="4"/>
      <c r="ET168" s="4"/>
      <c r="EU168" s="4"/>
      <c r="EV168" s="6"/>
      <c r="EW168" s="3"/>
      <c r="EY168" s="58"/>
      <c r="EZ168" s="4"/>
      <c r="FA168" s="4"/>
      <c r="FB168" s="4"/>
      <c r="FC168" s="4"/>
      <c r="FD168" s="6"/>
      <c r="FE168" s="3"/>
      <c r="FG168" s="58"/>
      <c r="FH168" s="4"/>
      <c r="FI168" s="4"/>
      <c r="FJ168" s="4"/>
      <c r="FK168" s="4"/>
      <c r="FL168" s="6"/>
      <c r="FM168" s="3"/>
      <c r="FO168" s="58"/>
      <c r="FP168" s="4"/>
      <c r="FQ168" s="4"/>
      <c r="FR168" s="4"/>
      <c r="FS168" s="4"/>
      <c r="FT168" s="6"/>
      <c r="FU168" s="3"/>
      <c r="FW168" s="58"/>
      <c r="FX168" s="4"/>
      <c r="FY168" s="4"/>
      <c r="FZ168" s="4"/>
      <c r="GA168" s="4"/>
      <c r="GB168" s="6"/>
      <c r="GC168" s="3"/>
      <c r="GE168" s="58"/>
      <c r="GF168" s="4"/>
      <c r="GG168" s="4"/>
      <c r="GH168" s="4"/>
      <c r="GI168" s="4"/>
      <c r="GJ168" s="6"/>
      <c r="GK168" s="3"/>
      <c r="GM168" s="58"/>
      <c r="GN168" s="4"/>
      <c r="GO168" s="4"/>
      <c r="GP168" s="4"/>
      <c r="GQ168" s="4"/>
      <c r="GR168" s="6"/>
      <c r="GS168" s="3"/>
      <c r="GU168" s="58"/>
      <c r="GV168" s="4"/>
      <c r="GW168" s="4"/>
      <c r="GX168" s="4"/>
      <c r="GY168" s="4"/>
      <c r="GZ168" s="6"/>
      <c r="HA168" s="3"/>
      <c r="HC168" s="58"/>
      <c r="HD168" s="4"/>
      <c r="HE168" s="4"/>
      <c r="HF168" s="4"/>
      <c r="HG168" s="4"/>
      <c r="HH168" s="6"/>
    </row>
    <row r="169" spans="1:216" ht="39" customHeight="1" thickBot="1" x14ac:dyDescent="0.3">
      <c r="A169" s="44" t="s">
        <v>119</v>
      </c>
      <c r="B169" s="45"/>
      <c r="C169" s="45" t="s">
        <v>120</v>
      </c>
      <c r="D169" s="46" t="s">
        <v>121</v>
      </c>
      <c r="E169" s="46" t="s">
        <v>122</v>
      </c>
      <c r="F169" s="46" t="s">
        <v>123</v>
      </c>
      <c r="G169" s="46" t="s">
        <v>124</v>
      </c>
      <c r="H169" s="48" t="s">
        <v>125</v>
      </c>
    </row>
    <row r="170" spans="1:216" ht="81.75" customHeight="1" x14ac:dyDescent="0.25">
      <c r="A170" s="22">
        <v>240106009</v>
      </c>
      <c r="B170" s="23">
        <v>13</v>
      </c>
      <c r="C170" s="79" t="s">
        <v>182</v>
      </c>
      <c r="D170" s="122">
        <v>40000000000</v>
      </c>
      <c r="E170" s="122">
        <v>40000000000</v>
      </c>
      <c r="F170" s="122">
        <v>40000000000</v>
      </c>
      <c r="G170" s="122">
        <v>0</v>
      </c>
      <c r="H170" s="123">
        <v>0</v>
      </c>
    </row>
    <row r="171" spans="1:216" ht="93.75" customHeight="1" x14ac:dyDescent="0.25">
      <c r="A171" s="27">
        <v>240106009</v>
      </c>
      <c r="B171" s="28">
        <v>11</v>
      </c>
      <c r="C171" s="31" t="s">
        <v>182</v>
      </c>
      <c r="D171" s="124">
        <v>5741762205</v>
      </c>
      <c r="E171" s="124">
        <v>234268481</v>
      </c>
      <c r="F171" s="124">
        <v>234268481</v>
      </c>
      <c r="G171" s="124">
        <v>0</v>
      </c>
      <c r="H171" s="125">
        <v>0</v>
      </c>
    </row>
    <row r="172" spans="1:216" ht="45" customHeight="1" x14ac:dyDescent="0.25">
      <c r="A172" s="27">
        <v>2401060010</v>
      </c>
      <c r="B172" s="28">
        <v>10</v>
      </c>
      <c r="C172" s="31" t="s">
        <v>183</v>
      </c>
      <c r="D172" s="124">
        <v>23681967660</v>
      </c>
      <c r="E172" s="124">
        <v>23681967660</v>
      </c>
      <c r="F172" s="124">
        <v>23681967660</v>
      </c>
      <c r="G172" s="124">
        <v>0</v>
      </c>
      <c r="H172" s="125">
        <v>0</v>
      </c>
    </row>
    <row r="173" spans="1:216" ht="50.25" customHeight="1" x14ac:dyDescent="0.25">
      <c r="A173" s="27">
        <v>2401060010</v>
      </c>
      <c r="B173" s="28">
        <v>13</v>
      </c>
      <c r="C173" s="31" t="s">
        <v>183</v>
      </c>
      <c r="D173" s="124">
        <v>20000000000</v>
      </c>
      <c r="E173" s="124">
        <v>20000000000</v>
      </c>
      <c r="F173" s="124">
        <v>20000000000</v>
      </c>
      <c r="G173" s="124">
        <v>0</v>
      </c>
      <c r="H173" s="125">
        <v>0</v>
      </c>
    </row>
    <row r="174" spans="1:216" ht="48" customHeight="1" x14ac:dyDescent="0.25">
      <c r="A174" s="27">
        <v>2401060010</v>
      </c>
      <c r="B174" s="28">
        <v>11</v>
      </c>
      <c r="C174" s="31" t="s">
        <v>183</v>
      </c>
      <c r="D174" s="124">
        <v>1172988983</v>
      </c>
      <c r="E174" s="124">
        <v>1172988983</v>
      </c>
      <c r="F174" s="124">
        <v>1172988983</v>
      </c>
      <c r="G174" s="124">
        <v>0</v>
      </c>
      <c r="H174" s="125">
        <v>0</v>
      </c>
    </row>
    <row r="175" spans="1:216" ht="79.5" customHeight="1" x14ac:dyDescent="0.25">
      <c r="A175" s="27">
        <v>2401060011</v>
      </c>
      <c r="B175" s="28">
        <v>10</v>
      </c>
      <c r="C175" s="31" t="s">
        <v>184</v>
      </c>
      <c r="D175" s="124">
        <v>6474653378</v>
      </c>
      <c r="E175" s="124">
        <v>6474653378</v>
      </c>
      <c r="F175" s="124">
        <v>6474653378</v>
      </c>
      <c r="G175" s="124">
        <v>0</v>
      </c>
      <c r="H175" s="125">
        <v>0</v>
      </c>
    </row>
    <row r="176" spans="1:216" ht="33.75" customHeight="1" x14ac:dyDescent="0.25">
      <c r="A176" s="27">
        <v>2401060012</v>
      </c>
      <c r="B176" s="28">
        <v>11</v>
      </c>
      <c r="C176" s="31" t="s">
        <v>83</v>
      </c>
      <c r="D176" s="124">
        <f>397814102722+94582265090</f>
        <v>492396367812</v>
      </c>
      <c r="E176" s="124">
        <f>397814102722+41361265091</f>
        <v>439175367813</v>
      </c>
      <c r="F176" s="124">
        <f>397814102722+41361265091</f>
        <v>439175367813</v>
      </c>
      <c r="G176" s="124">
        <v>0</v>
      </c>
      <c r="H176" s="125">
        <v>0</v>
      </c>
    </row>
    <row r="177" spans="1:8" ht="47.25" customHeight="1" x14ac:dyDescent="0.25">
      <c r="A177" s="27">
        <v>2401060031</v>
      </c>
      <c r="B177" s="28">
        <v>10</v>
      </c>
      <c r="C177" s="31" t="s">
        <v>185</v>
      </c>
      <c r="D177" s="124">
        <v>11348399141</v>
      </c>
      <c r="E177" s="124">
        <v>0</v>
      </c>
      <c r="F177" s="124">
        <v>0</v>
      </c>
      <c r="G177" s="124">
        <v>0</v>
      </c>
      <c r="H177" s="125">
        <v>0</v>
      </c>
    </row>
    <row r="178" spans="1:8" ht="45.75" customHeight="1" x14ac:dyDescent="0.25">
      <c r="A178" s="27">
        <v>240160031</v>
      </c>
      <c r="B178" s="28">
        <v>20</v>
      </c>
      <c r="C178" s="31" t="s">
        <v>185</v>
      </c>
      <c r="D178" s="124">
        <v>50000000000</v>
      </c>
      <c r="E178" s="124">
        <v>0</v>
      </c>
      <c r="F178" s="124">
        <v>0</v>
      </c>
      <c r="G178" s="124">
        <v>0</v>
      </c>
      <c r="H178" s="125">
        <v>0</v>
      </c>
    </row>
    <row r="179" spans="1:8" ht="13.5" customHeight="1" x14ac:dyDescent="0.25">
      <c r="A179" s="27">
        <v>2404</v>
      </c>
      <c r="B179" s="28"/>
      <c r="C179" s="31" t="s">
        <v>186</v>
      </c>
      <c r="D179" s="124">
        <f>+D180</f>
        <v>123854526966</v>
      </c>
      <c r="E179" s="124">
        <f>+E180</f>
        <v>88805785234</v>
      </c>
      <c r="F179" s="124">
        <f>+F180</f>
        <v>15697201134</v>
      </c>
      <c r="G179" s="124">
        <f>+G180</f>
        <v>0</v>
      </c>
      <c r="H179" s="125">
        <f>+H180</f>
        <v>0</v>
      </c>
    </row>
    <row r="180" spans="1:8" ht="13.5" customHeight="1" x14ac:dyDescent="0.25">
      <c r="A180" s="27">
        <v>24040600</v>
      </c>
      <c r="B180" s="28"/>
      <c r="C180" s="31" t="s">
        <v>78</v>
      </c>
      <c r="D180" s="124">
        <f>SUM(D181:D183)</f>
        <v>123854526966</v>
      </c>
      <c r="E180" s="124">
        <f>SUM(E181:E183)</f>
        <v>88805785234</v>
      </c>
      <c r="F180" s="124">
        <f>SUM(F181:F183)</f>
        <v>15697201134</v>
      </c>
      <c r="G180" s="124">
        <f>SUM(G181:G183)</f>
        <v>0</v>
      </c>
      <c r="H180" s="125">
        <f>SUM(H181:H183)</f>
        <v>0</v>
      </c>
    </row>
    <row r="181" spans="1:8" ht="43.5" customHeight="1" x14ac:dyDescent="0.25">
      <c r="A181" s="27">
        <v>240406001</v>
      </c>
      <c r="B181" s="28">
        <v>10</v>
      </c>
      <c r="C181" s="31" t="s">
        <v>89</v>
      </c>
      <c r="D181" s="124">
        <v>25752084287</v>
      </c>
      <c r="E181" s="124">
        <v>25752084287</v>
      </c>
      <c r="F181" s="124">
        <v>0</v>
      </c>
      <c r="G181" s="124">
        <v>0</v>
      </c>
      <c r="H181" s="125">
        <v>0</v>
      </c>
    </row>
    <row r="182" spans="1:8" ht="45" customHeight="1" x14ac:dyDescent="0.25">
      <c r="A182" s="27">
        <v>240406001</v>
      </c>
      <c r="B182" s="28">
        <v>13</v>
      </c>
      <c r="C182" s="31" t="s">
        <v>89</v>
      </c>
      <c r="D182" s="124">
        <v>30000000000</v>
      </c>
      <c r="E182" s="124">
        <v>19549065863</v>
      </c>
      <c r="F182" s="124">
        <v>0</v>
      </c>
      <c r="G182" s="126">
        <v>0</v>
      </c>
      <c r="H182" s="127">
        <v>0</v>
      </c>
    </row>
    <row r="183" spans="1:8" ht="45" customHeight="1" x14ac:dyDescent="0.25">
      <c r="A183" s="27">
        <v>240406001</v>
      </c>
      <c r="B183" s="28">
        <v>20</v>
      </c>
      <c r="C183" s="31" t="s">
        <v>89</v>
      </c>
      <c r="D183" s="124">
        <v>68102442679</v>
      </c>
      <c r="E183" s="124">
        <v>43504635084</v>
      </c>
      <c r="F183" s="124">
        <v>15697201134</v>
      </c>
      <c r="G183" s="126">
        <v>0</v>
      </c>
      <c r="H183" s="127">
        <v>0</v>
      </c>
    </row>
    <row r="184" spans="1:8" ht="15.75" x14ac:dyDescent="0.25">
      <c r="A184" s="27">
        <v>2405</v>
      </c>
      <c r="B184" s="28"/>
      <c r="C184" s="31" t="s">
        <v>187</v>
      </c>
      <c r="D184" s="124">
        <f>+D185</f>
        <v>3500000000</v>
      </c>
      <c r="E184" s="124">
        <f>+E185</f>
        <v>1129314713</v>
      </c>
      <c r="F184" s="124">
        <f>+F185</f>
        <v>1129314713</v>
      </c>
      <c r="G184" s="124">
        <f>+G185</f>
        <v>0</v>
      </c>
      <c r="H184" s="125">
        <f>+H185</f>
        <v>0</v>
      </c>
    </row>
    <row r="185" spans="1:8" ht="16.5" customHeight="1" thickBot="1" x14ac:dyDescent="0.3">
      <c r="A185" s="33">
        <v>24050600</v>
      </c>
      <c r="B185" s="34"/>
      <c r="C185" s="74" t="s">
        <v>78</v>
      </c>
      <c r="D185" s="129">
        <f>+D196</f>
        <v>3500000000</v>
      </c>
      <c r="E185" s="129">
        <f>+E196</f>
        <v>1129314713</v>
      </c>
      <c r="F185" s="129">
        <f>+F196</f>
        <v>1129314713</v>
      </c>
      <c r="G185" s="129">
        <f>+G196</f>
        <v>0</v>
      </c>
      <c r="H185" s="130">
        <f>+H196</f>
        <v>0</v>
      </c>
    </row>
    <row r="186" spans="1:8" ht="6" customHeight="1" thickBot="1" x14ac:dyDescent="0.3">
      <c r="A186" s="151"/>
      <c r="B186" s="151"/>
      <c r="C186" s="152"/>
      <c r="D186" s="153"/>
      <c r="E186" s="153"/>
      <c r="F186" s="153"/>
      <c r="G186" s="153"/>
      <c r="H186" s="153"/>
    </row>
    <row r="187" spans="1:8" x14ac:dyDescent="0.25">
      <c r="A187" s="234" t="s">
        <v>1</v>
      </c>
      <c r="B187" s="235"/>
      <c r="C187" s="235"/>
      <c r="D187" s="235"/>
      <c r="E187" s="235"/>
      <c r="F187" s="235"/>
      <c r="G187" s="235"/>
      <c r="H187" s="236"/>
    </row>
    <row r="188" spans="1:8" ht="12" customHeight="1" x14ac:dyDescent="0.25">
      <c r="A188" s="231" t="s">
        <v>115</v>
      </c>
      <c r="B188" s="232"/>
      <c r="C188" s="232"/>
      <c r="D188" s="232"/>
      <c r="E188" s="232"/>
      <c r="F188" s="232"/>
      <c r="G188" s="232"/>
      <c r="H188" s="233"/>
    </row>
    <row r="189" spans="1:8" ht="1.5" hidden="1" customHeight="1" x14ac:dyDescent="0.25">
      <c r="A189" s="3"/>
      <c r="H189" s="6"/>
    </row>
    <row r="190" spans="1:8" ht="12" customHeight="1" x14ac:dyDescent="0.25">
      <c r="A190" s="7" t="s">
        <v>0</v>
      </c>
      <c r="H190" s="6"/>
    </row>
    <row r="191" spans="1:8" ht="2.25" hidden="1" customHeight="1" x14ac:dyDescent="0.25">
      <c r="A191" s="3"/>
      <c r="H191" s="8"/>
    </row>
    <row r="192" spans="1:8" ht="15.75" customHeight="1" thickBot="1" x14ac:dyDescent="0.3">
      <c r="A192" s="3" t="s">
        <v>116</v>
      </c>
      <c r="C192" s="58" t="s">
        <v>4</v>
      </c>
      <c r="E192" s="4" t="str">
        <f>E128</f>
        <v>MES:</v>
      </c>
      <c r="F192" s="4" t="str">
        <f>F7</f>
        <v>ENERO</v>
      </c>
      <c r="G192" s="4" t="str">
        <f>G167</f>
        <v xml:space="preserve">                                VIGENCIA FISCAL:      2017</v>
      </c>
      <c r="H192" s="6"/>
    </row>
    <row r="193" spans="1:8" ht="3" hidden="1" customHeight="1" x14ac:dyDescent="0.25">
      <c r="A193" s="3"/>
      <c r="H193" s="6"/>
    </row>
    <row r="194" spans="1:8" ht="15" customHeight="1" thickBot="1" x14ac:dyDescent="0.3">
      <c r="A194" s="114"/>
      <c r="B194" s="115"/>
      <c r="C194" s="116"/>
      <c r="D194" s="117"/>
      <c r="E194" s="117"/>
      <c r="F194" s="117"/>
      <c r="G194" s="117"/>
      <c r="H194" s="118"/>
    </row>
    <row r="195" spans="1:8" ht="27.75" customHeight="1" thickBot="1" x14ac:dyDescent="0.3">
      <c r="A195" s="44" t="s">
        <v>119</v>
      </c>
      <c r="B195" s="45"/>
      <c r="C195" s="45" t="s">
        <v>120</v>
      </c>
      <c r="D195" s="46" t="s">
        <v>121</v>
      </c>
      <c r="E195" s="46" t="s">
        <v>122</v>
      </c>
      <c r="F195" s="46" t="s">
        <v>123</v>
      </c>
      <c r="G195" s="46" t="s">
        <v>124</v>
      </c>
      <c r="H195" s="48" t="s">
        <v>125</v>
      </c>
    </row>
    <row r="196" spans="1:8" ht="37.5" customHeight="1" x14ac:dyDescent="0.25">
      <c r="A196" s="22">
        <v>240506001</v>
      </c>
      <c r="B196" s="23">
        <v>20</v>
      </c>
      <c r="C196" s="79" t="s">
        <v>91</v>
      </c>
      <c r="D196" s="122">
        <v>3500000000</v>
      </c>
      <c r="E196" s="122">
        <v>1129314713</v>
      </c>
      <c r="F196" s="122">
        <v>1129314713</v>
      </c>
      <c r="G196" s="122">
        <v>0</v>
      </c>
      <c r="H196" s="123">
        <v>0</v>
      </c>
    </row>
    <row r="197" spans="1:8" ht="29.25" customHeight="1" x14ac:dyDescent="0.25">
      <c r="A197" s="27">
        <v>2499</v>
      </c>
      <c r="B197" s="28"/>
      <c r="C197" s="31" t="s">
        <v>188</v>
      </c>
      <c r="D197" s="124">
        <f>+D198</f>
        <v>52743745324</v>
      </c>
      <c r="E197" s="124">
        <f>+E198</f>
        <v>25833242483</v>
      </c>
      <c r="F197" s="124">
        <f>+F198</f>
        <v>22188203659</v>
      </c>
      <c r="G197" s="124">
        <f>+G198</f>
        <v>0</v>
      </c>
      <c r="H197" s="125">
        <f>+H198</f>
        <v>0</v>
      </c>
    </row>
    <row r="198" spans="1:8" ht="16.5" customHeight="1" x14ac:dyDescent="0.25">
      <c r="A198" s="27">
        <v>24990600</v>
      </c>
      <c r="B198" s="28"/>
      <c r="C198" s="31" t="s">
        <v>78</v>
      </c>
      <c r="D198" s="124">
        <f>SUM(D199:D205)</f>
        <v>52743745324</v>
      </c>
      <c r="E198" s="124">
        <f>SUM(E199:E205)</f>
        <v>25833242483</v>
      </c>
      <c r="F198" s="124">
        <f>SUM(F199:F205)</f>
        <v>22188203659</v>
      </c>
      <c r="G198" s="124">
        <f>SUM(G199:G205)</f>
        <v>0</v>
      </c>
      <c r="H198" s="125">
        <f>SUM(H199:H205)</f>
        <v>0</v>
      </c>
    </row>
    <row r="199" spans="1:8" ht="45" customHeight="1" x14ac:dyDescent="0.25">
      <c r="A199" s="27">
        <v>249906001</v>
      </c>
      <c r="B199" s="28">
        <v>10</v>
      </c>
      <c r="C199" s="31" t="s">
        <v>95</v>
      </c>
      <c r="D199" s="124">
        <v>3796516572</v>
      </c>
      <c r="E199" s="124">
        <v>200000000</v>
      </c>
      <c r="F199" s="124">
        <v>0</v>
      </c>
      <c r="G199" s="124">
        <v>0</v>
      </c>
      <c r="H199" s="125">
        <v>0</v>
      </c>
    </row>
    <row r="200" spans="1:8" ht="45" customHeight="1" x14ac:dyDescent="0.25">
      <c r="A200" s="27">
        <v>249906001</v>
      </c>
      <c r="B200" s="28">
        <v>13</v>
      </c>
      <c r="C200" s="31" t="s">
        <v>95</v>
      </c>
      <c r="D200" s="124">
        <v>5000000000</v>
      </c>
      <c r="E200" s="124">
        <v>0</v>
      </c>
      <c r="F200" s="124">
        <v>0</v>
      </c>
      <c r="G200" s="124">
        <v>0</v>
      </c>
      <c r="H200" s="125">
        <v>0</v>
      </c>
    </row>
    <row r="201" spans="1:8" ht="43.5" customHeight="1" x14ac:dyDescent="0.25">
      <c r="A201" s="27">
        <v>249906001</v>
      </c>
      <c r="B201" s="28">
        <v>20</v>
      </c>
      <c r="C201" s="31" t="s">
        <v>95</v>
      </c>
      <c r="D201" s="124">
        <v>15789524800</v>
      </c>
      <c r="E201" s="124">
        <v>10089999787</v>
      </c>
      <c r="F201" s="124">
        <v>8172923287</v>
      </c>
      <c r="G201" s="124">
        <v>0</v>
      </c>
      <c r="H201" s="125">
        <v>0</v>
      </c>
    </row>
    <row r="202" spans="1:8" ht="57" customHeight="1" x14ac:dyDescent="0.25">
      <c r="A202" s="27">
        <v>249906002</v>
      </c>
      <c r="B202" s="28">
        <v>20</v>
      </c>
      <c r="C202" s="31" t="s">
        <v>189</v>
      </c>
      <c r="D202" s="124">
        <v>58000000</v>
      </c>
      <c r="E202" s="124">
        <v>0</v>
      </c>
      <c r="F202" s="124">
        <v>0</v>
      </c>
      <c r="G202" s="124">
        <v>0</v>
      </c>
      <c r="H202" s="125">
        <v>0</v>
      </c>
    </row>
    <row r="203" spans="1:8" ht="59.25" customHeight="1" x14ac:dyDescent="0.25">
      <c r="A203" s="27">
        <v>249906002</v>
      </c>
      <c r="B203" s="28">
        <v>21</v>
      </c>
      <c r="C203" s="31" t="s">
        <v>189</v>
      </c>
      <c r="D203" s="124">
        <v>192000000</v>
      </c>
      <c r="E203" s="124">
        <v>0</v>
      </c>
      <c r="F203" s="124">
        <v>0</v>
      </c>
      <c r="G203" s="124">
        <v>0</v>
      </c>
      <c r="H203" s="125">
        <v>0</v>
      </c>
    </row>
    <row r="204" spans="1:8" ht="76.5" customHeight="1" x14ac:dyDescent="0.25">
      <c r="A204" s="27">
        <v>249906003</v>
      </c>
      <c r="B204" s="28">
        <v>20</v>
      </c>
      <c r="C204" s="31" t="s">
        <v>93</v>
      </c>
      <c r="D204" s="124">
        <v>4000000000</v>
      </c>
      <c r="E204" s="124">
        <v>96696957</v>
      </c>
      <c r="F204" s="124">
        <v>94243500</v>
      </c>
      <c r="G204" s="124">
        <v>0</v>
      </c>
      <c r="H204" s="125">
        <v>0</v>
      </c>
    </row>
    <row r="205" spans="1:8" ht="60.75" customHeight="1" thickBot="1" x14ac:dyDescent="0.3">
      <c r="A205" s="27">
        <v>249906004</v>
      </c>
      <c r="B205" s="28">
        <v>20</v>
      </c>
      <c r="C205" s="31" t="s">
        <v>190</v>
      </c>
      <c r="D205" s="124">
        <v>23907703952</v>
      </c>
      <c r="E205" s="124">
        <v>15446545739</v>
      </c>
      <c r="F205" s="124">
        <v>13921036872</v>
      </c>
      <c r="G205" s="124">
        <v>0</v>
      </c>
      <c r="H205" s="125">
        <v>0</v>
      </c>
    </row>
    <row r="206" spans="1:8" ht="15" customHeight="1" thickBot="1" x14ac:dyDescent="0.3">
      <c r="A206" s="237" t="s">
        <v>191</v>
      </c>
      <c r="B206" s="238"/>
      <c r="C206" s="239"/>
      <c r="D206" s="154">
        <f>+D143+D139+D11</f>
        <v>2639412084869</v>
      </c>
      <c r="E206" s="154">
        <f>+E11+E139+E143</f>
        <v>1550487473787</v>
      </c>
      <c r="F206" s="154">
        <f>+F11+F139+F143</f>
        <v>1435663860462</v>
      </c>
      <c r="G206" s="154">
        <f>+G11+G139+G143</f>
        <v>2787688248</v>
      </c>
      <c r="H206" s="90">
        <f>+H11+H139+H143</f>
        <v>2141377805</v>
      </c>
    </row>
    <row r="207" spans="1:8" ht="16.5" customHeight="1" x14ac:dyDescent="0.25">
      <c r="A207" s="155"/>
      <c r="B207" s="115"/>
      <c r="C207" s="116"/>
      <c r="D207" s="117"/>
      <c r="E207" s="117"/>
      <c r="F207" s="156"/>
      <c r="G207" s="156"/>
      <c r="H207" s="118"/>
    </row>
    <row r="208" spans="1:8" ht="16.5" customHeight="1" x14ac:dyDescent="0.25">
      <c r="A208" s="3"/>
      <c r="F208" s="153"/>
      <c r="G208" s="153"/>
      <c r="H208" s="6"/>
    </row>
    <row r="209" spans="1:8" ht="7.5" customHeight="1" x14ac:dyDescent="0.25">
      <c r="A209" s="3"/>
      <c r="F209" s="153"/>
      <c r="G209" s="153"/>
      <c r="H209" s="6"/>
    </row>
    <row r="210" spans="1:8" ht="16.5" hidden="1" customHeight="1" x14ac:dyDescent="0.25">
      <c r="A210" s="3"/>
      <c r="F210" s="153"/>
      <c r="G210" s="153"/>
      <c r="H210" s="6"/>
    </row>
    <row r="211" spans="1:8" ht="16.5" hidden="1" customHeight="1" x14ac:dyDescent="0.25">
      <c r="A211" s="3"/>
      <c r="F211" s="153"/>
      <c r="G211" s="153"/>
      <c r="H211" s="6"/>
    </row>
    <row r="212" spans="1:8" ht="16.5" customHeight="1" x14ac:dyDescent="0.25">
      <c r="A212" s="3"/>
      <c r="C212" s="76"/>
      <c r="D212" s="213"/>
      <c r="E212" s="213"/>
      <c r="F212" s="213"/>
      <c r="G212" s="213"/>
      <c r="H212" s="6"/>
    </row>
    <row r="213" spans="1:8" ht="5.25" customHeight="1" x14ac:dyDescent="0.25">
      <c r="A213" s="3"/>
      <c r="C213" s="76" t="s">
        <v>192</v>
      </c>
      <c r="D213" s="214"/>
      <c r="E213" s="40"/>
      <c r="F213" s="213" t="s">
        <v>193</v>
      </c>
      <c r="G213" s="213"/>
      <c r="H213" s="6"/>
    </row>
    <row r="214" spans="1:8" ht="15.75" x14ac:dyDescent="0.25">
      <c r="A214" s="7"/>
      <c r="C214" s="215" t="s">
        <v>194</v>
      </c>
      <c r="D214" s="40"/>
      <c r="E214" s="214"/>
      <c r="F214" s="216" t="s">
        <v>195</v>
      </c>
      <c r="G214" s="213"/>
      <c r="H214" s="6"/>
    </row>
    <row r="215" spans="1:8" ht="15.75" x14ac:dyDescent="0.25">
      <c r="A215" s="7"/>
      <c r="C215" s="217" t="s">
        <v>196</v>
      </c>
      <c r="D215" s="214"/>
      <c r="E215" s="40"/>
      <c r="F215" s="163" t="s">
        <v>197</v>
      </c>
      <c r="G215" s="153"/>
      <c r="H215" s="159"/>
    </row>
    <row r="216" spans="1:8" ht="15.75" x14ac:dyDescent="0.25">
      <c r="A216" s="7"/>
      <c r="C216" s="215"/>
      <c r="D216" s="40"/>
      <c r="E216" s="40"/>
      <c r="F216" s="216"/>
      <c r="G216" s="213"/>
      <c r="H216" s="159"/>
    </row>
    <row r="217" spans="1:8" ht="16.5" hidden="1" customHeight="1" x14ac:dyDescent="0.25">
      <c r="A217" s="3"/>
      <c r="C217" s="76"/>
      <c r="D217" s="216"/>
      <c r="E217" s="213"/>
      <c r="F217" s="213"/>
      <c r="G217" s="213"/>
      <c r="H217" s="6"/>
    </row>
    <row r="218" spans="1:8" ht="16.5" hidden="1" customHeight="1" x14ac:dyDescent="0.25">
      <c r="A218" s="3"/>
      <c r="C218" s="76"/>
      <c r="D218" s="216"/>
      <c r="E218" s="40"/>
      <c r="F218" s="213"/>
      <c r="G218" s="213"/>
      <c r="H218" s="6"/>
    </row>
    <row r="219" spans="1:8" ht="16.5" customHeight="1" x14ac:dyDescent="0.25">
      <c r="A219" s="3"/>
      <c r="C219" s="76"/>
      <c r="D219" s="216"/>
      <c r="E219" s="40"/>
      <c r="F219" s="213"/>
      <c r="G219" s="213"/>
      <c r="H219" s="6"/>
    </row>
    <row r="220" spans="1:8" ht="15.75" x14ac:dyDescent="0.25">
      <c r="A220" s="3"/>
      <c r="C220" s="76"/>
      <c r="D220" s="216"/>
      <c r="E220" s="40"/>
      <c r="F220" s="213"/>
      <c r="G220" s="213"/>
      <c r="H220" s="6"/>
    </row>
    <row r="221" spans="1:8" ht="2.25" customHeight="1" x14ac:dyDescent="0.25">
      <c r="A221" s="3"/>
      <c r="C221" s="76"/>
      <c r="D221" s="216"/>
      <c r="E221" s="40"/>
      <c r="F221" s="213"/>
      <c r="G221" s="213"/>
      <c r="H221" s="6"/>
    </row>
    <row r="222" spans="1:8" ht="15.75" x14ac:dyDescent="0.25">
      <c r="A222" s="3"/>
      <c r="C222" s="218" t="s">
        <v>193</v>
      </c>
      <c r="D222" s="216" t="s">
        <v>193</v>
      </c>
      <c r="E222" s="40"/>
      <c r="F222" s="216" t="s">
        <v>193</v>
      </c>
      <c r="G222" s="213"/>
      <c r="H222" s="6"/>
    </row>
    <row r="223" spans="1:8" ht="12.75" customHeight="1" x14ac:dyDescent="0.25">
      <c r="A223" s="3"/>
      <c r="C223" s="215" t="s">
        <v>198</v>
      </c>
      <c r="D223" s="216" t="s">
        <v>199</v>
      </c>
      <c r="E223" s="40"/>
      <c r="F223" s="216" t="s">
        <v>110</v>
      </c>
      <c r="G223" s="213"/>
      <c r="H223" s="6"/>
    </row>
    <row r="224" spans="1:8" ht="17.25" customHeight="1" thickBot="1" x14ac:dyDescent="0.3">
      <c r="A224" s="104"/>
      <c r="B224" s="63"/>
      <c r="C224" s="219" t="s">
        <v>200</v>
      </c>
      <c r="D224" s="165" t="s">
        <v>201</v>
      </c>
      <c r="E224" s="166"/>
      <c r="F224" s="165" t="s">
        <v>202</v>
      </c>
      <c r="G224" s="167"/>
      <c r="H224" s="66"/>
    </row>
    <row r="225" spans="1:8" ht="0.75" hidden="1" customHeight="1" x14ac:dyDescent="0.25">
      <c r="A225" s="3"/>
      <c r="C225" s="152"/>
      <c r="D225" s="163"/>
      <c r="E225" s="151"/>
      <c r="F225" s="153"/>
      <c r="G225" s="153"/>
      <c r="H225" s="6"/>
    </row>
    <row r="226" spans="1:8" ht="0.75" customHeight="1" thickBot="1" x14ac:dyDescent="0.3">
      <c r="A226" s="104"/>
      <c r="B226" s="63"/>
      <c r="C226" s="164"/>
      <c r="D226" s="165"/>
      <c r="E226" s="166"/>
      <c r="F226" s="167"/>
      <c r="G226" s="167"/>
      <c r="H226" s="66"/>
    </row>
    <row r="227" spans="1:8" x14ac:dyDescent="0.25">
      <c r="A227" s="3"/>
      <c r="C227" s="152"/>
      <c r="D227" s="163"/>
      <c r="E227" s="151"/>
      <c r="F227" s="153"/>
      <c r="G227" s="153"/>
    </row>
    <row r="230" spans="1:8" x14ac:dyDescent="0.25">
      <c r="E230" s="168"/>
    </row>
  </sheetData>
  <mergeCells count="39">
    <mergeCell ref="A187:H187"/>
    <mergeCell ref="A188:H188"/>
    <mergeCell ref="A206:C206"/>
    <mergeCell ref="FM163:FT163"/>
    <mergeCell ref="FU163:GB163"/>
    <mergeCell ref="BU163:CB163"/>
    <mergeCell ref="CC163:CJ163"/>
    <mergeCell ref="CK163:CR163"/>
    <mergeCell ref="CS163:CZ163"/>
    <mergeCell ref="DA163:DH163"/>
    <mergeCell ref="DI163:DP163"/>
    <mergeCell ref="Y163:AF163"/>
    <mergeCell ref="AG163:AN163"/>
    <mergeCell ref="AO163:AV163"/>
    <mergeCell ref="AW163:BD163"/>
    <mergeCell ref="BE163:BL163"/>
    <mergeCell ref="GC163:GJ163"/>
    <mergeCell ref="GK163:GR163"/>
    <mergeCell ref="GS163:GZ163"/>
    <mergeCell ref="HA163:HH163"/>
    <mergeCell ref="DQ163:DX163"/>
    <mergeCell ref="DY163:EF163"/>
    <mergeCell ref="EG163:EN163"/>
    <mergeCell ref="EO163:EV163"/>
    <mergeCell ref="EW163:FD163"/>
    <mergeCell ref="FE163:FL163"/>
    <mergeCell ref="BM163:BT163"/>
    <mergeCell ref="A123:H123"/>
    <mergeCell ref="A124:H124"/>
    <mergeCell ref="A162:H162"/>
    <mergeCell ref="A163:H163"/>
    <mergeCell ref="I163:P163"/>
    <mergeCell ref="Q163:X163"/>
    <mergeCell ref="A84:H84"/>
    <mergeCell ref="A2:H2"/>
    <mergeCell ref="A3:H3"/>
    <mergeCell ref="A49:H49"/>
    <mergeCell ref="A50:H50"/>
    <mergeCell ref="A83:H8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0"/>
  <sheetViews>
    <sheetView workbookViewId="0">
      <selection activeCell="E26" sqref="E26"/>
    </sheetView>
  </sheetViews>
  <sheetFormatPr baseColWidth="10" defaultRowHeight="15" x14ac:dyDescent="0.25"/>
  <cols>
    <col min="1" max="1" width="15.42578125" style="1" customWidth="1"/>
    <col min="2" max="2" width="3.85546875" style="1" customWidth="1"/>
    <col min="3" max="3" width="49.85546875" style="58" customWidth="1"/>
    <col min="4" max="4" width="22.5703125" style="4" customWidth="1"/>
    <col min="5" max="5" width="23" style="4" customWidth="1"/>
    <col min="6" max="6" width="22.85546875" style="4" customWidth="1"/>
    <col min="7" max="7" width="23.42578125" style="4" customWidth="1"/>
    <col min="8" max="8" width="22" style="4" customWidth="1"/>
    <col min="9" max="256" width="11.42578125" style="1"/>
    <col min="257" max="257" width="15.42578125" style="1" customWidth="1"/>
    <col min="258" max="258" width="3.85546875" style="1" customWidth="1"/>
    <col min="259" max="259" width="49.85546875" style="1" customWidth="1"/>
    <col min="260" max="260" width="22.5703125" style="1" customWidth="1"/>
    <col min="261" max="261" width="23" style="1" customWidth="1"/>
    <col min="262" max="262" width="22.85546875" style="1" customWidth="1"/>
    <col min="263" max="263" width="23.42578125" style="1" customWidth="1"/>
    <col min="264" max="264" width="22" style="1" customWidth="1"/>
    <col min="265" max="512" width="11.42578125" style="1"/>
    <col min="513" max="513" width="15.42578125" style="1" customWidth="1"/>
    <col min="514" max="514" width="3.85546875" style="1" customWidth="1"/>
    <col min="515" max="515" width="49.85546875" style="1" customWidth="1"/>
    <col min="516" max="516" width="22.5703125" style="1" customWidth="1"/>
    <col min="517" max="517" width="23" style="1" customWidth="1"/>
    <col min="518" max="518" width="22.85546875" style="1" customWidth="1"/>
    <col min="519" max="519" width="23.42578125" style="1" customWidth="1"/>
    <col min="520" max="520" width="22" style="1" customWidth="1"/>
    <col min="521" max="768" width="11.42578125" style="1"/>
    <col min="769" max="769" width="15.42578125" style="1" customWidth="1"/>
    <col min="770" max="770" width="3.85546875" style="1" customWidth="1"/>
    <col min="771" max="771" width="49.85546875" style="1" customWidth="1"/>
    <col min="772" max="772" width="22.5703125" style="1" customWidth="1"/>
    <col min="773" max="773" width="23" style="1" customWidth="1"/>
    <col min="774" max="774" width="22.85546875" style="1" customWidth="1"/>
    <col min="775" max="775" width="23.42578125" style="1" customWidth="1"/>
    <col min="776" max="776" width="22" style="1" customWidth="1"/>
    <col min="777" max="1024" width="11.42578125" style="1"/>
    <col min="1025" max="1025" width="15.42578125" style="1" customWidth="1"/>
    <col min="1026" max="1026" width="3.85546875" style="1" customWidth="1"/>
    <col min="1027" max="1027" width="49.85546875" style="1" customWidth="1"/>
    <col min="1028" max="1028" width="22.5703125" style="1" customWidth="1"/>
    <col min="1029" max="1029" width="23" style="1" customWidth="1"/>
    <col min="1030" max="1030" width="22.85546875" style="1" customWidth="1"/>
    <col min="1031" max="1031" width="23.42578125" style="1" customWidth="1"/>
    <col min="1032" max="1032" width="22" style="1" customWidth="1"/>
    <col min="1033" max="1280" width="11.42578125" style="1"/>
    <col min="1281" max="1281" width="15.42578125" style="1" customWidth="1"/>
    <col min="1282" max="1282" width="3.85546875" style="1" customWidth="1"/>
    <col min="1283" max="1283" width="49.85546875" style="1" customWidth="1"/>
    <col min="1284" max="1284" width="22.5703125" style="1" customWidth="1"/>
    <col min="1285" max="1285" width="23" style="1" customWidth="1"/>
    <col min="1286" max="1286" width="22.85546875" style="1" customWidth="1"/>
    <col min="1287" max="1287" width="23.42578125" style="1" customWidth="1"/>
    <col min="1288" max="1288" width="22" style="1" customWidth="1"/>
    <col min="1289" max="1536" width="11.42578125" style="1"/>
    <col min="1537" max="1537" width="15.42578125" style="1" customWidth="1"/>
    <col min="1538" max="1538" width="3.85546875" style="1" customWidth="1"/>
    <col min="1539" max="1539" width="49.85546875" style="1" customWidth="1"/>
    <col min="1540" max="1540" width="22.5703125" style="1" customWidth="1"/>
    <col min="1541" max="1541" width="23" style="1" customWidth="1"/>
    <col min="1542" max="1542" width="22.85546875" style="1" customWidth="1"/>
    <col min="1543" max="1543" width="23.42578125" style="1" customWidth="1"/>
    <col min="1544" max="1544" width="22" style="1" customWidth="1"/>
    <col min="1545" max="1792" width="11.42578125" style="1"/>
    <col min="1793" max="1793" width="15.42578125" style="1" customWidth="1"/>
    <col min="1794" max="1794" width="3.85546875" style="1" customWidth="1"/>
    <col min="1795" max="1795" width="49.85546875" style="1" customWidth="1"/>
    <col min="1796" max="1796" width="22.5703125" style="1" customWidth="1"/>
    <col min="1797" max="1797" width="23" style="1" customWidth="1"/>
    <col min="1798" max="1798" width="22.85546875" style="1" customWidth="1"/>
    <col min="1799" max="1799" width="23.42578125" style="1" customWidth="1"/>
    <col min="1800" max="1800" width="22" style="1" customWidth="1"/>
    <col min="1801" max="2048" width="11.42578125" style="1"/>
    <col min="2049" max="2049" width="15.42578125" style="1" customWidth="1"/>
    <col min="2050" max="2050" width="3.85546875" style="1" customWidth="1"/>
    <col min="2051" max="2051" width="49.85546875" style="1" customWidth="1"/>
    <col min="2052" max="2052" width="22.5703125" style="1" customWidth="1"/>
    <col min="2053" max="2053" width="23" style="1" customWidth="1"/>
    <col min="2054" max="2054" width="22.85546875" style="1" customWidth="1"/>
    <col min="2055" max="2055" width="23.42578125" style="1" customWidth="1"/>
    <col min="2056" max="2056" width="22" style="1" customWidth="1"/>
    <col min="2057" max="2304" width="11.42578125" style="1"/>
    <col min="2305" max="2305" width="15.42578125" style="1" customWidth="1"/>
    <col min="2306" max="2306" width="3.85546875" style="1" customWidth="1"/>
    <col min="2307" max="2307" width="49.85546875" style="1" customWidth="1"/>
    <col min="2308" max="2308" width="22.5703125" style="1" customWidth="1"/>
    <col min="2309" max="2309" width="23" style="1" customWidth="1"/>
    <col min="2310" max="2310" width="22.85546875" style="1" customWidth="1"/>
    <col min="2311" max="2311" width="23.42578125" style="1" customWidth="1"/>
    <col min="2312" max="2312" width="22" style="1" customWidth="1"/>
    <col min="2313" max="2560" width="11.42578125" style="1"/>
    <col min="2561" max="2561" width="15.42578125" style="1" customWidth="1"/>
    <col min="2562" max="2562" width="3.85546875" style="1" customWidth="1"/>
    <col min="2563" max="2563" width="49.85546875" style="1" customWidth="1"/>
    <col min="2564" max="2564" width="22.5703125" style="1" customWidth="1"/>
    <col min="2565" max="2565" width="23" style="1" customWidth="1"/>
    <col min="2566" max="2566" width="22.85546875" style="1" customWidth="1"/>
    <col min="2567" max="2567" width="23.42578125" style="1" customWidth="1"/>
    <col min="2568" max="2568" width="22" style="1" customWidth="1"/>
    <col min="2569" max="2816" width="11.42578125" style="1"/>
    <col min="2817" max="2817" width="15.42578125" style="1" customWidth="1"/>
    <col min="2818" max="2818" width="3.85546875" style="1" customWidth="1"/>
    <col min="2819" max="2819" width="49.85546875" style="1" customWidth="1"/>
    <col min="2820" max="2820" width="22.5703125" style="1" customWidth="1"/>
    <col min="2821" max="2821" width="23" style="1" customWidth="1"/>
    <col min="2822" max="2822" width="22.85546875" style="1" customWidth="1"/>
    <col min="2823" max="2823" width="23.42578125" style="1" customWidth="1"/>
    <col min="2824" max="2824" width="22" style="1" customWidth="1"/>
    <col min="2825" max="3072" width="11.42578125" style="1"/>
    <col min="3073" max="3073" width="15.42578125" style="1" customWidth="1"/>
    <col min="3074" max="3074" width="3.85546875" style="1" customWidth="1"/>
    <col min="3075" max="3075" width="49.85546875" style="1" customWidth="1"/>
    <col min="3076" max="3076" width="22.5703125" style="1" customWidth="1"/>
    <col min="3077" max="3077" width="23" style="1" customWidth="1"/>
    <col min="3078" max="3078" width="22.85546875" style="1" customWidth="1"/>
    <col min="3079" max="3079" width="23.42578125" style="1" customWidth="1"/>
    <col min="3080" max="3080" width="22" style="1" customWidth="1"/>
    <col min="3081" max="3328" width="11.42578125" style="1"/>
    <col min="3329" max="3329" width="15.42578125" style="1" customWidth="1"/>
    <col min="3330" max="3330" width="3.85546875" style="1" customWidth="1"/>
    <col min="3331" max="3331" width="49.85546875" style="1" customWidth="1"/>
    <col min="3332" max="3332" width="22.5703125" style="1" customWidth="1"/>
    <col min="3333" max="3333" width="23" style="1" customWidth="1"/>
    <col min="3334" max="3334" width="22.85546875" style="1" customWidth="1"/>
    <col min="3335" max="3335" width="23.42578125" style="1" customWidth="1"/>
    <col min="3336" max="3336" width="22" style="1" customWidth="1"/>
    <col min="3337" max="3584" width="11.42578125" style="1"/>
    <col min="3585" max="3585" width="15.42578125" style="1" customWidth="1"/>
    <col min="3586" max="3586" width="3.85546875" style="1" customWidth="1"/>
    <col min="3587" max="3587" width="49.85546875" style="1" customWidth="1"/>
    <col min="3588" max="3588" width="22.5703125" style="1" customWidth="1"/>
    <col min="3589" max="3589" width="23" style="1" customWidth="1"/>
    <col min="3590" max="3590" width="22.85546875" style="1" customWidth="1"/>
    <col min="3591" max="3591" width="23.42578125" style="1" customWidth="1"/>
    <col min="3592" max="3592" width="22" style="1" customWidth="1"/>
    <col min="3593" max="3840" width="11.42578125" style="1"/>
    <col min="3841" max="3841" width="15.42578125" style="1" customWidth="1"/>
    <col min="3842" max="3842" width="3.85546875" style="1" customWidth="1"/>
    <col min="3843" max="3843" width="49.85546875" style="1" customWidth="1"/>
    <col min="3844" max="3844" width="22.5703125" style="1" customWidth="1"/>
    <col min="3845" max="3845" width="23" style="1" customWidth="1"/>
    <col min="3846" max="3846" width="22.85546875" style="1" customWidth="1"/>
    <col min="3847" max="3847" width="23.42578125" style="1" customWidth="1"/>
    <col min="3848" max="3848" width="22" style="1" customWidth="1"/>
    <col min="3849" max="4096" width="11.42578125" style="1"/>
    <col min="4097" max="4097" width="15.42578125" style="1" customWidth="1"/>
    <col min="4098" max="4098" width="3.85546875" style="1" customWidth="1"/>
    <col min="4099" max="4099" width="49.85546875" style="1" customWidth="1"/>
    <col min="4100" max="4100" width="22.5703125" style="1" customWidth="1"/>
    <col min="4101" max="4101" width="23" style="1" customWidth="1"/>
    <col min="4102" max="4102" width="22.85546875" style="1" customWidth="1"/>
    <col min="4103" max="4103" width="23.42578125" style="1" customWidth="1"/>
    <col min="4104" max="4104" width="22" style="1" customWidth="1"/>
    <col min="4105" max="4352" width="11.42578125" style="1"/>
    <col min="4353" max="4353" width="15.42578125" style="1" customWidth="1"/>
    <col min="4354" max="4354" width="3.85546875" style="1" customWidth="1"/>
    <col min="4355" max="4355" width="49.85546875" style="1" customWidth="1"/>
    <col min="4356" max="4356" width="22.5703125" style="1" customWidth="1"/>
    <col min="4357" max="4357" width="23" style="1" customWidth="1"/>
    <col min="4358" max="4358" width="22.85546875" style="1" customWidth="1"/>
    <col min="4359" max="4359" width="23.42578125" style="1" customWidth="1"/>
    <col min="4360" max="4360" width="22" style="1" customWidth="1"/>
    <col min="4361" max="4608" width="11.42578125" style="1"/>
    <col min="4609" max="4609" width="15.42578125" style="1" customWidth="1"/>
    <col min="4610" max="4610" width="3.85546875" style="1" customWidth="1"/>
    <col min="4611" max="4611" width="49.85546875" style="1" customWidth="1"/>
    <col min="4612" max="4612" width="22.5703125" style="1" customWidth="1"/>
    <col min="4613" max="4613" width="23" style="1" customWidth="1"/>
    <col min="4614" max="4614" width="22.85546875" style="1" customWidth="1"/>
    <col min="4615" max="4615" width="23.42578125" style="1" customWidth="1"/>
    <col min="4616" max="4616" width="22" style="1" customWidth="1"/>
    <col min="4617" max="4864" width="11.42578125" style="1"/>
    <col min="4865" max="4865" width="15.42578125" style="1" customWidth="1"/>
    <col min="4866" max="4866" width="3.85546875" style="1" customWidth="1"/>
    <col min="4867" max="4867" width="49.85546875" style="1" customWidth="1"/>
    <col min="4868" max="4868" width="22.5703125" style="1" customWidth="1"/>
    <col min="4869" max="4869" width="23" style="1" customWidth="1"/>
    <col min="4870" max="4870" width="22.85546875" style="1" customWidth="1"/>
    <col min="4871" max="4871" width="23.42578125" style="1" customWidth="1"/>
    <col min="4872" max="4872" width="22" style="1" customWidth="1"/>
    <col min="4873" max="5120" width="11.42578125" style="1"/>
    <col min="5121" max="5121" width="15.42578125" style="1" customWidth="1"/>
    <col min="5122" max="5122" width="3.85546875" style="1" customWidth="1"/>
    <col min="5123" max="5123" width="49.85546875" style="1" customWidth="1"/>
    <col min="5124" max="5124" width="22.5703125" style="1" customWidth="1"/>
    <col min="5125" max="5125" width="23" style="1" customWidth="1"/>
    <col min="5126" max="5126" width="22.85546875" style="1" customWidth="1"/>
    <col min="5127" max="5127" width="23.42578125" style="1" customWidth="1"/>
    <col min="5128" max="5128" width="22" style="1" customWidth="1"/>
    <col min="5129" max="5376" width="11.42578125" style="1"/>
    <col min="5377" max="5377" width="15.42578125" style="1" customWidth="1"/>
    <col min="5378" max="5378" width="3.85546875" style="1" customWidth="1"/>
    <col min="5379" max="5379" width="49.85546875" style="1" customWidth="1"/>
    <col min="5380" max="5380" width="22.5703125" style="1" customWidth="1"/>
    <col min="5381" max="5381" width="23" style="1" customWidth="1"/>
    <col min="5382" max="5382" width="22.85546875" style="1" customWidth="1"/>
    <col min="5383" max="5383" width="23.42578125" style="1" customWidth="1"/>
    <col min="5384" max="5384" width="22" style="1" customWidth="1"/>
    <col min="5385" max="5632" width="11.42578125" style="1"/>
    <col min="5633" max="5633" width="15.42578125" style="1" customWidth="1"/>
    <col min="5634" max="5634" width="3.85546875" style="1" customWidth="1"/>
    <col min="5635" max="5635" width="49.85546875" style="1" customWidth="1"/>
    <col min="5636" max="5636" width="22.5703125" style="1" customWidth="1"/>
    <col min="5637" max="5637" width="23" style="1" customWidth="1"/>
    <col min="5638" max="5638" width="22.85546875" style="1" customWidth="1"/>
    <col min="5639" max="5639" width="23.42578125" style="1" customWidth="1"/>
    <col min="5640" max="5640" width="22" style="1" customWidth="1"/>
    <col min="5641" max="5888" width="11.42578125" style="1"/>
    <col min="5889" max="5889" width="15.42578125" style="1" customWidth="1"/>
    <col min="5890" max="5890" width="3.85546875" style="1" customWidth="1"/>
    <col min="5891" max="5891" width="49.85546875" style="1" customWidth="1"/>
    <col min="5892" max="5892" width="22.5703125" style="1" customWidth="1"/>
    <col min="5893" max="5893" width="23" style="1" customWidth="1"/>
    <col min="5894" max="5894" width="22.85546875" style="1" customWidth="1"/>
    <col min="5895" max="5895" width="23.42578125" style="1" customWidth="1"/>
    <col min="5896" max="5896" width="22" style="1" customWidth="1"/>
    <col min="5897" max="6144" width="11.42578125" style="1"/>
    <col min="6145" max="6145" width="15.42578125" style="1" customWidth="1"/>
    <col min="6146" max="6146" width="3.85546875" style="1" customWidth="1"/>
    <col min="6147" max="6147" width="49.85546875" style="1" customWidth="1"/>
    <col min="6148" max="6148" width="22.5703125" style="1" customWidth="1"/>
    <col min="6149" max="6149" width="23" style="1" customWidth="1"/>
    <col min="6150" max="6150" width="22.85546875" style="1" customWidth="1"/>
    <col min="6151" max="6151" width="23.42578125" style="1" customWidth="1"/>
    <col min="6152" max="6152" width="22" style="1" customWidth="1"/>
    <col min="6153" max="6400" width="11.42578125" style="1"/>
    <col min="6401" max="6401" width="15.42578125" style="1" customWidth="1"/>
    <col min="6402" max="6402" width="3.85546875" style="1" customWidth="1"/>
    <col min="6403" max="6403" width="49.85546875" style="1" customWidth="1"/>
    <col min="6404" max="6404" width="22.5703125" style="1" customWidth="1"/>
    <col min="6405" max="6405" width="23" style="1" customWidth="1"/>
    <col min="6406" max="6406" width="22.85546875" style="1" customWidth="1"/>
    <col min="6407" max="6407" width="23.42578125" style="1" customWidth="1"/>
    <col min="6408" max="6408" width="22" style="1" customWidth="1"/>
    <col min="6409" max="6656" width="11.42578125" style="1"/>
    <col min="6657" max="6657" width="15.42578125" style="1" customWidth="1"/>
    <col min="6658" max="6658" width="3.85546875" style="1" customWidth="1"/>
    <col min="6659" max="6659" width="49.85546875" style="1" customWidth="1"/>
    <col min="6660" max="6660" width="22.5703125" style="1" customWidth="1"/>
    <col min="6661" max="6661" width="23" style="1" customWidth="1"/>
    <col min="6662" max="6662" width="22.85546875" style="1" customWidth="1"/>
    <col min="6663" max="6663" width="23.42578125" style="1" customWidth="1"/>
    <col min="6664" max="6664" width="22" style="1" customWidth="1"/>
    <col min="6665" max="6912" width="11.42578125" style="1"/>
    <col min="6913" max="6913" width="15.42578125" style="1" customWidth="1"/>
    <col min="6914" max="6914" width="3.85546875" style="1" customWidth="1"/>
    <col min="6915" max="6915" width="49.85546875" style="1" customWidth="1"/>
    <col min="6916" max="6916" width="22.5703125" style="1" customWidth="1"/>
    <col min="6917" max="6917" width="23" style="1" customWidth="1"/>
    <col min="6918" max="6918" width="22.85546875" style="1" customWidth="1"/>
    <col min="6919" max="6919" width="23.42578125" style="1" customWidth="1"/>
    <col min="6920" max="6920" width="22" style="1" customWidth="1"/>
    <col min="6921" max="7168" width="11.42578125" style="1"/>
    <col min="7169" max="7169" width="15.42578125" style="1" customWidth="1"/>
    <col min="7170" max="7170" width="3.85546875" style="1" customWidth="1"/>
    <col min="7171" max="7171" width="49.85546875" style="1" customWidth="1"/>
    <col min="7172" max="7172" width="22.5703125" style="1" customWidth="1"/>
    <col min="7173" max="7173" width="23" style="1" customWidth="1"/>
    <col min="7174" max="7174" width="22.85546875" style="1" customWidth="1"/>
    <col min="7175" max="7175" width="23.42578125" style="1" customWidth="1"/>
    <col min="7176" max="7176" width="22" style="1" customWidth="1"/>
    <col min="7177" max="7424" width="11.42578125" style="1"/>
    <col min="7425" max="7425" width="15.42578125" style="1" customWidth="1"/>
    <col min="7426" max="7426" width="3.85546875" style="1" customWidth="1"/>
    <col min="7427" max="7427" width="49.85546875" style="1" customWidth="1"/>
    <col min="7428" max="7428" width="22.5703125" style="1" customWidth="1"/>
    <col min="7429" max="7429" width="23" style="1" customWidth="1"/>
    <col min="7430" max="7430" width="22.85546875" style="1" customWidth="1"/>
    <col min="7431" max="7431" width="23.42578125" style="1" customWidth="1"/>
    <col min="7432" max="7432" width="22" style="1" customWidth="1"/>
    <col min="7433" max="7680" width="11.42578125" style="1"/>
    <col min="7681" max="7681" width="15.42578125" style="1" customWidth="1"/>
    <col min="7682" max="7682" width="3.85546875" style="1" customWidth="1"/>
    <col min="7683" max="7683" width="49.85546875" style="1" customWidth="1"/>
    <col min="7684" max="7684" width="22.5703125" style="1" customWidth="1"/>
    <col min="7685" max="7685" width="23" style="1" customWidth="1"/>
    <col min="7686" max="7686" width="22.85546875" style="1" customWidth="1"/>
    <col min="7687" max="7687" width="23.42578125" style="1" customWidth="1"/>
    <col min="7688" max="7688" width="22" style="1" customWidth="1"/>
    <col min="7689" max="7936" width="11.42578125" style="1"/>
    <col min="7937" max="7937" width="15.42578125" style="1" customWidth="1"/>
    <col min="7938" max="7938" width="3.85546875" style="1" customWidth="1"/>
    <col min="7939" max="7939" width="49.85546875" style="1" customWidth="1"/>
    <col min="7940" max="7940" width="22.5703125" style="1" customWidth="1"/>
    <col min="7941" max="7941" width="23" style="1" customWidth="1"/>
    <col min="7942" max="7942" width="22.85546875" style="1" customWidth="1"/>
    <col min="7943" max="7943" width="23.42578125" style="1" customWidth="1"/>
    <col min="7944" max="7944" width="22" style="1" customWidth="1"/>
    <col min="7945" max="8192" width="11.42578125" style="1"/>
    <col min="8193" max="8193" width="15.42578125" style="1" customWidth="1"/>
    <col min="8194" max="8194" width="3.85546875" style="1" customWidth="1"/>
    <col min="8195" max="8195" width="49.85546875" style="1" customWidth="1"/>
    <col min="8196" max="8196" width="22.5703125" style="1" customWidth="1"/>
    <col min="8197" max="8197" width="23" style="1" customWidth="1"/>
    <col min="8198" max="8198" width="22.85546875" style="1" customWidth="1"/>
    <col min="8199" max="8199" width="23.42578125" style="1" customWidth="1"/>
    <col min="8200" max="8200" width="22" style="1" customWidth="1"/>
    <col min="8201" max="8448" width="11.42578125" style="1"/>
    <col min="8449" max="8449" width="15.42578125" style="1" customWidth="1"/>
    <col min="8450" max="8450" width="3.85546875" style="1" customWidth="1"/>
    <col min="8451" max="8451" width="49.85546875" style="1" customWidth="1"/>
    <col min="8452" max="8452" width="22.5703125" style="1" customWidth="1"/>
    <col min="8453" max="8453" width="23" style="1" customWidth="1"/>
    <col min="8454" max="8454" width="22.85546875" style="1" customWidth="1"/>
    <col min="8455" max="8455" width="23.42578125" style="1" customWidth="1"/>
    <col min="8456" max="8456" width="22" style="1" customWidth="1"/>
    <col min="8457" max="8704" width="11.42578125" style="1"/>
    <col min="8705" max="8705" width="15.42578125" style="1" customWidth="1"/>
    <col min="8706" max="8706" width="3.85546875" style="1" customWidth="1"/>
    <col min="8707" max="8707" width="49.85546875" style="1" customWidth="1"/>
    <col min="8708" max="8708" width="22.5703125" style="1" customWidth="1"/>
    <col min="8709" max="8709" width="23" style="1" customWidth="1"/>
    <col min="8710" max="8710" width="22.85546875" style="1" customWidth="1"/>
    <col min="8711" max="8711" width="23.42578125" style="1" customWidth="1"/>
    <col min="8712" max="8712" width="22" style="1" customWidth="1"/>
    <col min="8713" max="8960" width="11.42578125" style="1"/>
    <col min="8961" max="8961" width="15.42578125" style="1" customWidth="1"/>
    <col min="8962" max="8962" width="3.85546875" style="1" customWidth="1"/>
    <col min="8963" max="8963" width="49.85546875" style="1" customWidth="1"/>
    <col min="8964" max="8964" width="22.5703125" style="1" customWidth="1"/>
    <col min="8965" max="8965" width="23" style="1" customWidth="1"/>
    <col min="8966" max="8966" width="22.85546875" style="1" customWidth="1"/>
    <col min="8967" max="8967" width="23.42578125" style="1" customWidth="1"/>
    <col min="8968" max="8968" width="22" style="1" customWidth="1"/>
    <col min="8969" max="9216" width="11.42578125" style="1"/>
    <col min="9217" max="9217" width="15.42578125" style="1" customWidth="1"/>
    <col min="9218" max="9218" width="3.85546875" style="1" customWidth="1"/>
    <col min="9219" max="9219" width="49.85546875" style="1" customWidth="1"/>
    <col min="9220" max="9220" width="22.5703125" style="1" customWidth="1"/>
    <col min="9221" max="9221" width="23" style="1" customWidth="1"/>
    <col min="9222" max="9222" width="22.85546875" style="1" customWidth="1"/>
    <col min="9223" max="9223" width="23.42578125" style="1" customWidth="1"/>
    <col min="9224" max="9224" width="22" style="1" customWidth="1"/>
    <col min="9225" max="9472" width="11.42578125" style="1"/>
    <col min="9473" max="9473" width="15.42578125" style="1" customWidth="1"/>
    <col min="9474" max="9474" width="3.85546875" style="1" customWidth="1"/>
    <col min="9475" max="9475" width="49.85546875" style="1" customWidth="1"/>
    <col min="9476" max="9476" width="22.5703125" style="1" customWidth="1"/>
    <col min="9477" max="9477" width="23" style="1" customWidth="1"/>
    <col min="9478" max="9478" width="22.85546875" style="1" customWidth="1"/>
    <col min="9479" max="9479" width="23.42578125" style="1" customWidth="1"/>
    <col min="9480" max="9480" width="22" style="1" customWidth="1"/>
    <col min="9481" max="9728" width="11.42578125" style="1"/>
    <col min="9729" max="9729" width="15.42578125" style="1" customWidth="1"/>
    <col min="9730" max="9730" width="3.85546875" style="1" customWidth="1"/>
    <col min="9731" max="9731" width="49.85546875" style="1" customWidth="1"/>
    <col min="9732" max="9732" width="22.5703125" style="1" customWidth="1"/>
    <col min="9733" max="9733" width="23" style="1" customWidth="1"/>
    <col min="9734" max="9734" width="22.85546875" style="1" customWidth="1"/>
    <col min="9735" max="9735" width="23.42578125" style="1" customWidth="1"/>
    <col min="9736" max="9736" width="22" style="1" customWidth="1"/>
    <col min="9737" max="9984" width="11.42578125" style="1"/>
    <col min="9985" max="9985" width="15.42578125" style="1" customWidth="1"/>
    <col min="9986" max="9986" width="3.85546875" style="1" customWidth="1"/>
    <col min="9987" max="9987" width="49.85546875" style="1" customWidth="1"/>
    <col min="9988" max="9988" width="22.5703125" style="1" customWidth="1"/>
    <col min="9989" max="9989" width="23" style="1" customWidth="1"/>
    <col min="9990" max="9990" width="22.85546875" style="1" customWidth="1"/>
    <col min="9991" max="9991" width="23.42578125" style="1" customWidth="1"/>
    <col min="9992" max="9992" width="22" style="1" customWidth="1"/>
    <col min="9993" max="10240" width="11.42578125" style="1"/>
    <col min="10241" max="10241" width="15.42578125" style="1" customWidth="1"/>
    <col min="10242" max="10242" width="3.85546875" style="1" customWidth="1"/>
    <col min="10243" max="10243" width="49.85546875" style="1" customWidth="1"/>
    <col min="10244" max="10244" width="22.5703125" style="1" customWidth="1"/>
    <col min="10245" max="10245" width="23" style="1" customWidth="1"/>
    <col min="10246" max="10246" width="22.85546875" style="1" customWidth="1"/>
    <col min="10247" max="10247" width="23.42578125" style="1" customWidth="1"/>
    <col min="10248" max="10248" width="22" style="1" customWidth="1"/>
    <col min="10249" max="10496" width="11.42578125" style="1"/>
    <col min="10497" max="10497" width="15.42578125" style="1" customWidth="1"/>
    <col min="10498" max="10498" width="3.85546875" style="1" customWidth="1"/>
    <col min="10499" max="10499" width="49.85546875" style="1" customWidth="1"/>
    <col min="10500" max="10500" width="22.5703125" style="1" customWidth="1"/>
    <col min="10501" max="10501" width="23" style="1" customWidth="1"/>
    <col min="10502" max="10502" width="22.85546875" style="1" customWidth="1"/>
    <col min="10503" max="10503" width="23.42578125" style="1" customWidth="1"/>
    <col min="10504" max="10504" width="22" style="1" customWidth="1"/>
    <col min="10505" max="10752" width="11.42578125" style="1"/>
    <col min="10753" max="10753" width="15.42578125" style="1" customWidth="1"/>
    <col min="10754" max="10754" width="3.85546875" style="1" customWidth="1"/>
    <col min="10755" max="10755" width="49.85546875" style="1" customWidth="1"/>
    <col min="10756" max="10756" width="22.5703125" style="1" customWidth="1"/>
    <col min="10757" max="10757" width="23" style="1" customWidth="1"/>
    <col min="10758" max="10758" width="22.85546875" style="1" customWidth="1"/>
    <col min="10759" max="10759" width="23.42578125" style="1" customWidth="1"/>
    <col min="10760" max="10760" width="22" style="1" customWidth="1"/>
    <col min="10761" max="11008" width="11.42578125" style="1"/>
    <col min="11009" max="11009" width="15.42578125" style="1" customWidth="1"/>
    <col min="11010" max="11010" width="3.85546875" style="1" customWidth="1"/>
    <col min="11011" max="11011" width="49.85546875" style="1" customWidth="1"/>
    <col min="11012" max="11012" width="22.5703125" style="1" customWidth="1"/>
    <col min="11013" max="11013" width="23" style="1" customWidth="1"/>
    <col min="11014" max="11014" width="22.85546875" style="1" customWidth="1"/>
    <col min="11015" max="11015" width="23.42578125" style="1" customWidth="1"/>
    <col min="11016" max="11016" width="22" style="1" customWidth="1"/>
    <col min="11017" max="11264" width="11.42578125" style="1"/>
    <col min="11265" max="11265" width="15.42578125" style="1" customWidth="1"/>
    <col min="11266" max="11266" width="3.85546875" style="1" customWidth="1"/>
    <col min="11267" max="11267" width="49.85546875" style="1" customWidth="1"/>
    <col min="11268" max="11268" width="22.5703125" style="1" customWidth="1"/>
    <col min="11269" max="11269" width="23" style="1" customWidth="1"/>
    <col min="11270" max="11270" width="22.85546875" style="1" customWidth="1"/>
    <col min="11271" max="11271" width="23.42578125" style="1" customWidth="1"/>
    <col min="11272" max="11272" width="22" style="1" customWidth="1"/>
    <col min="11273" max="11520" width="11.42578125" style="1"/>
    <col min="11521" max="11521" width="15.42578125" style="1" customWidth="1"/>
    <col min="11522" max="11522" width="3.85546875" style="1" customWidth="1"/>
    <col min="11523" max="11523" width="49.85546875" style="1" customWidth="1"/>
    <col min="11524" max="11524" width="22.5703125" style="1" customWidth="1"/>
    <col min="11525" max="11525" width="23" style="1" customWidth="1"/>
    <col min="11526" max="11526" width="22.85546875" style="1" customWidth="1"/>
    <col min="11527" max="11527" width="23.42578125" style="1" customWidth="1"/>
    <col min="11528" max="11528" width="22" style="1" customWidth="1"/>
    <col min="11529" max="11776" width="11.42578125" style="1"/>
    <col min="11777" max="11777" width="15.42578125" style="1" customWidth="1"/>
    <col min="11778" max="11778" width="3.85546875" style="1" customWidth="1"/>
    <col min="11779" max="11779" width="49.85546875" style="1" customWidth="1"/>
    <col min="11780" max="11780" width="22.5703125" style="1" customWidth="1"/>
    <col min="11781" max="11781" width="23" style="1" customWidth="1"/>
    <col min="11782" max="11782" width="22.85546875" style="1" customWidth="1"/>
    <col min="11783" max="11783" width="23.42578125" style="1" customWidth="1"/>
    <col min="11784" max="11784" width="22" style="1" customWidth="1"/>
    <col min="11785" max="12032" width="11.42578125" style="1"/>
    <col min="12033" max="12033" width="15.42578125" style="1" customWidth="1"/>
    <col min="12034" max="12034" width="3.85546875" style="1" customWidth="1"/>
    <col min="12035" max="12035" width="49.85546875" style="1" customWidth="1"/>
    <col min="12036" max="12036" width="22.5703125" style="1" customWidth="1"/>
    <col min="12037" max="12037" width="23" style="1" customWidth="1"/>
    <col min="12038" max="12038" width="22.85546875" style="1" customWidth="1"/>
    <col min="12039" max="12039" width="23.42578125" style="1" customWidth="1"/>
    <col min="12040" max="12040" width="22" style="1" customWidth="1"/>
    <col min="12041" max="12288" width="11.42578125" style="1"/>
    <col min="12289" max="12289" width="15.42578125" style="1" customWidth="1"/>
    <col min="12290" max="12290" width="3.85546875" style="1" customWidth="1"/>
    <col min="12291" max="12291" width="49.85546875" style="1" customWidth="1"/>
    <col min="12292" max="12292" width="22.5703125" style="1" customWidth="1"/>
    <col min="12293" max="12293" width="23" style="1" customWidth="1"/>
    <col min="12294" max="12294" width="22.85546875" style="1" customWidth="1"/>
    <col min="12295" max="12295" width="23.42578125" style="1" customWidth="1"/>
    <col min="12296" max="12296" width="22" style="1" customWidth="1"/>
    <col min="12297" max="12544" width="11.42578125" style="1"/>
    <col min="12545" max="12545" width="15.42578125" style="1" customWidth="1"/>
    <col min="12546" max="12546" width="3.85546875" style="1" customWidth="1"/>
    <col min="12547" max="12547" width="49.85546875" style="1" customWidth="1"/>
    <col min="12548" max="12548" width="22.5703125" style="1" customWidth="1"/>
    <col min="12549" max="12549" width="23" style="1" customWidth="1"/>
    <col min="12550" max="12550" width="22.85546875" style="1" customWidth="1"/>
    <col min="12551" max="12551" width="23.42578125" style="1" customWidth="1"/>
    <col min="12552" max="12552" width="22" style="1" customWidth="1"/>
    <col min="12553" max="12800" width="11.42578125" style="1"/>
    <col min="12801" max="12801" width="15.42578125" style="1" customWidth="1"/>
    <col min="12802" max="12802" width="3.85546875" style="1" customWidth="1"/>
    <col min="12803" max="12803" width="49.85546875" style="1" customWidth="1"/>
    <col min="12804" max="12804" width="22.5703125" style="1" customWidth="1"/>
    <col min="12805" max="12805" width="23" style="1" customWidth="1"/>
    <col min="12806" max="12806" width="22.85546875" style="1" customWidth="1"/>
    <col min="12807" max="12807" width="23.42578125" style="1" customWidth="1"/>
    <col min="12808" max="12808" width="22" style="1" customWidth="1"/>
    <col min="12809" max="13056" width="11.42578125" style="1"/>
    <col min="13057" max="13057" width="15.42578125" style="1" customWidth="1"/>
    <col min="13058" max="13058" width="3.85546875" style="1" customWidth="1"/>
    <col min="13059" max="13059" width="49.85546875" style="1" customWidth="1"/>
    <col min="13060" max="13060" width="22.5703125" style="1" customWidth="1"/>
    <col min="13061" max="13061" width="23" style="1" customWidth="1"/>
    <col min="13062" max="13062" width="22.85546875" style="1" customWidth="1"/>
    <col min="13063" max="13063" width="23.42578125" style="1" customWidth="1"/>
    <col min="13064" max="13064" width="22" style="1" customWidth="1"/>
    <col min="13065" max="13312" width="11.42578125" style="1"/>
    <col min="13313" max="13313" width="15.42578125" style="1" customWidth="1"/>
    <col min="13314" max="13314" width="3.85546875" style="1" customWidth="1"/>
    <col min="13315" max="13315" width="49.85546875" style="1" customWidth="1"/>
    <col min="13316" max="13316" width="22.5703125" style="1" customWidth="1"/>
    <col min="13317" max="13317" width="23" style="1" customWidth="1"/>
    <col min="13318" max="13318" width="22.85546875" style="1" customWidth="1"/>
    <col min="13319" max="13319" width="23.42578125" style="1" customWidth="1"/>
    <col min="13320" max="13320" width="22" style="1" customWidth="1"/>
    <col min="13321" max="13568" width="11.42578125" style="1"/>
    <col min="13569" max="13569" width="15.42578125" style="1" customWidth="1"/>
    <col min="13570" max="13570" width="3.85546875" style="1" customWidth="1"/>
    <col min="13571" max="13571" width="49.85546875" style="1" customWidth="1"/>
    <col min="13572" max="13572" width="22.5703125" style="1" customWidth="1"/>
    <col min="13573" max="13573" width="23" style="1" customWidth="1"/>
    <col min="13574" max="13574" width="22.85546875" style="1" customWidth="1"/>
    <col min="13575" max="13575" width="23.42578125" style="1" customWidth="1"/>
    <col min="13576" max="13576" width="22" style="1" customWidth="1"/>
    <col min="13577" max="13824" width="11.42578125" style="1"/>
    <col min="13825" max="13825" width="15.42578125" style="1" customWidth="1"/>
    <col min="13826" max="13826" width="3.85546875" style="1" customWidth="1"/>
    <col min="13827" max="13827" width="49.85546875" style="1" customWidth="1"/>
    <col min="13828" max="13828" width="22.5703125" style="1" customWidth="1"/>
    <col min="13829" max="13829" width="23" style="1" customWidth="1"/>
    <col min="13830" max="13830" width="22.85546875" style="1" customWidth="1"/>
    <col min="13831" max="13831" width="23.42578125" style="1" customWidth="1"/>
    <col min="13832" max="13832" width="22" style="1" customWidth="1"/>
    <col min="13833" max="14080" width="11.42578125" style="1"/>
    <col min="14081" max="14081" width="15.42578125" style="1" customWidth="1"/>
    <col min="14082" max="14082" width="3.85546875" style="1" customWidth="1"/>
    <col min="14083" max="14083" width="49.85546875" style="1" customWidth="1"/>
    <col min="14084" max="14084" width="22.5703125" style="1" customWidth="1"/>
    <col min="14085" max="14085" width="23" style="1" customWidth="1"/>
    <col min="14086" max="14086" width="22.85546875" style="1" customWidth="1"/>
    <col min="14087" max="14087" width="23.42578125" style="1" customWidth="1"/>
    <col min="14088" max="14088" width="22" style="1" customWidth="1"/>
    <col min="14089" max="14336" width="11.42578125" style="1"/>
    <col min="14337" max="14337" width="15.42578125" style="1" customWidth="1"/>
    <col min="14338" max="14338" width="3.85546875" style="1" customWidth="1"/>
    <col min="14339" max="14339" width="49.85546875" style="1" customWidth="1"/>
    <col min="14340" max="14340" width="22.5703125" style="1" customWidth="1"/>
    <col min="14341" max="14341" width="23" style="1" customWidth="1"/>
    <col min="14342" max="14342" width="22.85546875" style="1" customWidth="1"/>
    <col min="14343" max="14343" width="23.42578125" style="1" customWidth="1"/>
    <col min="14344" max="14344" width="22" style="1" customWidth="1"/>
    <col min="14345" max="14592" width="11.42578125" style="1"/>
    <col min="14593" max="14593" width="15.42578125" style="1" customWidth="1"/>
    <col min="14594" max="14594" width="3.85546875" style="1" customWidth="1"/>
    <col min="14595" max="14595" width="49.85546875" style="1" customWidth="1"/>
    <col min="14596" max="14596" width="22.5703125" style="1" customWidth="1"/>
    <col min="14597" max="14597" width="23" style="1" customWidth="1"/>
    <col min="14598" max="14598" width="22.85546875" style="1" customWidth="1"/>
    <col min="14599" max="14599" width="23.42578125" style="1" customWidth="1"/>
    <col min="14600" max="14600" width="22" style="1" customWidth="1"/>
    <col min="14601" max="14848" width="11.42578125" style="1"/>
    <col min="14849" max="14849" width="15.42578125" style="1" customWidth="1"/>
    <col min="14850" max="14850" width="3.85546875" style="1" customWidth="1"/>
    <col min="14851" max="14851" width="49.85546875" style="1" customWidth="1"/>
    <col min="14852" max="14852" width="22.5703125" style="1" customWidth="1"/>
    <col min="14853" max="14853" width="23" style="1" customWidth="1"/>
    <col min="14854" max="14854" width="22.85546875" style="1" customWidth="1"/>
    <col min="14855" max="14855" width="23.42578125" style="1" customWidth="1"/>
    <col min="14856" max="14856" width="22" style="1" customWidth="1"/>
    <col min="14857" max="15104" width="11.42578125" style="1"/>
    <col min="15105" max="15105" width="15.42578125" style="1" customWidth="1"/>
    <col min="15106" max="15106" width="3.85546875" style="1" customWidth="1"/>
    <col min="15107" max="15107" width="49.85546875" style="1" customWidth="1"/>
    <col min="15108" max="15108" width="22.5703125" style="1" customWidth="1"/>
    <col min="15109" max="15109" width="23" style="1" customWidth="1"/>
    <col min="15110" max="15110" width="22.85546875" style="1" customWidth="1"/>
    <col min="15111" max="15111" width="23.42578125" style="1" customWidth="1"/>
    <col min="15112" max="15112" width="22" style="1" customWidth="1"/>
    <col min="15113" max="15360" width="11.42578125" style="1"/>
    <col min="15361" max="15361" width="15.42578125" style="1" customWidth="1"/>
    <col min="15362" max="15362" width="3.85546875" style="1" customWidth="1"/>
    <col min="15363" max="15363" width="49.85546875" style="1" customWidth="1"/>
    <col min="15364" max="15364" width="22.5703125" style="1" customWidth="1"/>
    <col min="15365" max="15365" width="23" style="1" customWidth="1"/>
    <col min="15366" max="15366" width="22.85546875" style="1" customWidth="1"/>
    <col min="15367" max="15367" width="23.42578125" style="1" customWidth="1"/>
    <col min="15368" max="15368" width="22" style="1" customWidth="1"/>
    <col min="15369" max="15616" width="11.42578125" style="1"/>
    <col min="15617" max="15617" width="15.42578125" style="1" customWidth="1"/>
    <col min="15618" max="15618" width="3.85546875" style="1" customWidth="1"/>
    <col min="15619" max="15619" width="49.85546875" style="1" customWidth="1"/>
    <col min="15620" max="15620" width="22.5703125" style="1" customWidth="1"/>
    <col min="15621" max="15621" width="23" style="1" customWidth="1"/>
    <col min="15622" max="15622" width="22.85546875" style="1" customWidth="1"/>
    <col min="15623" max="15623" width="23.42578125" style="1" customWidth="1"/>
    <col min="15624" max="15624" width="22" style="1" customWidth="1"/>
    <col min="15625" max="15872" width="11.42578125" style="1"/>
    <col min="15873" max="15873" width="15.42578125" style="1" customWidth="1"/>
    <col min="15874" max="15874" width="3.85546875" style="1" customWidth="1"/>
    <col min="15875" max="15875" width="49.85546875" style="1" customWidth="1"/>
    <col min="15876" max="15876" width="22.5703125" style="1" customWidth="1"/>
    <col min="15877" max="15877" width="23" style="1" customWidth="1"/>
    <col min="15878" max="15878" width="22.85546875" style="1" customWidth="1"/>
    <col min="15879" max="15879" width="23.42578125" style="1" customWidth="1"/>
    <col min="15880" max="15880" width="22" style="1" customWidth="1"/>
    <col min="15881" max="16128" width="11.42578125" style="1"/>
    <col min="16129" max="16129" width="15.42578125" style="1" customWidth="1"/>
    <col min="16130" max="16130" width="3.85546875" style="1" customWidth="1"/>
    <col min="16131" max="16131" width="49.85546875" style="1" customWidth="1"/>
    <col min="16132" max="16132" width="22.5703125" style="1" customWidth="1"/>
    <col min="16133" max="16133" width="23" style="1" customWidth="1"/>
    <col min="16134" max="16134" width="22.85546875" style="1" customWidth="1"/>
    <col min="16135" max="16135" width="23.42578125" style="1" customWidth="1"/>
    <col min="16136" max="16136" width="22" style="1" customWidth="1"/>
    <col min="16137" max="16384" width="11.42578125" style="1"/>
  </cols>
  <sheetData>
    <row r="1" spans="1:8" ht="15.75" thickBot="1" x14ac:dyDescent="0.3"/>
    <row r="2" spans="1:8" x14ac:dyDescent="0.25">
      <c r="A2" s="234" t="s">
        <v>1</v>
      </c>
      <c r="B2" s="235"/>
      <c r="C2" s="235"/>
      <c r="D2" s="235"/>
      <c r="E2" s="235"/>
      <c r="F2" s="235"/>
      <c r="G2" s="235"/>
      <c r="H2" s="236"/>
    </row>
    <row r="3" spans="1:8" ht="11.25" customHeight="1" x14ac:dyDescent="0.25">
      <c r="A3" s="231" t="s">
        <v>115</v>
      </c>
      <c r="B3" s="232"/>
      <c r="C3" s="232"/>
      <c r="D3" s="232"/>
      <c r="E3" s="232"/>
      <c r="F3" s="232"/>
      <c r="G3" s="232"/>
      <c r="H3" s="233"/>
    </row>
    <row r="4" spans="1:8" ht="0.75" customHeight="1" x14ac:dyDescent="0.25">
      <c r="A4" s="3"/>
      <c r="H4" s="6"/>
    </row>
    <row r="5" spans="1:8" ht="21.75" customHeight="1" x14ac:dyDescent="0.25">
      <c r="A5" s="7" t="s">
        <v>0</v>
      </c>
      <c r="H5" s="6"/>
    </row>
    <row r="6" spans="1:8" ht="16.5" hidden="1" customHeight="1" x14ac:dyDescent="0.25">
      <c r="A6" s="3"/>
      <c r="H6" s="8"/>
    </row>
    <row r="7" spans="1:8" ht="21.75" customHeight="1" thickBot="1" x14ac:dyDescent="0.3">
      <c r="A7" s="3" t="s">
        <v>116</v>
      </c>
      <c r="C7" s="58" t="s">
        <v>4</v>
      </c>
      <c r="E7" s="4" t="s">
        <v>117</v>
      </c>
      <c r="F7" s="4" t="s">
        <v>114</v>
      </c>
      <c r="G7" s="4" t="s">
        <v>118</v>
      </c>
      <c r="H7" s="6"/>
    </row>
    <row r="8" spans="1:8" ht="18.75" hidden="1" customHeight="1" thickBot="1" x14ac:dyDescent="0.3">
      <c r="A8" s="104"/>
      <c r="B8" s="63"/>
      <c r="C8" s="113"/>
      <c r="D8" s="64"/>
      <c r="E8" s="64"/>
      <c r="F8" s="64"/>
      <c r="G8" s="64"/>
      <c r="H8" s="66"/>
    </row>
    <row r="9" spans="1:8" ht="15.75" thickBot="1" x14ac:dyDescent="0.3">
      <c r="A9" s="114"/>
      <c r="B9" s="115"/>
      <c r="C9" s="116"/>
      <c r="D9" s="117"/>
      <c r="E9" s="117"/>
      <c r="F9" s="117"/>
      <c r="G9" s="117"/>
      <c r="H9" s="118"/>
    </row>
    <row r="10" spans="1:8" ht="39" customHeight="1" thickBot="1" x14ac:dyDescent="0.3">
      <c r="A10" s="44" t="s">
        <v>119</v>
      </c>
      <c r="B10" s="45"/>
      <c r="C10" s="45" t="s">
        <v>120</v>
      </c>
      <c r="D10" s="46" t="s">
        <v>121</v>
      </c>
      <c r="E10" s="46" t="s">
        <v>122</v>
      </c>
      <c r="F10" s="46" t="s">
        <v>123</v>
      </c>
      <c r="G10" s="46" t="s">
        <v>124</v>
      </c>
      <c r="H10" s="48" t="s">
        <v>125</v>
      </c>
    </row>
    <row r="11" spans="1:8" s="121" customFormat="1" ht="16.5" thickBot="1" x14ac:dyDescent="0.3">
      <c r="A11" s="88" t="s">
        <v>13</v>
      </c>
      <c r="B11" s="119"/>
      <c r="C11" s="120" t="s">
        <v>14</v>
      </c>
      <c r="D11" s="111">
        <f>+D12+D58+D117</f>
        <v>69284009651</v>
      </c>
      <c r="E11" s="111">
        <f>+E12+E58+E117</f>
        <v>54426100919</v>
      </c>
      <c r="F11" s="111">
        <f>+F12+F58+F117</f>
        <v>19136141214.010002</v>
      </c>
      <c r="G11" s="111">
        <f>+G12+G58+G117</f>
        <v>7445462599.0100002</v>
      </c>
      <c r="H11" s="112">
        <f>+H12+H58+H117</f>
        <v>6872183294.0100002</v>
      </c>
    </row>
    <row r="12" spans="1:8" ht="15.75" x14ac:dyDescent="0.25">
      <c r="A12" s="22">
        <v>1</v>
      </c>
      <c r="B12" s="23"/>
      <c r="C12" s="79" t="s">
        <v>15</v>
      </c>
      <c r="D12" s="122">
        <f>+D13</f>
        <v>51272894218</v>
      </c>
      <c r="E12" s="122">
        <f>+E13</f>
        <v>47104350375</v>
      </c>
      <c r="F12" s="122">
        <f>+F13</f>
        <v>12688121831</v>
      </c>
      <c r="G12" s="122">
        <f>+G13</f>
        <v>6451775378</v>
      </c>
      <c r="H12" s="123">
        <f>+H13</f>
        <v>5878496073</v>
      </c>
    </row>
    <row r="13" spans="1:8" ht="15.75" x14ac:dyDescent="0.25">
      <c r="A13" s="27">
        <v>10</v>
      </c>
      <c r="B13" s="28"/>
      <c r="C13" s="31" t="s">
        <v>15</v>
      </c>
      <c r="D13" s="124">
        <f>+D14+D34+D37</f>
        <v>51272894218</v>
      </c>
      <c r="E13" s="124">
        <f>+E14+E34+E37</f>
        <v>47104350375</v>
      </c>
      <c r="F13" s="124">
        <f>+F14+F34+F37</f>
        <v>12688121831</v>
      </c>
      <c r="G13" s="124">
        <f>+G14+G34+G37</f>
        <v>6451775378</v>
      </c>
      <c r="H13" s="125">
        <f>+H14+H34+H37</f>
        <v>5878496073</v>
      </c>
    </row>
    <row r="14" spans="1:8" ht="14.25" customHeight="1" x14ac:dyDescent="0.25">
      <c r="A14" s="27">
        <v>101</v>
      </c>
      <c r="B14" s="28"/>
      <c r="C14" s="31" t="s">
        <v>16</v>
      </c>
      <c r="D14" s="124">
        <f>+D15+D19+D22+D30+D33</f>
        <v>33249543984</v>
      </c>
      <c r="E14" s="124">
        <f>+E15+E19+E22+E30</f>
        <v>30613709905</v>
      </c>
      <c r="F14" s="124">
        <f>+F15+F19+F22+F30</f>
        <v>4294047075</v>
      </c>
      <c r="G14" s="124">
        <f>+G15+G19+G22+G30</f>
        <v>4294047075</v>
      </c>
      <c r="H14" s="125">
        <f>+H15+H19+H22+H30</f>
        <v>4294047075</v>
      </c>
    </row>
    <row r="15" spans="1:8" ht="15.75" x14ac:dyDescent="0.25">
      <c r="A15" s="27">
        <v>1011</v>
      </c>
      <c r="B15" s="28"/>
      <c r="C15" s="31" t="s">
        <v>126</v>
      </c>
      <c r="D15" s="124">
        <f>SUM(D16:D18)</f>
        <v>21385056936</v>
      </c>
      <c r="E15" s="124">
        <f>SUM(E16:E18)</f>
        <v>21385056936</v>
      </c>
      <c r="F15" s="124">
        <f>SUM(F16:F18)</f>
        <v>3476362074</v>
      </c>
      <c r="G15" s="124">
        <f>SUM(G16:G18)</f>
        <v>3476362074</v>
      </c>
      <c r="H15" s="125">
        <f>SUM(H16:H18)</f>
        <v>3476362074</v>
      </c>
    </row>
    <row r="16" spans="1:8" ht="15.75" x14ac:dyDescent="0.25">
      <c r="A16" s="27">
        <v>10111</v>
      </c>
      <c r="B16" s="28">
        <v>20</v>
      </c>
      <c r="C16" s="31" t="s">
        <v>18</v>
      </c>
      <c r="D16" s="124">
        <v>20072456140</v>
      </c>
      <c r="E16" s="124">
        <v>20072456140</v>
      </c>
      <c r="F16" s="124">
        <v>3402438769</v>
      </c>
      <c r="G16" s="124">
        <v>3402438769</v>
      </c>
      <c r="H16" s="125">
        <v>3402438769</v>
      </c>
    </row>
    <row r="17" spans="1:8" ht="15.75" x14ac:dyDescent="0.25">
      <c r="A17" s="27">
        <v>10112</v>
      </c>
      <c r="B17" s="28">
        <v>20</v>
      </c>
      <c r="C17" s="31" t="s">
        <v>19</v>
      </c>
      <c r="D17" s="124">
        <v>1120980658</v>
      </c>
      <c r="E17" s="124">
        <v>1120980658</v>
      </c>
      <c r="F17" s="124">
        <v>46812494</v>
      </c>
      <c r="G17" s="124">
        <v>46812494</v>
      </c>
      <c r="H17" s="125">
        <v>46812494</v>
      </c>
    </row>
    <row r="18" spans="1:8" ht="20.25" customHeight="1" x14ac:dyDescent="0.25">
      <c r="A18" s="27">
        <v>10114</v>
      </c>
      <c r="B18" s="28">
        <v>20</v>
      </c>
      <c r="C18" s="31" t="s">
        <v>20</v>
      </c>
      <c r="D18" s="124">
        <v>191620138</v>
      </c>
      <c r="E18" s="124">
        <v>191620138</v>
      </c>
      <c r="F18" s="124">
        <v>27110811</v>
      </c>
      <c r="G18" s="124">
        <v>27110811</v>
      </c>
      <c r="H18" s="125">
        <v>27110811</v>
      </c>
    </row>
    <row r="19" spans="1:8" ht="15.75" x14ac:dyDescent="0.25">
      <c r="A19" s="27">
        <v>1014</v>
      </c>
      <c r="B19" s="28"/>
      <c r="C19" s="31" t="s">
        <v>21</v>
      </c>
      <c r="D19" s="124">
        <f>SUM(D20:D21)</f>
        <v>4304408326</v>
      </c>
      <c r="E19" s="124">
        <f>SUM(E20:E21)</f>
        <v>4304408326</v>
      </c>
      <c r="F19" s="124">
        <f>SUM(F20:F21)</f>
        <v>593095791</v>
      </c>
      <c r="G19" s="124">
        <f>SUM(G20:G21)</f>
        <v>593095791</v>
      </c>
      <c r="H19" s="125">
        <f>SUM(H20:H21)</f>
        <v>593095791</v>
      </c>
    </row>
    <row r="20" spans="1:8" ht="15.75" x14ac:dyDescent="0.25">
      <c r="A20" s="27">
        <v>10141</v>
      </c>
      <c r="B20" s="28">
        <v>20</v>
      </c>
      <c r="C20" s="31" t="s">
        <v>22</v>
      </c>
      <c r="D20" s="124">
        <v>777355830</v>
      </c>
      <c r="E20" s="124">
        <v>777355830</v>
      </c>
      <c r="F20" s="124">
        <v>117401858</v>
      </c>
      <c r="G20" s="124">
        <v>117401858</v>
      </c>
      <c r="H20" s="125">
        <v>117401858</v>
      </c>
    </row>
    <row r="21" spans="1:8" ht="15.75" x14ac:dyDescent="0.25">
      <c r="A21" s="27">
        <v>10142</v>
      </c>
      <c r="B21" s="28">
        <v>20</v>
      </c>
      <c r="C21" s="31" t="s">
        <v>23</v>
      </c>
      <c r="D21" s="124">
        <v>3527052496</v>
      </c>
      <c r="E21" s="126">
        <v>3527052496</v>
      </c>
      <c r="F21" s="124">
        <v>475693933</v>
      </c>
      <c r="G21" s="124">
        <v>475693933</v>
      </c>
      <c r="H21" s="125">
        <v>475693933</v>
      </c>
    </row>
    <row r="22" spans="1:8" ht="15.75" customHeight="1" x14ac:dyDescent="0.25">
      <c r="A22" s="27">
        <v>1015</v>
      </c>
      <c r="B22" s="28"/>
      <c r="C22" s="31" t="s">
        <v>24</v>
      </c>
      <c r="D22" s="124">
        <f>SUM(D23:D29)</f>
        <v>4721278363</v>
      </c>
      <c r="E22" s="124">
        <f>SUM(E23:E29)</f>
        <v>4721278363</v>
      </c>
      <c r="F22" s="124">
        <f>SUM(F23:F29)</f>
        <v>165198292</v>
      </c>
      <c r="G22" s="124">
        <f>SUM(G23:G29)</f>
        <v>165198292</v>
      </c>
      <c r="H22" s="125">
        <f>SUM(H23:H29)</f>
        <v>165198292</v>
      </c>
    </row>
    <row r="23" spans="1:8" ht="15.75" x14ac:dyDescent="0.25">
      <c r="A23" s="27">
        <v>10152</v>
      </c>
      <c r="B23" s="28">
        <v>20</v>
      </c>
      <c r="C23" s="31" t="s">
        <v>25</v>
      </c>
      <c r="D23" s="124">
        <v>731342122</v>
      </c>
      <c r="E23" s="124">
        <v>731342122</v>
      </c>
      <c r="F23" s="124">
        <v>82612435</v>
      </c>
      <c r="G23" s="124">
        <v>82612435</v>
      </c>
      <c r="H23" s="125">
        <v>82612435</v>
      </c>
    </row>
    <row r="24" spans="1:8" ht="15.75" x14ac:dyDescent="0.25">
      <c r="A24" s="27">
        <v>10155</v>
      </c>
      <c r="B24" s="28">
        <v>20</v>
      </c>
      <c r="C24" s="31" t="s">
        <v>26</v>
      </c>
      <c r="D24" s="124">
        <v>152324729</v>
      </c>
      <c r="E24" s="124">
        <v>152324729</v>
      </c>
      <c r="F24" s="124">
        <v>7913704</v>
      </c>
      <c r="G24" s="124">
        <v>7913704</v>
      </c>
      <c r="H24" s="125">
        <v>7913704</v>
      </c>
    </row>
    <row r="25" spans="1:8" ht="15.75" x14ac:dyDescent="0.25">
      <c r="A25" s="27">
        <v>101512</v>
      </c>
      <c r="B25" s="28">
        <v>20</v>
      </c>
      <c r="C25" s="31" t="s">
        <v>127</v>
      </c>
      <c r="D25" s="124">
        <v>2100000</v>
      </c>
      <c r="E25" s="124">
        <v>2100000</v>
      </c>
      <c r="F25" s="124">
        <v>282472</v>
      </c>
      <c r="G25" s="124">
        <v>282472</v>
      </c>
      <c r="H25" s="125">
        <v>282472</v>
      </c>
    </row>
    <row r="26" spans="1:8" ht="15.75" x14ac:dyDescent="0.25">
      <c r="A26" s="27">
        <v>101514</v>
      </c>
      <c r="B26" s="28">
        <v>20</v>
      </c>
      <c r="C26" s="31" t="s">
        <v>128</v>
      </c>
      <c r="D26" s="124">
        <v>972895274</v>
      </c>
      <c r="E26" s="124">
        <v>972895274</v>
      </c>
      <c r="F26" s="126">
        <v>2422819</v>
      </c>
      <c r="G26" s="126">
        <v>2422819</v>
      </c>
      <c r="H26" s="127">
        <v>2422819</v>
      </c>
    </row>
    <row r="27" spans="1:8" ht="15.75" x14ac:dyDescent="0.25">
      <c r="A27" s="27">
        <v>101515</v>
      </c>
      <c r="B27" s="28">
        <v>20</v>
      </c>
      <c r="C27" s="31" t="s">
        <v>28</v>
      </c>
      <c r="D27" s="124">
        <v>1012389369</v>
      </c>
      <c r="E27" s="124">
        <v>1012389369</v>
      </c>
      <c r="F27" s="124">
        <v>70958876</v>
      </c>
      <c r="G27" s="124">
        <v>70958876</v>
      </c>
      <c r="H27" s="125">
        <v>70958876</v>
      </c>
    </row>
    <row r="28" spans="1:8" ht="15.75" x14ac:dyDescent="0.25">
      <c r="A28" s="27">
        <v>101516</v>
      </c>
      <c r="B28" s="28">
        <v>20</v>
      </c>
      <c r="C28" s="31" t="s">
        <v>29</v>
      </c>
      <c r="D28" s="124">
        <v>1782247417</v>
      </c>
      <c r="E28" s="124">
        <v>1782247417</v>
      </c>
      <c r="F28" s="124">
        <v>1007986</v>
      </c>
      <c r="G28" s="124">
        <v>1007986</v>
      </c>
      <c r="H28" s="125">
        <v>1007986</v>
      </c>
    </row>
    <row r="29" spans="1:8" ht="15.75" x14ac:dyDescent="0.25">
      <c r="A29" s="27">
        <v>101592</v>
      </c>
      <c r="B29" s="28">
        <v>20</v>
      </c>
      <c r="C29" s="31" t="s">
        <v>129</v>
      </c>
      <c r="D29" s="124">
        <v>67979452</v>
      </c>
      <c r="E29" s="124">
        <v>67979452</v>
      </c>
      <c r="F29" s="124">
        <v>0</v>
      </c>
      <c r="G29" s="124">
        <v>0</v>
      </c>
      <c r="H29" s="125">
        <v>0</v>
      </c>
    </row>
    <row r="30" spans="1:8" ht="31.5" x14ac:dyDescent="0.25">
      <c r="A30" s="27">
        <v>1019</v>
      </c>
      <c r="B30" s="28"/>
      <c r="C30" s="31" t="s">
        <v>31</v>
      </c>
      <c r="D30" s="124">
        <f>+D31+D32</f>
        <v>202966280</v>
      </c>
      <c r="E30" s="124">
        <f>+E31+E32</f>
        <v>202966280</v>
      </c>
      <c r="F30" s="124">
        <f>+F31+F32</f>
        <v>59390918</v>
      </c>
      <c r="G30" s="124">
        <f>+G31+G32</f>
        <v>59390918</v>
      </c>
      <c r="H30" s="125">
        <f>+H31+H32</f>
        <v>59390918</v>
      </c>
    </row>
    <row r="31" spans="1:8" ht="15.75" x14ac:dyDescent="0.25">
      <c r="A31" s="27">
        <v>10191</v>
      </c>
      <c r="B31" s="28">
        <v>20</v>
      </c>
      <c r="C31" s="31" t="s">
        <v>32</v>
      </c>
      <c r="D31" s="124">
        <v>100182861</v>
      </c>
      <c r="E31" s="124">
        <v>100182861</v>
      </c>
      <c r="F31" s="124">
        <v>11648356</v>
      </c>
      <c r="G31" s="124">
        <v>11648356</v>
      </c>
      <c r="H31" s="125">
        <v>11648356</v>
      </c>
    </row>
    <row r="32" spans="1:8" ht="15.75" x14ac:dyDescent="0.25">
      <c r="A32" s="27">
        <v>10193</v>
      </c>
      <c r="B32" s="28">
        <v>20</v>
      </c>
      <c r="C32" s="31" t="s">
        <v>33</v>
      </c>
      <c r="D32" s="124">
        <v>102783419</v>
      </c>
      <c r="E32" s="124">
        <v>102783419</v>
      </c>
      <c r="F32" s="124">
        <v>47742562</v>
      </c>
      <c r="G32" s="124">
        <v>47742562</v>
      </c>
      <c r="H32" s="125">
        <v>47742562</v>
      </c>
    </row>
    <row r="33" spans="1:8" ht="30.75" customHeight="1" x14ac:dyDescent="0.25">
      <c r="A33" s="27">
        <v>10110</v>
      </c>
      <c r="B33" s="28">
        <v>20</v>
      </c>
      <c r="C33" s="31" t="s">
        <v>130</v>
      </c>
      <c r="D33" s="128">
        <v>2635834079</v>
      </c>
      <c r="E33" s="124">
        <v>0</v>
      </c>
      <c r="F33" s="124">
        <v>0</v>
      </c>
      <c r="G33" s="124">
        <v>0</v>
      </c>
      <c r="H33" s="125">
        <v>0</v>
      </c>
    </row>
    <row r="34" spans="1:8" ht="15.75" x14ac:dyDescent="0.25">
      <c r="A34" s="27">
        <v>102</v>
      </c>
      <c r="B34" s="28"/>
      <c r="C34" s="31" t="s">
        <v>34</v>
      </c>
      <c r="D34" s="126">
        <f>SUM(D35:D36)</f>
        <v>8911457434</v>
      </c>
      <c r="E34" s="126">
        <f>SUM(E35:E36)</f>
        <v>7378747670</v>
      </c>
      <c r="F34" s="126">
        <f>SUM(F35:F36)</f>
        <v>6940518560</v>
      </c>
      <c r="G34" s="126">
        <f>SUM(G35:G36)</f>
        <v>704172107</v>
      </c>
      <c r="H34" s="127">
        <f>SUM(H35:H36)</f>
        <v>704172107</v>
      </c>
    </row>
    <row r="35" spans="1:8" ht="15.75" x14ac:dyDescent="0.25">
      <c r="A35" s="27">
        <v>10212</v>
      </c>
      <c r="B35" s="28">
        <v>20</v>
      </c>
      <c r="C35" s="31" t="s">
        <v>35</v>
      </c>
      <c r="D35" s="124">
        <v>590000000</v>
      </c>
      <c r="E35" s="124">
        <v>518469874</v>
      </c>
      <c r="F35" s="124">
        <v>299273102</v>
      </c>
      <c r="G35" s="124">
        <v>3091034</v>
      </c>
      <c r="H35" s="125">
        <v>3091034</v>
      </c>
    </row>
    <row r="36" spans="1:8" ht="15.75" x14ac:dyDescent="0.25">
      <c r="A36" s="27">
        <v>10214</v>
      </c>
      <c r="B36" s="28">
        <v>20</v>
      </c>
      <c r="C36" s="31" t="s">
        <v>36</v>
      </c>
      <c r="D36" s="124">
        <v>8321457434</v>
      </c>
      <c r="E36" s="124">
        <v>6860277796</v>
      </c>
      <c r="F36" s="124">
        <v>6641245458</v>
      </c>
      <c r="G36" s="124">
        <v>701081073</v>
      </c>
      <c r="H36" s="125">
        <v>701081073</v>
      </c>
    </row>
    <row r="37" spans="1:8" ht="31.5" customHeight="1" x14ac:dyDescent="0.25">
      <c r="A37" s="27">
        <v>105</v>
      </c>
      <c r="B37" s="28"/>
      <c r="C37" s="31" t="s">
        <v>131</v>
      </c>
      <c r="D37" s="124">
        <f>+D38+D42+D46+D47</f>
        <v>9111892800</v>
      </c>
      <c r="E37" s="124">
        <f>+E38+E42+E46+E47</f>
        <v>9111892800</v>
      </c>
      <c r="F37" s="124">
        <f>+F38+F42+F46+F47</f>
        <v>1453556196</v>
      </c>
      <c r="G37" s="124">
        <f>+G38+G42+G46+G47</f>
        <v>1453556196</v>
      </c>
      <c r="H37" s="125">
        <f>+H38+H42+H46+H47</f>
        <v>880276891</v>
      </c>
    </row>
    <row r="38" spans="1:8" ht="15.75" x14ac:dyDescent="0.25">
      <c r="A38" s="27">
        <v>1051</v>
      </c>
      <c r="B38" s="28"/>
      <c r="C38" s="31" t="s">
        <v>38</v>
      </c>
      <c r="D38" s="124">
        <f>SUM(D39:D41)</f>
        <v>4924245681</v>
      </c>
      <c r="E38" s="124">
        <f>SUM(E39:E41)</f>
        <v>4924245681</v>
      </c>
      <c r="F38" s="124">
        <f>SUM(F39:F41)</f>
        <v>740867529</v>
      </c>
      <c r="G38" s="124">
        <f>SUM(G39:G41)</f>
        <v>740867529</v>
      </c>
      <c r="H38" s="125">
        <f>SUM(H39:H41)</f>
        <v>366666596</v>
      </c>
    </row>
    <row r="39" spans="1:8" ht="15.75" x14ac:dyDescent="0.25">
      <c r="A39" s="27">
        <v>10511</v>
      </c>
      <c r="B39" s="28">
        <v>20</v>
      </c>
      <c r="C39" s="31" t="s">
        <v>39</v>
      </c>
      <c r="D39" s="124">
        <v>1044978140</v>
      </c>
      <c r="E39" s="124">
        <v>1044978140</v>
      </c>
      <c r="F39" s="124">
        <v>147818000</v>
      </c>
      <c r="G39" s="124">
        <v>147818000</v>
      </c>
      <c r="H39" s="125">
        <v>70294000</v>
      </c>
    </row>
    <row r="40" spans="1:8" ht="31.5" x14ac:dyDescent="0.25">
      <c r="A40" s="27">
        <v>10513</v>
      </c>
      <c r="B40" s="28">
        <v>20</v>
      </c>
      <c r="C40" s="31" t="s">
        <v>132</v>
      </c>
      <c r="D40" s="124">
        <v>1750775142</v>
      </c>
      <c r="E40" s="124">
        <v>1750775142</v>
      </c>
      <c r="F40" s="124">
        <v>270787204</v>
      </c>
      <c r="G40" s="124">
        <v>270787204</v>
      </c>
      <c r="H40" s="125">
        <v>135938136</v>
      </c>
    </row>
    <row r="41" spans="1:8" ht="15.75" x14ac:dyDescent="0.25">
      <c r="A41" s="27">
        <v>10514</v>
      </c>
      <c r="B41" s="28">
        <v>20</v>
      </c>
      <c r="C41" s="31" t="s">
        <v>41</v>
      </c>
      <c r="D41" s="124">
        <v>2128492399</v>
      </c>
      <c r="E41" s="124">
        <v>2128492399</v>
      </c>
      <c r="F41" s="124">
        <v>322262325</v>
      </c>
      <c r="G41" s="124">
        <v>322262325</v>
      </c>
      <c r="H41" s="125">
        <v>160434460</v>
      </c>
    </row>
    <row r="42" spans="1:8" ht="15.75" x14ac:dyDescent="0.25">
      <c r="A42" s="27">
        <v>1052</v>
      </c>
      <c r="B42" s="28"/>
      <c r="C42" s="31" t="s">
        <v>133</v>
      </c>
      <c r="D42" s="124">
        <f>+D43+D44+D45</f>
        <v>2862507970</v>
      </c>
      <c r="E42" s="124">
        <f>+E43+E44+E45</f>
        <v>2862507970</v>
      </c>
      <c r="F42" s="124">
        <f>+F43+F44+F45</f>
        <v>527916157</v>
      </c>
      <c r="G42" s="124">
        <f>+G43+G44+G45</f>
        <v>527916157</v>
      </c>
      <c r="H42" s="125">
        <f>+H43+H44+H45</f>
        <v>425742485</v>
      </c>
    </row>
    <row r="43" spans="1:8" ht="15.75" x14ac:dyDescent="0.25">
      <c r="A43" s="27">
        <v>10522</v>
      </c>
      <c r="B43" s="28">
        <v>20</v>
      </c>
      <c r="C43" s="31" t="s">
        <v>43</v>
      </c>
      <c r="D43" s="124">
        <v>1532106631</v>
      </c>
      <c r="E43" s="124">
        <v>1532106631</v>
      </c>
      <c r="F43" s="124">
        <v>327320105</v>
      </c>
      <c r="G43" s="124">
        <v>327320105</v>
      </c>
      <c r="H43" s="125">
        <v>327320105</v>
      </c>
    </row>
    <row r="44" spans="1:8" ht="31.5" x14ac:dyDescent="0.25">
      <c r="A44" s="27">
        <v>10523</v>
      </c>
      <c r="B44" s="28">
        <v>20</v>
      </c>
      <c r="C44" s="31" t="s">
        <v>44</v>
      </c>
      <c r="D44" s="124">
        <v>1197417320</v>
      </c>
      <c r="E44" s="124">
        <v>1197417320</v>
      </c>
      <c r="F44" s="124">
        <v>181767336</v>
      </c>
      <c r="G44" s="124">
        <v>181767336</v>
      </c>
      <c r="H44" s="125">
        <v>89377236</v>
      </c>
    </row>
    <row r="45" spans="1:8" ht="47.25" x14ac:dyDescent="0.25">
      <c r="A45" s="27">
        <v>10527</v>
      </c>
      <c r="B45" s="28">
        <v>20</v>
      </c>
      <c r="C45" s="31" t="s">
        <v>134</v>
      </c>
      <c r="D45" s="124">
        <v>132984019</v>
      </c>
      <c r="E45" s="124">
        <v>132984019</v>
      </c>
      <c r="F45" s="124">
        <v>18828716</v>
      </c>
      <c r="G45" s="124">
        <v>18828716</v>
      </c>
      <c r="H45" s="125">
        <v>9045144</v>
      </c>
    </row>
    <row r="46" spans="1:8" ht="15.75" x14ac:dyDescent="0.25">
      <c r="A46" s="27">
        <v>1056</v>
      </c>
      <c r="B46" s="28">
        <v>20</v>
      </c>
      <c r="C46" s="31" t="s">
        <v>46</v>
      </c>
      <c r="D46" s="124">
        <v>792189259</v>
      </c>
      <c r="E46" s="124">
        <v>792189259</v>
      </c>
      <c r="F46" s="124">
        <v>110861970</v>
      </c>
      <c r="G46" s="124">
        <v>110861970</v>
      </c>
      <c r="H46" s="125">
        <v>52719870</v>
      </c>
    </row>
    <row r="47" spans="1:8" ht="16.5" thickBot="1" x14ac:dyDescent="0.3">
      <c r="A47" s="33">
        <v>1057</v>
      </c>
      <c r="B47" s="34">
        <v>20</v>
      </c>
      <c r="C47" s="74" t="s">
        <v>47</v>
      </c>
      <c r="D47" s="129">
        <v>532949890</v>
      </c>
      <c r="E47" s="129">
        <v>532949890</v>
      </c>
      <c r="F47" s="129">
        <v>73910540</v>
      </c>
      <c r="G47" s="129">
        <v>73910540</v>
      </c>
      <c r="H47" s="130">
        <v>35147940</v>
      </c>
    </row>
    <row r="48" spans="1:8" ht="6" customHeight="1" thickBot="1" x14ac:dyDescent="0.3">
      <c r="A48" s="39"/>
      <c r="B48" s="40"/>
      <c r="C48" s="76"/>
      <c r="D48" s="131"/>
      <c r="E48" s="131"/>
      <c r="F48" s="43"/>
      <c r="G48" s="131"/>
      <c r="H48" s="132"/>
    </row>
    <row r="49" spans="1:8" x14ac:dyDescent="0.25">
      <c r="A49" s="234" t="s">
        <v>1</v>
      </c>
      <c r="B49" s="235"/>
      <c r="C49" s="235"/>
      <c r="D49" s="235"/>
      <c r="E49" s="235"/>
      <c r="F49" s="235"/>
      <c r="G49" s="235"/>
      <c r="H49" s="236"/>
    </row>
    <row r="50" spans="1:8" x14ac:dyDescent="0.25">
      <c r="A50" s="231" t="s">
        <v>115</v>
      </c>
      <c r="B50" s="232"/>
      <c r="C50" s="232"/>
      <c r="D50" s="232"/>
      <c r="E50" s="232"/>
      <c r="F50" s="232"/>
      <c r="G50" s="232"/>
      <c r="H50" s="233"/>
    </row>
    <row r="51" spans="1:8" ht="15" hidden="1" customHeight="1" x14ac:dyDescent="0.25">
      <c r="A51" s="3"/>
      <c r="H51" s="6"/>
    </row>
    <row r="52" spans="1:8" x14ac:dyDescent="0.25">
      <c r="A52" s="7" t="s">
        <v>0</v>
      </c>
      <c r="D52" s="133"/>
      <c r="H52" s="6"/>
    </row>
    <row r="53" spans="1:8" ht="1.5" customHeight="1" x14ac:dyDescent="0.25">
      <c r="A53" s="3"/>
      <c r="H53" s="8"/>
    </row>
    <row r="54" spans="1:8" ht="21" customHeight="1" thickBot="1" x14ac:dyDescent="0.3">
      <c r="A54" s="3" t="s">
        <v>116</v>
      </c>
      <c r="C54" s="58" t="s">
        <v>4</v>
      </c>
      <c r="E54" s="4" t="str">
        <f>E7</f>
        <v>MES:</v>
      </c>
      <c r="F54" s="4" t="str">
        <f>F7</f>
        <v>FEBRERO</v>
      </c>
      <c r="G54" s="4" t="str">
        <f>G7</f>
        <v xml:space="preserve">                                VIGENCIA FISCAL:      2017</v>
      </c>
      <c r="H54" s="6"/>
    </row>
    <row r="55" spans="1:8" ht="6.75" hidden="1" customHeight="1" x14ac:dyDescent="0.25">
      <c r="A55" s="3"/>
      <c r="H55" s="6"/>
    </row>
    <row r="56" spans="1:8" ht="15.75" thickBot="1" x14ac:dyDescent="0.3">
      <c r="A56" s="134"/>
      <c r="B56" s="135"/>
      <c r="C56" s="136"/>
      <c r="D56" s="137"/>
      <c r="E56" s="137"/>
      <c r="F56" s="137"/>
      <c r="G56" s="137"/>
      <c r="H56" s="138"/>
    </row>
    <row r="57" spans="1:8" ht="33.75" customHeight="1" thickBot="1" x14ac:dyDescent="0.3">
      <c r="A57" s="139" t="s">
        <v>119</v>
      </c>
      <c r="B57" s="140"/>
      <c r="C57" s="141" t="s">
        <v>120</v>
      </c>
      <c r="D57" s="142" t="s">
        <v>121</v>
      </c>
      <c r="E57" s="142" t="s">
        <v>122</v>
      </c>
      <c r="F57" s="142" t="s">
        <v>123</v>
      </c>
      <c r="G57" s="142" t="s">
        <v>124</v>
      </c>
      <c r="H57" s="143" t="s">
        <v>125</v>
      </c>
    </row>
    <row r="58" spans="1:8" ht="31.5" customHeight="1" x14ac:dyDescent="0.25">
      <c r="A58" s="49">
        <v>2</v>
      </c>
      <c r="B58" s="50"/>
      <c r="C58" s="72" t="s">
        <v>48</v>
      </c>
      <c r="D58" s="144">
        <f>+D59</f>
        <v>8304006708</v>
      </c>
      <c r="E58" s="144">
        <f>+E59</f>
        <v>7321750544</v>
      </c>
      <c r="F58" s="144">
        <f>+F59</f>
        <v>6448019383.0100002</v>
      </c>
      <c r="G58" s="144">
        <f>+G59</f>
        <v>993687221.00999999</v>
      </c>
      <c r="H58" s="145">
        <f>+H59</f>
        <v>993687221.00999999</v>
      </c>
    </row>
    <row r="59" spans="1:8" ht="15.75" x14ac:dyDescent="0.25">
      <c r="A59" s="27">
        <v>20</v>
      </c>
      <c r="B59" s="28"/>
      <c r="C59" s="31" t="s">
        <v>48</v>
      </c>
      <c r="D59" s="124">
        <f>+D65+D60</f>
        <v>8304006708</v>
      </c>
      <c r="E59" s="124">
        <f>+E65+E60</f>
        <v>7321750544</v>
      </c>
      <c r="F59" s="124">
        <f>+F65+F60</f>
        <v>6448019383.0100002</v>
      </c>
      <c r="G59" s="124">
        <f>+G65+G60</f>
        <v>993687221.00999999</v>
      </c>
      <c r="H59" s="125">
        <f>+H65+H60</f>
        <v>993687221.00999999</v>
      </c>
    </row>
    <row r="60" spans="1:8" ht="20.25" customHeight="1" x14ac:dyDescent="0.25">
      <c r="A60" s="27">
        <v>203</v>
      </c>
      <c r="B60" s="28"/>
      <c r="C60" s="31" t="s">
        <v>135</v>
      </c>
      <c r="D60" s="124">
        <f>+D61</f>
        <v>18400000</v>
      </c>
      <c r="E60" s="124">
        <f>+E61</f>
        <v>0</v>
      </c>
      <c r="F60" s="124">
        <f>+F61</f>
        <v>0</v>
      </c>
      <c r="G60" s="124">
        <f>+G61</f>
        <v>0</v>
      </c>
      <c r="H60" s="125">
        <f>+H61</f>
        <v>0</v>
      </c>
    </row>
    <row r="61" spans="1:8" ht="15.75" x14ac:dyDescent="0.25">
      <c r="A61" s="27">
        <v>20350</v>
      </c>
      <c r="B61" s="28"/>
      <c r="C61" s="31" t="s">
        <v>136</v>
      </c>
      <c r="D61" s="124">
        <f>+D62+D63+D64</f>
        <v>18400000</v>
      </c>
      <c r="E61" s="124">
        <f>+E62+E63+E64</f>
        <v>0</v>
      </c>
      <c r="F61" s="124">
        <f>+F62+F63+F64</f>
        <v>0</v>
      </c>
      <c r="G61" s="124">
        <f>+G62+G63+G64</f>
        <v>0</v>
      </c>
      <c r="H61" s="125">
        <f>+H62+H63+H64</f>
        <v>0</v>
      </c>
    </row>
    <row r="62" spans="1:8" ht="21" customHeight="1" x14ac:dyDescent="0.25">
      <c r="A62" s="27">
        <v>203502</v>
      </c>
      <c r="B62" s="28">
        <v>20</v>
      </c>
      <c r="C62" s="31" t="s">
        <v>137</v>
      </c>
      <c r="D62" s="124">
        <v>3000000</v>
      </c>
      <c r="E62" s="124">
        <v>0</v>
      </c>
      <c r="F62" s="124">
        <v>0</v>
      </c>
      <c r="G62" s="124">
        <v>0</v>
      </c>
      <c r="H62" s="125">
        <v>0</v>
      </c>
    </row>
    <row r="63" spans="1:8" ht="21" customHeight="1" x14ac:dyDescent="0.25">
      <c r="A63" s="27">
        <v>203503</v>
      </c>
      <c r="B63" s="28">
        <v>20</v>
      </c>
      <c r="C63" s="31" t="s">
        <v>138</v>
      </c>
      <c r="D63" s="124">
        <v>5000000</v>
      </c>
      <c r="E63" s="124">
        <v>0</v>
      </c>
      <c r="F63" s="124">
        <v>0</v>
      </c>
      <c r="G63" s="124">
        <v>0</v>
      </c>
      <c r="H63" s="125">
        <v>0</v>
      </c>
    </row>
    <row r="64" spans="1:8" ht="21" customHeight="1" x14ac:dyDescent="0.25">
      <c r="A64" s="27">
        <v>2035090</v>
      </c>
      <c r="B64" s="28">
        <v>20</v>
      </c>
      <c r="C64" s="31" t="s">
        <v>139</v>
      </c>
      <c r="D64" s="124">
        <v>10400000</v>
      </c>
      <c r="E64" s="124">
        <v>0</v>
      </c>
      <c r="F64" s="124">
        <v>0</v>
      </c>
      <c r="G64" s="124">
        <v>0</v>
      </c>
      <c r="H64" s="125">
        <v>0</v>
      </c>
    </row>
    <row r="65" spans="1:8" ht="21.75" customHeight="1" x14ac:dyDescent="0.25">
      <c r="A65" s="27">
        <v>204</v>
      </c>
      <c r="B65" s="28"/>
      <c r="C65" s="31" t="s">
        <v>49</v>
      </c>
      <c r="D65" s="124">
        <f>+D69+D66+D75+D91+D94+D96+D101+D105+D110+D111+D115+D107</f>
        <v>8285606708</v>
      </c>
      <c r="E65" s="124">
        <f>+E69+E66+E75+E91+E94+E96+E101+E105+E110+E111+E115+E107</f>
        <v>7321750544</v>
      </c>
      <c r="F65" s="124">
        <f>+F69+F66+F75+F91+F94+F96+F101+F105+F110+F111+F115+F107</f>
        <v>6448019383.0100002</v>
      </c>
      <c r="G65" s="124">
        <f>+G69+G66+G75+G91+G94+G96+G101+G105+G110+G111+G115+G107</f>
        <v>993687221.00999999</v>
      </c>
      <c r="H65" s="125">
        <f>+H69+H66+H75+H91+H94+H96+H101+H105+H110+H111+H115+H107</f>
        <v>993687221.00999999</v>
      </c>
    </row>
    <row r="66" spans="1:8" ht="22.5" customHeight="1" x14ac:dyDescent="0.25">
      <c r="A66" s="27">
        <v>2041</v>
      </c>
      <c r="B66" s="28"/>
      <c r="C66" s="31" t="s">
        <v>140</v>
      </c>
      <c r="D66" s="124">
        <f>SUM(D67:D68)</f>
        <v>9000000</v>
      </c>
      <c r="E66" s="124">
        <f>SUM(E67:E68)</f>
        <v>1609739</v>
      </c>
      <c r="F66" s="124">
        <f>SUM(F67:F68)</f>
        <v>1557710</v>
      </c>
      <c r="G66" s="124">
        <f>SUM(G67:G68)</f>
        <v>1557710</v>
      </c>
      <c r="H66" s="125">
        <f>SUM(H67:H68)</f>
        <v>1557710</v>
      </c>
    </row>
    <row r="67" spans="1:8" ht="24.75" customHeight="1" x14ac:dyDescent="0.25">
      <c r="A67" s="27">
        <v>20418</v>
      </c>
      <c r="B67" s="28">
        <v>20</v>
      </c>
      <c r="C67" s="31" t="s">
        <v>141</v>
      </c>
      <c r="D67" s="124">
        <v>6000000</v>
      </c>
      <c r="E67" s="124">
        <v>1557789</v>
      </c>
      <c r="F67" s="124">
        <v>1557710</v>
      </c>
      <c r="G67" s="124">
        <v>1557710</v>
      </c>
      <c r="H67" s="125">
        <v>1557710</v>
      </c>
    </row>
    <row r="68" spans="1:8" ht="25.5" customHeight="1" x14ac:dyDescent="0.25">
      <c r="A68" s="27">
        <v>204125</v>
      </c>
      <c r="B68" s="28">
        <v>20</v>
      </c>
      <c r="C68" s="31" t="s">
        <v>142</v>
      </c>
      <c r="D68" s="124">
        <v>3000000</v>
      </c>
      <c r="E68" s="124">
        <v>51950</v>
      </c>
      <c r="F68" s="124">
        <v>0</v>
      </c>
      <c r="G68" s="124">
        <v>0</v>
      </c>
      <c r="H68" s="125">
        <v>0</v>
      </c>
    </row>
    <row r="69" spans="1:8" ht="31.5" customHeight="1" x14ac:dyDescent="0.25">
      <c r="A69" s="27">
        <v>2044</v>
      </c>
      <c r="B69" s="28"/>
      <c r="C69" s="31" t="s">
        <v>50</v>
      </c>
      <c r="D69" s="124">
        <f>SUM(D70:D74)</f>
        <v>130000000</v>
      </c>
      <c r="E69" s="124">
        <f>SUM(E70:E74)</f>
        <v>2800915</v>
      </c>
      <c r="F69" s="124">
        <f>SUM(F70:F74)</f>
        <v>2800000</v>
      </c>
      <c r="G69" s="124">
        <f>SUM(G70:G74)</f>
        <v>2800000</v>
      </c>
      <c r="H69" s="125">
        <f>SUM(H70:H74)</f>
        <v>2800000</v>
      </c>
    </row>
    <row r="70" spans="1:8" ht="31.5" customHeight="1" x14ac:dyDescent="0.25">
      <c r="A70" s="27">
        <v>20441</v>
      </c>
      <c r="B70" s="28">
        <v>20</v>
      </c>
      <c r="C70" s="31" t="s">
        <v>51</v>
      </c>
      <c r="D70" s="124">
        <v>60000000</v>
      </c>
      <c r="E70" s="124">
        <v>900625</v>
      </c>
      <c r="F70" s="124">
        <v>900000</v>
      </c>
      <c r="G70" s="124">
        <v>900000</v>
      </c>
      <c r="H70" s="125">
        <v>900000</v>
      </c>
    </row>
    <row r="71" spans="1:8" ht="31.5" customHeight="1" x14ac:dyDescent="0.25">
      <c r="A71" s="27">
        <v>204413</v>
      </c>
      <c r="B71" s="28">
        <v>20</v>
      </c>
      <c r="C71" s="31" t="s">
        <v>143</v>
      </c>
      <c r="D71" s="124">
        <v>2000000</v>
      </c>
      <c r="E71" s="124">
        <v>300000</v>
      </c>
      <c r="F71" s="124">
        <v>300000</v>
      </c>
      <c r="G71" s="124">
        <v>300000</v>
      </c>
      <c r="H71" s="125">
        <v>300000</v>
      </c>
    </row>
    <row r="72" spans="1:8" ht="31.5" customHeight="1" x14ac:dyDescent="0.25">
      <c r="A72" s="27">
        <v>204415</v>
      </c>
      <c r="B72" s="28">
        <v>20</v>
      </c>
      <c r="C72" s="31" t="s">
        <v>144</v>
      </c>
      <c r="D72" s="124">
        <v>60000000</v>
      </c>
      <c r="E72" s="124">
        <v>500156</v>
      </c>
      <c r="F72" s="124">
        <v>500000</v>
      </c>
      <c r="G72" s="124">
        <v>500000</v>
      </c>
      <c r="H72" s="125">
        <v>500000</v>
      </c>
    </row>
    <row r="73" spans="1:8" ht="31.5" customHeight="1" x14ac:dyDescent="0.25">
      <c r="A73" s="27">
        <v>204418</v>
      </c>
      <c r="B73" s="28">
        <v>20</v>
      </c>
      <c r="C73" s="31" t="s">
        <v>145</v>
      </c>
      <c r="D73" s="124">
        <v>6000000</v>
      </c>
      <c r="E73" s="124">
        <v>600134</v>
      </c>
      <c r="F73" s="124">
        <v>600000</v>
      </c>
      <c r="G73" s="124">
        <v>600000</v>
      </c>
      <c r="H73" s="125">
        <v>600000</v>
      </c>
    </row>
    <row r="74" spans="1:8" ht="31.5" customHeight="1" x14ac:dyDescent="0.25">
      <c r="A74" s="27">
        <v>204423</v>
      </c>
      <c r="B74" s="28">
        <v>20</v>
      </c>
      <c r="C74" s="31" t="s">
        <v>146</v>
      </c>
      <c r="D74" s="124">
        <v>2000000</v>
      </c>
      <c r="E74" s="124">
        <v>500000</v>
      </c>
      <c r="F74" s="124">
        <v>500000</v>
      </c>
      <c r="G74" s="124">
        <v>500000</v>
      </c>
      <c r="H74" s="125">
        <v>500000</v>
      </c>
    </row>
    <row r="75" spans="1:8" ht="31.5" customHeight="1" x14ac:dyDescent="0.25">
      <c r="A75" s="27">
        <v>2045</v>
      </c>
      <c r="B75" s="28"/>
      <c r="C75" s="31" t="s">
        <v>52</v>
      </c>
      <c r="D75" s="124">
        <f>SUM(D76:D81)</f>
        <v>690000000</v>
      </c>
      <c r="E75" s="124">
        <f>SUM(E76:E81)</f>
        <v>519947434</v>
      </c>
      <c r="F75" s="124">
        <f>SUM(F76:F81)</f>
        <v>499891950</v>
      </c>
      <c r="G75" s="124">
        <f>SUM(G76:G81)</f>
        <v>45241412</v>
      </c>
      <c r="H75" s="125">
        <f>SUM(H76:H81)</f>
        <v>45241412</v>
      </c>
    </row>
    <row r="76" spans="1:8" ht="31.5" customHeight="1" x14ac:dyDescent="0.25">
      <c r="A76" s="27">
        <v>20451</v>
      </c>
      <c r="B76" s="28">
        <v>20</v>
      </c>
      <c r="C76" s="31" t="s">
        <v>53</v>
      </c>
      <c r="D76" s="124">
        <v>30000000</v>
      </c>
      <c r="E76" s="124">
        <v>20020032</v>
      </c>
      <c r="F76" s="124">
        <v>20000000</v>
      </c>
      <c r="G76" s="124">
        <v>0</v>
      </c>
      <c r="H76" s="125">
        <v>0</v>
      </c>
    </row>
    <row r="77" spans="1:8" ht="31.5" customHeight="1" x14ac:dyDescent="0.25">
      <c r="A77" s="27">
        <v>20452</v>
      </c>
      <c r="B77" s="28">
        <v>20</v>
      </c>
      <c r="C77" s="31" t="s">
        <v>147</v>
      </c>
      <c r="D77" s="124">
        <v>30000000</v>
      </c>
      <c r="E77" s="124">
        <v>20024046</v>
      </c>
      <c r="F77" s="124">
        <v>20000000</v>
      </c>
      <c r="G77" s="124">
        <v>0</v>
      </c>
      <c r="H77" s="125">
        <v>0</v>
      </c>
    </row>
    <row r="78" spans="1:8" ht="31.5" customHeight="1" x14ac:dyDescent="0.25">
      <c r="A78" s="27">
        <v>20456</v>
      </c>
      <c r="B78" s="28">
        <v>20</v>
      </c>
      <c r="C78" s="31" t="s">
        <v>148</v>
      </c>
      <c r="D78" s="124">
        <v>60000000</v>
      </c>
      <c r="E78" s="124">
        <v>60000000</v>
      </c>
      <c r="F78" s="124">
        <v>60000000</v>
      </c>
      <c r="G78" s="124">
        <v>0</v>
      </c>
      <c r="H78" s="125">
        <v>0</v>
      </c>
    </row>
    <row r="79" spans="1:8" ht="31.5" customHeight="1" x14ac:dyDescent="0.25">
      <c r="A79" s="27">
        <v>20458</v>
      </c>
      <c r="B79" s="28">
        <v>20</v>
      </c>
      <c r="C79" s="31" t="s">
        <v>149</v>
      </c>
      <c r="D79" s="124">
        <v>170000000</v>
      </c>
      <c r="E79" s="124">
        <v>36099440</v>
      </c>
      <c r="F79" s="124">
        <v>36097730</v>
      </c>
      <c r="G79" s="124">
        <v>13664509</v>
      </c>
      <c r="H79" s="125">
        <v>13664509</v>
      </c>
    </row>
    <row r="80" spans="1:8" ht="31.5" customHeight="1" x14ac:dyDescent="0.25">
      <c r="A80" s="27">
        <v>204510</v>
      </c>
      <c r="B80" s="28">
        <v>20</v>
      </c>
      <c r="C80" s="31" t="s">
        <v>56</v>
      </c>
      <c r="D80" s="124">
        <v>380000000</v>
      </c>
      <c r="E80" s="124">
        <v>363803916</v>
      </c>
      <c r="F80" s="124">
        <v>363794220</v>
      </c>
      <c r="G80" s="124">
        <v>31576903</v>
      </c>
      <c r="H80" s="125">
        <v>31576903</v>
      </c>
    </row>
    <row r="81" spans="1:8" ht="31.5" customHeight="1" thickBot="1" x14ac:dyDescent="0.3">
      <c r="A81" s="33">
        <v>204513</v>
      </c>
      <c r="B81" s="34">
        <v>20</v>
      </c>
      <c r="C81" s="74" t="s">
        <v>150</v>
      </c>
      <c r="D81" s="129">
        <v>20000000</v>
      </c>
      <c r="E81" s="129">
        <v>20000000</v>
      </c>
      <c r="F81" s="129">
        <v>0</v>
      </c>
      <c r="G81" s="129">
        <v>0</v>
      </c>
      <c r="H81" s="130">
        <v>0</v>
      </c>
    </row>
    <row r="82" spans="1:8" ht="16.5" thickBot="1" x14ac:dyDescent="0.3">
      <c r="A82" s="39"/>
      <c r="B82" s="40"/>
      <c r="C82" s="76"/>
      <c r="D82" s="131"/>
      <c r="E82" s="131"/>
      <c r="F82" s="131"/>
      <c r="G82" s="131"/>
      <c r="H82" s="131"/>
    </row>
    <row r="83" spans="1:8" x14ac:dyDescent="0.25">
      <c r="A83" s="234" t="s">
        <v>1</v>
      </c>
      <c r="B83" s="235"/>
      <c r="C83" s="235"/>
      <c r="D83" s="235"/>
      <c r="E83" s="235"/>
      <c r="F83" s="235"/>
      <c r="G83" s="235"/>
      <c r="H83" s="236"/>
    </row>
    <row r="84" spans="1:8" x14ac:dyDescent="0.25">
      <c r="A84" s="231" t="s">
        <v>115</v>
      </c>
      <c r="B84" s="232"/>
      <c r="C84" s="232"/>
      <c r="D84" s="232"/>
      <c r="E84" s="232"/>
      <c r="F84" s="232"/>
      <c r="G84" s="232"/>
      <c r="H84" s="233"/>
    </row>
    <row r="85" spans="1:8" x14ac:dyDescent="0.25">
      <c r="A85" s="7" t="s">
        <v>0</v>
      </c>
      <c r="H85" s="6"/>
    </row>
    <row r="86" spans="1:8" ht="3.75" customHeight="1" x14ac:dyDescent="0.25">
      <c r="A86" s="3"/>
      <c r="H86" s="8"/>
    </row>
    <row r="87" spans="1:8" ht="15.75" thickBot="1" x14ac:dyDescent="0.3">
      <c r="A87" s="3" t="s">
        <v>116</v>
      </c>
      <c r="C87" s="58" t="s">
        <v>4</v>
      </c>
      <c r="E87" s="4" t="str">
        <f>E54</f>
        <v>MES:</v>
      </c>
      <c r="F87" s="4" t="str">
        <f>F7</f>
        <v>FEBRERO</v>
      </c>
      <c r="G87" s="4" t="str">
        <f>G54</f>
        <v xml:space="preserve">                                VIGENCIA FISCAL:      2017</v>
      </c>
      <c r="H87" s="6"/>
    </row>
    <row r="88" spans="1:8" ht="6.75" hidden="1" customHeight="1" x14ac:dyDescent="0.25">
      <c r="A88" s="3"/>
      <c r="H88" s="6"/>
    </row>
    <row r="89" spans="1:8" ht="15.75" thickBot="1" x14ac:dyDescent="0.3">
      <c r="A89" s="134"/>
      <c r="B89" s="135"/>
      <c r="C89" s="136"/>
      <c r="D89" s="137"/>
      <c r="E89" s="137"/>
      <c r="F89" s="137"/>
      <c r="G89" s="137"/>
      <c r="H89" s="138"/>
    </row>
    <row r="90" spans="1:8" ht="36" customHeight="1" thickBot="1" x14ac:dyDescent="0.3">
      <c r="A90" s="11" t="s">
        <v>119</v>
      </c>
      <c r="B90" s="44"/>
      <c r="C90" s="45" t="s">
        <v>120</v>
      </c>
      <c r="D90" s="46" t="s">
        <v>121</v>
      </c>
      <c r="E90" s="46" t="s">
        <v>122</v>
      </c>
      <c r="F90" s="46" t="s">
        <v>123</v>
      </c>
      <c r="G90" s="46" t="s">
        <v>124</v>
      </c>
      <c r="H90" s="48" t="s">
        <v>125</v>
      </c>
    </row>
    <row r="91" spans="1:8" ht="18.75" customHeight="1" x14ac:dyDescent="0.25">
      <c r="A91" s="27">
        <v>2046</v>
      </c>
      <c r="B91" s="28"/>
      <c r="C91" s="31" t="s">
        <v>58</v>
      </c>
      <c r="D91" s="124">
        <f>+D92+D93</f>
        <v>96000000</v>
      </c>
      <c r="E91" s="124">
        <f>+E92+E93</f>
        <v>31757027</v>
      </c>
      <c r="F91" s="124">
        <f>+F92+F93</f>
        <v>31688385</v>
      </c>
      <c r="G91" s="124">
        <f>+G92+G93</f>
        <v>100000</v>
      </c>
      <c r="H91" s="125">
        <f>+H92+H93</f>
        <v>100000</v>
      </c>
    </row>
    <row r="92" spans="1:8" ht="18.75" customHeight="1" x14ac:dyDescent="0.25">
      <c r="A92" s="27">
        <v>20465</v>
      </c>
      <c r="B92" s="28">
        <v>20</v>
      </c>
      <c r="C92" s="31" t="s">
        <v>60</v>
      </c>
      <c r="D92" s="124">
        <v>95000000</v>
      </c>
      <c r="E92" s="124">
        <v>31657008</v>
      </c>
      <c r="F92" s="124">
        <v>31588385</v>
      </c>
      <c r="G92" s="124">
        <v>0</v>
      </c>
      <c r="H92" s="125">
        <v>0</v>
      </c>
    </row>
    <row r="93" spans="1:8" ht="18.75" customHeight="1" x14ac:dyDescent="0.25">
      <c r="A93" s="27">
        <v>20467</v>
      </c>
      <c r="B93" s="28">
        <v>20</v>
      </c>
      <c r="C93" s="31" t="s">
        <v>151</v>
      </c>
      <c r="D93" s="124">
        <v>1000000</v>
      </c>
      <c r="E93" s="124">
        <v>100019</v>
      </c>
      <c r="F93" s="124">
        <v>100000</v>
      </c>
      <c r="G93" s="124">
        <v>100000</v>
      </c>
      <c r="H93" s="125">
        <v>100000</v>
      </c>
    </row>
    <row r="94" spans="1:8" ht="18.75" customHeight="1" x14ac:dyDescent="0.25">
      <c r="A94" s="27">
        <v>2047</v>
      </c>
      <c r="B94" s="28"/>
      <c r="C94" s="31" t="s">
        <v>61</v>
      </c>
      <c r="D94" s="124">
        <f>+D95</f>
        <v>75599980</v>
      </c>
      <c r="E94" s="124">
        <f>+E95</f>
        <v>43662237</v>
      </c>
      <c r="F94" s="124">
        <f>+F95</f>
        <v>43599980</v>
      </c>
      <c r="G94" s="124">
        <f>+G95</f>
        <v>3000000</v>
      </c>
      <c r="H94" s="125">
        <f>+H95</f>
        <v>3000000</v>
      </c>
    </row>
    <row r="95" spans="1:8" ht="18.75" customHeight="1" x14ac:dyDescent="0.25">
      <c r="A95" s="27">
        <v>20476</v>
      </c>
      <c r="B95" s="28">
        <v>20</v>
      </c>
      <c r="C95" s="31" t="s">
        <v>62</v>
      </c>
      <c r="D95" s="124">
        <v>75599980</v>
      </c>
      <c r="E95" s="124">
        <v>43662237</v>
      </c>
      <c r="F95" s="124">
        <v>43599980</v>
      </c>
      <c r="G95" s="124">
        <v>3000000</v>
      </c>
      <c r="H95" s="125">
        <v>3000000</v>
      </c>
    </row>
    <row r="96" spans="1:8" ht="18.75" customHeight="1" x14ac:dyDescent="0.25">
      <c r="A96" s="27">
        <v>2048</v>
      </c>
      <c r="B96" s="28"/>
      <c r="C96" s="31" t="s">
        <v>63</v>
      </c>
      <c r="D96" s="124">
        <f>SUM(D97:D100)</f>
        <v>291000000</v>
      </c>
      <c r="E96" s="124">
        <f>SUM(E97:E100)</f>
        <v>230835768</v>
      </c>
      <c r="F96" s="124">
        <f>SUM(F97:F100)</f>
        <v>36339686.010000005</v>
      </c>
      <c r="G96" s="124">
        <f>SUM(G97:G100)</f>
        <v>23503918.010000002</v>
      </c>
      <c r="H96" s="125">
        <f>SUM(H97:H100)</f>
        <v>23503918.010000002</v>
      </c>
    </row>
    <row r="97" spans="1:8" ht="18.75" customHeight="1" x14ac:dyDescent="0.25">
      <c r="A97" s="27">
        <v>20481</v>
      </c>
      <c r="B97" s="28">
        <v>20</v>
      </c>
      <c r="C97" s="31" t="s">
        <v>152</v>
      </c>
      <c r="D97" s="124">
        <v>5000000</v>
      </c>
      <c r="E97" s="124">
        <v>2000000</v>
      </c>
      <c r="F97" s="124">
        <v>0</v>
      </c>
      <c r="G97" s="124">
        <v>0</v>
      </c>
      <c r="H97" s="125">
        <v>0</v>
      </c>
    </row>
    <row r="98" spans="1:8" ht="18.75" customHeight="1" x14ac:dyDescent="0.25">
      <c r="A98" s="27">
        <v>20482</v>
      </c>
      <c r="B98" s="28">
        <v>20</v>
      </c>
      <c r="C98" s="31" t="s">
        <v>153</v>
      </c>
      <c r="D98" s="124">
        <v>200000000</v>
      </c>
      <c r="E98" s="124">
        <v>200000000</v>
      </c>
      <c r="F98" s="124">
        <v>22665930</v>
      </c>
      <c r="G98" s="124">
        <v>22665930</v>
      </c>
      <c r="H98" s="125">
        <v>22665930</v>
      </c>
    </row>
    <row r="99" spans="1:8" ht="18.75" customHeight="1" x14ac:dyDescent="0.25">
      <c r="A99" s="27">
        <v>20485</v>
      </c>
      <c r="B99" s="28">
        <v>20</v>
      </c>
      <c r="C99" s="31" t="s">
        <v>154</v>
      </c>
      <c r="D99" s="124">
        <v>16000000</v>
      </c>
      <c r="E99" s="124">
        <v>16000000</v>
      </c>
      <c r="F99" s="124">
        <v>837988.01</v>
      </c>
      <c r="G99" s="124">
        <v>837988.01</v>
      </c>
      <c r="H99" s="125">
        <v>837988.01</v>
      </c>
    </row>
    <row r="100" spans="1:8" ht="18.75" customHeight="1" x14ac:dyDescent="0.25">
      <c r="A100" s="27">
        <v>20486</v>
      </c>
      <c r="B100" s="28">
        <v>20</v>
      </c>
      <c r="C100" s="31" t="s">
        <v>64</v>
      </c>
      <c r="D100" s="124">
        <v>70000000</v>
      </c>
      <c r="E100" s="124">
        <v>12835768</v>
      </c>
      <c r="F100" s="124">
        <v>12835768</v>
      </c>
      <c r="G100" s="124">
        <v>0</v>
      </c>
      <c r="H100" s="125">
        <v>0</v>
      </c>
    </row>
    <row r="101" spans="1:8" ht="18.75" customHeight="1" x14ac:dyDescent="0.25">
      <c r="A101" s="27">
        <v>2049</v>
      </c>
      <c r="B101" s="28"/>
      <c r="C101" s="31" t="s">
        <v>65</v>
      </c>
      <c r="D101" s="124">
        <f>SUM(D102:D104)</f>
        <v>596881728</v>
      </c>
      <c r="E101" s="124">
        <f>SUM(E102:E104)</f>
        <v>537797479</v>
      </c>
      <c r="F101" s="124">
        <f>SUM(F102:F104)</f>
        <v>537797479</v>
      </c>
      <c r="G101" s="124">
        <f>SUM(G102:G104)</f>
        <v>0</v>
      </c>
      <c r="H101" s="125">
        <f>SUM(H102:H104)</f>
        <v>0</v>
      </c>
    </row>
    <row r="102" spans="1:8" ht="18.75" customHeight="1" x14ac:dyDescent="0.25">
      <c r="A102" s="27">
        <v>20495</v>
      </c>
      <c r="B102" s="28">
        <v>20</v>
      </c>
      <c r="C102" s="31" t="s">
        <v>155</v>
      </c>
      <c r="D102" s="124">
        <v>56234082</v>
      </c>
      <c r="E102" s="124">
        <v>56234082</v>
      </c>
      <c r="F102" s="124">
        <v>56234082</v>
      </c>
      <c r="G102" s="124">
        <v>0</v>
      </c>
      <c r="H102" s="125">
        <v>0</v>
      </c>
    </row>
    <row r="103" spans="1:8" ht="18.75" customHeight="1" x14ac:dyDescent="0.25">
      <c r="A103" s="27">
        <v>204911</v>
      </c>
      <c r="B103" s="28">
        <v>20</v>
      </c>
      <c r="C103" s="31" t="s">
        <v>156</v>
      </c>
      <c r="D103" s="124">
        <v>60230763</v>
      </c>
      <c r="E103" s="124">
        <v>60230763</v>
      </c>
      <c r="F103" s="124">
        <v>60230763</v>
      </c>
      <c r="G103" s="124">
        <v>0</v>
      </c>
      <c r="H103" s="125">
        <v>0</v>
      </c>
    </row>
    <row r="104" spans="1:8" ht="18.75" customHeight="1" x14ac:dyDescent="0.25">
      <c r="A104" s="27">
        <v>204913</v>
      </c>
      <c r="B104" s="28">
        <v>20</v>
      </c>
      <c r="C104" s="31" t="s">
        <v>157</v>
      </c>
      <c r="D104" s="124">
        <v>480416883</v>
      </c>
      <c r="E104" s="124">
        <v>421332634</v>
      </c>
      <c r="F104" s="124">
        <v>421332634</v>
      </c>
      <c r="G104" s="124">
        <v>0</v>
      </c>
      <c r="H104" s="125">
        <v>0</v>
      </c>
    </row>
    <row r="105" spans="1:8" ht="18.75" customHeight="1" x14ac:dyDescent="0.25">
      <c r="A105" s="27">
        <v>20410</v>
      </c>
      <c r="B105" s="28"/>
      <c r="C105" s="31" t="s">
        <v>158</v>
      </c>
      <c r="D105" s="124">
        <f>+D106</f>
        <v>5135125000</v>
      </c>
      <c r="E105" s="124">
        <f>+E106</f>
        <v>5120125000</v>
      </c>
      <c r="F105" s="124">
        <f>+F106</f>
        <v>5120125000</v>
      </c>
      <c r="G105" s="124">
        <f>+G106</f>
        <v>867934602</v>
      </c>
      <c r="H105" s="125">
        <f>+H106</f>
        <v>867934602</v>
      </c>
    </row>
    <row r="106" spans="1:8" ht="18.75" customHeight="1" x14ac:dyDescent="0.25">
      <c r="A106" s="27">
        <v>204102</v>
      </c>
      <c r="B106" s="28">
        <v>20</v>
      </c>
      <c r="C106" s="31" t="s">
        <v>159</v>
      </c>
      <c r="D106" s="124">
        <v>5135125000</v>
      </c>
      <c r="E106" s="124">
        <v>5120125000</v>
      </c>
      <c r="F106" s="124">
        <v>5120125000</v>
      </c>
      <c r="G106" s="124">
        <v>867934602</v>
      </c>
      <c r="H106" s="125">
        <v>867934602</v>
      </c>
    </row>
    <row r="107" spans="1:8" ht="18.75" customHeight="1" x14ac:dyDescent="0.25">
      <c r="A107" s="27">
        <v>20411</v>
      </c>
      <c r="B107" s="28"/>
      <c r="C107" s="31" t="s">
        <v>160</v>
      </c>
      <c r="D107" s="124">
        <f>+D108+D109</f>
        <v>60000000</v>
      </c>
      <c r="E107" s="124">
        <f>+E108+E109</f>
        <v>5000657</v>
      </c>
      <c r="F107" s="124">
        <f>+F108+F109</f>
        <v>5000000</v>
      </c>
      <c r="G107" s="124">
        <f>+G108+G109</f>
        <v>5000000</v>
      </c>
      <c r="H107" s="125">
        <f>+H108+H109</f>
        <v>5000000</v>
      </c>
    </row>
    <row r="108" spans="1:8" ht="18.75" customHeight="1" x14ac:dyDescent="0.25">
      <c r="A108" s="27">
        <v>204111</v>
      </c>
      <c r="B108" s="28">
        <v>20</v>
      </c>
      <c r="C108" s="31" t="s">
        <v>161</v>
      </c>
      <c r="D108" s="124">
        <v>30000000</v>
      </c>
      <c r="E108" s="124">
        <v>657</v>
      </c>
      <c r="F108" s="124">
        <v>0</v>
      </c>
      <c r="G108" s="124">
        <v>0</v>
      </c>
      <c r="H108" s="125">
        <v>0</v>
      </c>
    </row>
    <row r="109" spans="1:8" ht="18.75" customHeight="1" x14ac:dyDescent="0.25">
      <c r="A109" s="27">
        <v>204112</v>
      </c>
      <c r="B109" s="28">
        <v>20</v>
      </c>
      <c r="C109" s="31" t="s">
        <v>162</v>
      </c>
      <c r="D109" s="124">
        <v>30000000</v>
      </c>
      <c r="E109" s="124">
        <v>5000000</v>
      </c>
      <c r="F109" s="124">
        <v>5000000</v>
      </c>
      <c r="G109" s="124">
        <v>5000000</v>
      </c>
      <c r="H109" s="125">
        <v>5000000</v>
      </c>
    </row>
    <row r="110" spans="1:8" ht="18.75" customHeight="1" x14ac:dyDescent="0.25">
      <c r="A110" s="27">
        <v>20414</v>
      </c>
      <c r="B110" s="28">
        <v>20</v>
      </c>
      <c r="C110" s="31" t="s">
        <v>67</v>
      </c>
      <c r="D110" s="124">
        <v>5000000</v>
      </c>
      <c r="E110" s="124">
        <v>5000000</v>
      </c>
      <c r="F110" s="124">
        <v>0</v>
      </c>
      <c r="G110" s="124">
        <v>0</v>
      </c>
      <c r="H110" s="125">
        <v>0</v>
      </c>
    </row>
    <row r="111" spans="1:8" ht="18.75" customHeight="1" x14ac:dyDescent="0.25">
      <c r="A111" s="27">
        <v>20421</v>
      </c>
      <c r="B111" s="28"/>
      <c r="C111" s="31" t="s">
        <v>163</v>
      </c>
      <c r="D111" s="124">
        <f>SUM(D112:D114)</f>
        <v>300000000</v>
      </c>
      <c r="E111" s="124">
        <f>SUM(E112:E114)</f>
        <v>300000000</v>
      </c>
      <c r="F111" s="124">
        <f>SUM(F112:F114)</f>
        <v>0</v>
      </c>
      <c r="G111" s="124">
        <f>SUM(G112:G114)</f>
        <v>0</v>
      </c>
      <c r="H111" s="125">
        <f>SUM(H112:H114)</f>
        <v>0</v>
      </c>
    </row>
    <row r="112" spans="1:8" ht="18.75" customHeight="1" x14ac:dyDescent="0.25">
      <c r="A112" s="27">
        <v>204213</v>
      </c>
      <c r="B112" s="28">
        <v>20</v>
      </c>
      <c r="C112" s="31" t="s">
        <v>164</v>
      </c>
      <c r="D112" s="124">
        <v>20000000</v>
      </c>
      <c r="E112" s="124">
        <v>20000000</v>
      </c>
      <c r="F112" s="124">
        <v>0</v>
      </c>
      <c r="G112" s="124">
        <v>0</v>
      </c>
      <c r="H112" s="125">
        <v>0</v>
      </c>
    </row>
    <row r="113" spans="1:8" ht="18.75" customHeight="1" x14ac:dyDescent="0.25">
      <c r="A113" s="27">
        <v>204214</v>
      </c>
      <c r="B113" s="28">
        <v>20</v>
      </c>
      <c r="C113" s="31" t="s">
        <v>69</v>
      </c>
      <c r="D113" s="124">
        <v>200000000</v>
      </c>
      <c r="E113" s="124">
        <v>200000000</v>
      </c>
      <c r="F113" s="124">
        <v>0</v>
      </c>
      <c r="G113" s="124">
        <v>0</v>
      </c>
      <c r="H113" s="125">
        <v>0</v>
      </c>
    </row>
    <row r="114" spans="1:8" ht="18.75" customHeight="1" x14ac:dyDescent="0.25">
      <c r="A114" s="27">
        <v>204215</v>
      </c>
      <c r="B114" s="28">
        <v>20</v>
      </c>
      <c r="C114" s="31" t="s">
        <v>165</v>
      </c>
      <c r="D114" s="124">
        <v>80000000</v>
      </c>
      <c r="E114" s="124">
        <v>80000000</v>
      </c>
      <c r="F114" s="124">
        <v>0</v>
      </c>
      <c r="G114" s="124">
        <v>0</v>
      </c>
      <c r="H114" s="125">
        <v>0</v>
      </c>
    </row>
    <row r="115" spans="1:8" ht="18.75" customHeight="1" x14ac:dyDescent="0.25">
      <c r="A115" s="27">
        <v>20441</v>
      </c>
      <c r="B115" s="28"/>
      <c r="C115" s="31" t="s">
        <v>70</v>
      </c>
      <c r="D115" s="124">
        <f>+D116</f>
        <v>897000000</v>
      </c>
      <c r="E115" s="124">
        <f>+E116</f>
        <v>523214288</v>
      </c>
      <c r="F115" s="124">
        <f>+F116</f>
        <v>169219193</v>
      </c>
      <c r="G115" s="124">
        <f>+G116</f>
        <v>44549579</v>
      </c>
      <c r="H115" s="125">
        <f>+H116</f>
        <v>44549579</v>
      </c>
    </row>
    <row r="116" spans="1:8" ht="18.75" customHeight="1" x14ac:dyDescent="0.25">
      <c r="A116" s="27">
        <v>2044113</v>
      </c>
      <c r="B116" s="28">
        <v>20</v>
      </c>
      <c r="C116" s="31" t="s">
        <v>70</v>
      </c>
      <c r="D116" s="124">
        <v>897000000</v>
      </c>
      <c r="E116" s="124">
        <v>523214288</v>
      </c>
      <c r="F116" s="124">
        <v>169219193</v>
      </c>
      <c r="G116" s="124">
        <v>44549579</v>
      </c>
      <c r="H116" s="125">
        <v>44549579</v>
      </c>
    </row>
    <row r="117" spans="1:8" ht="18.75" customHeight="1" x14ac:dyDescent="0.25">
      <c r="A117" s="27">
        <v>3</v>
      </c>
      <c r="B117" s="28"/>
      <c r="C117" s="31" t="s">
        <v>71</v>
      </c>
      <c r="D117" s="124">
        <f>+D118+D121</f>
        <v>9707108725</v>
      </c>
      <c r="E117" s="124">
        <f>+E118+E121</f>
        <v>0</v>
      </c>
      <c r="F117" s="124">
        <f>+F118+F121</f>
        <v>0</v>
      </c>
      <c r="G117" s="124">
        <f>+G118+G121</f>
        <v>0</v>
      </c>
      <c r="H117" s="125">
        <f>+H118+H121</f>
        <v>0</v>
      </c>
    </row>
    <row r="118" spans="1:8" ht="18.75" customHeight="1" x14ac:dyDescent="0.25">
      <c r="A118" s="27">
        <v>32</v>
      </c>
      <c r="B118" s="28"/>
      <c r="C118" s="31" t="s">
        <v>166</v>
      </c>
      <c r="D118" s="124">
        <f t="shared" ref="D118:H119" si="0">+D119</f>
        <v>3370290944</v>
      </c>
      <c r="E118" s="124">
        <f t="shared" si="0"/>
        <v>0</v>
      </c>
      <c r="F118" s="124">
        <f t="shared" si="0"/>
        <v>0</v>
      </c>
      <c r="G118" s="124">
        <f t="shared" si="0"/>
        <v>0</v>
      </c>
      <c r="H118" s="125">
        <f t="shared" si="0"/>
        <v>0</v>
      </c>
    </row>
    <row r="119" spans="1:8" ht="18.75" customHeight="1" x14ac:dyDescent="0.25">
      <c r="A119" s="27">
        <v>321</v>
      </c>
      <c r="B119" s="28"/>
      <c r="C119" s="31" t="s">
        <v>167</v>
      </c>
      <c r="D119" s="124">
        <f t="shared" si="0"/>
        <v>3370290944</v>
      </c>
      <c r="E119" s="124">
        <f t="shared" si="0"/>
        <v>0</v>
      </c>
      <c r="F119" s="124">
        <f t="shared" si="0"/>
        <v>0</v>
      </c>
      <c r="G119" s="124">
        <f t="shared" si="0"/>
        <v>0</v>
      </c>
      <c r="H119" s="125">
        <f t="shared" si="0"/>
        <v>0</v>
      </c>
    </row>
    <row r="120" spans="1:8" ht="18.75" customHeight="1" x14ac:dyDescent="0.25">
      <c r="A120" s="27">
        <v>3211</v>
      </c>
      <c r="B120" s="28">
        <v>20</v>
      </c>
      <c r="C120" s="31" t="s">
        <v>168</v>
      </c>
      <c r="D120" s="124">
        <v>3370290944</v>
      </c>
      <c r="E120" s="124">
        <v>0</v>
      </c>
      <c r="F120" s="124">
        <v>0</v>
      </c>
      <c r="G120" s="124">
        <v>0</v>
      </c>
      <c r="H120" s="125">
        <v>0</v>
      </c>
    </row>
    <row r="121" spans="1:8" ht="18.75" customHeight="1" thickBot="1" x14ac:dyDescent="0.3">
      <c r="A121" s="33">
        <v>36</v>
      </c>
      <c r="B121" s="34"/>
      <c r="C121" s="74" t="s">
        <v>72</v>
      </c>
      <c r="D121" s="129">
        <f>+D132</f>
        <v>6336817781</v>
      </c>
      <c r="E121" s="129">
        <f>+E132</f>
        <v>0</v>
      </c>
      <c r="F121" s="129">
        <f>+F132</f>
        <v>0</v>
      </c>
      <c r="G121" s="129">
        <f>+G132</f>
        <v>0</v>
      </c>
      <c r="H121" s="130">
        <f>+H132</f>
        <v>0</v>
      </c>
    </row>
    <row r="122" spans="1:8" ht="16.5" thickBot="1" x14ac:dyDescent="0.3">
      <c r="A122" s="39"/>
      <c r="B122" s="40"/>
      <c r="C122" s="76"/>
      <c r="D122" s="43"/>
      <c r="E122" s="43"/>
      <c r="F122" s="43"/>
      <c r="G122" s="43"/>
      <c r="H122" s="43"/>
    </row>
    <row r="123" spans="1:8" x14ac:dyDescent="0.25">
      <c r="A123" s="234" t="s">
        <v>1</v>
      </c>
      <c r="B123" s="235"/>
      <c r="C123" s="235"/>
      <c r="D123" s="235"/>
      <c r="E123" s="235"/>
      <c r="F123" s="235"/>
      <c r="G123" s="235"/>
      <c r="H123" s="236"/>
    </row>
    <row r="124" spans="1:8" ht="12" customHeight="1" x14ac:dyDescent="0.25">
      <c r="A124" s="231" t="s">
        <v>115</v>
      </c>
      <c r="B124" s="232"/>
      <c r="C124" s="232"/>
      <c r="D124" s="232"/>
      <c r="E124" s="232"/>
      <c r="F124" s="232"/>
      <c r="G124" s="232"/>
      <c r="H124" s="233"/>
    </row>
    <row r="125" spans="1:8" ht="3" hidden="1" customHeight="1" x14ac:dyDescent="0.25">
      <c r="A125" s="3"/>
      <c r="H125" s="6"/>
    </row>
    <row r="126" spans="1:8" ht="14.25" customHeight="1" x14ac:dyDescent="0.25">
      <c r="A126" s="7" t="s">
        <v>0</v>
      </c>
      <c r="H126" s="6"/>
    </row>
    <row r="127" spans="1:8" ht="9.75" hidden="1" customHeight="1" x14ac:dyDescent="0.25">
      <c r="A127" s="3"/>
      <c r="H127" s="8"/>
    </row>
    <row r="128" spans="1:8" x14ac:dyDescent="0.25">
      <c r="A128" s="3" t="s">
        <v>116</v>
      </c>
      <c r="C128" s="58" t="s">
        <v>4</v>
      </c>
      <c r="E128" s="4" t="str">
        <f>E87</f>
        <v>MES:</v>
      </c>
      <c r="F128" s="4" t="str">
        <f>F7</f>
        <v>FEBRERO</v>
      </c>
      <c r="G128" s="4" t="str">
        <f>G87:H87</f>
        <v xml:space="preserve">                                VIGENCIA FISCAL:      2017</v>
      </c>
      <c r="H128" s="6"/>
    </row>
    <row r="129" spans="1:8" ht="1.5" customHeight="1" thickBot="1" x14ac:dyDescent="0.3">
      <c r="A129" s="3"/>
      <c r="H129" s="6"/>
    </row>
    <row r="130" spans="1:8" ht="15.75" thickBot="1" x14ac:dyDescent="0.3">
      <c r="A130" s="134"/>
      <c r="B130" s="135"/>
      <c r="C130" s="136"/>
      <c r="D130" s="137"/>
      <c r="E130" s="137"/>
      <c r="F130" s="137"/>
      <c r="G130" s="137"/>
      <c r="H130" s="138"/>
    </row>
    <row r="131" spans="1:8" ht="27" customHeight="1" thickBot="1" x14ac:dyDescent="0.3">
      <c r="A131" s="11" t="s">
        <v>119</v>
      </c>
      <c r="B131" s="44"/>
      <c r="C131" s="45" t="s">
        <v>120</v>
      </c>
      <c r="D131" s="46" t="s">
        <v>121</v>
      </c>
      <c r="E131" s="46" t="s">
        <v>122</v>
      </c>
      <c r="F131" s="46" t="s">
        <v>123</v>
      </c>
      <c r="G131" s="46" t="s">
        <v>124</v>
      </c>
      <c r="H131" s="48" t="s">
        <v>125</v>
      </c>
    </row>
    <row r="132" spans="1:8" ht="15.75" x14ac:dyDescent="0.25">
      <c r="A132" s="22">
        <v>361</v>
      </c>
      <c r="B132" s="23"/>
      <c r="C132" s="79" t="s">
        <v>73</v>
      </c>
      <c r="D132" s="24">
        <f>+D133+D134</f>
        <v>6336817781</v>
      </c>
      <c r="E132" s="24">
        <f>+E133+E134</f>
        <v>0</v>
      </c>
      <c r="F132" s="24">
        <f>+F133+F134</f>
        <v>0</v>
      </c>
      <c r="G132" s="24">
        <f>+G133+G134</f>
        <v>0</v>
      </c>
      <c r="H132" s="26">
        <f>+H133+H134</f>
        <v>0</v>
      </c>
    </row>
    <row r="133" spans="1:8" ht="15.75" x14ac:dyDescent="0.25">
      <c r="A133" s="146">
        <v>3611</v>
      </c>
      <c r="B133" s="147">
        <v>10</v>
      </c>
      <c r="C133" s="84" t="s">
        <v>73</v>
      </c>
      <c r="D133" s="148">
        <f>+D135+D136+D137</f>
        <v>2013993633</v>
      </c>
      <c r="E133" s="148">
        <f>+E137+E136</f>
        <v>0</v>
      </c>
      <c r="F133" s="148">
        <f>+F137+F136</f>
        <v>0</v>
      </c>
      <c r="G133" s="148">
        <f>+G137+G136</f>
        <v>0</v>
      </c>
      <c r="H133" s="149">
        <f>+H137+H136</f>
        <v>0</v>
      </c>
    </row>
    <row r="134" spans="1:8" ht="15.75" x14ac:dyDescent="0.25">
      <c r="A134" s="27">
        <v>3611</v>
      </c>
      <c r="B134" s="28">
        <v>20</v>
      </c>
      <c r="C134" s="31" t="s">
        <v>73</v>
      </c>
      <c r="D134" s="29">
        <f>+D138</f>
        <v>4322824148</v>
      </c>
      <c r="E134" s="29">
        <f>+E135+E138</f>
        <v>0</v>
      </c>
      <c r="F134" s="29">
        <f>+F135+F138</f>
        <v>0</v>
      </c>
      <c r="G134" s="29">
        <f>+G135+G138</f>
        <v>0</v>
      </c>
      <c r="H134" s="30">
        <f>+H135+H138</f>
        <v>0</v>
      </c>
    </row>
    <row r="135" spans="1:8" ht="15.75" x14ac:dyDescent="0.25">
      <c r="A135" s="27">
        <v>36111</v>
      </c>
      <c r="B135" s="28">
        <v>10</v>
      </c>
      <c r="C135" s="31" t="s">
        <v>169</v>
      </c>
      <c r="D135" s="29">
        <v>402798727</v>
      </c>
      <c r="E135" s="29">
        <v>0</v>
      </c>
      <c r="F135" s="29">
        <v>0</v>
      </c>
      <c r="G135" s="29">
        <v>0</v>
      </c>
      <c r="H135" s="30">
        <v>0</v>
      </c>
    </row>
    <row r="136" spans="1:8" ht="15.75" x14ac:dyDescent="0.25">
      <c r="A136" s="27">
        <v>36112</v>
      </c>
      <c r="B136" s="28">
        <v>10</v>
      </c>
      <c r="C136" s="31" t="s">
        <v>170</v>
      </c>
      <c r="D136" s="29">
        <v>604198090</v>
      </c>
      <c r="E136" s="29">
        <v>0</v>
      </c>
      <c r="F136" s="29">
        <v>0</v>
      </c>
      <c r="G136" s="29">
        <v>0</v>
      </c>
      <c r="H136" s="30">
        <v>0</v>
      </c>
    </row>
    <row r="137" spans="1:8" ht="15.75" x14ac:dyDescent="0.25">
      <c r="A137" s="27">
        <v>36113</v>
      </c>
      <c r="B137" s="28">
        <v>10</v>
      </c>
      <c r="C137" s="31" t="s">
        <v>74</v>
      </c>
      <c r="D137" s="29">
        <v>1006996816</v>
      </c>
      <c r="E137" s="29">
        <v>0</v>
      </c>
      <c r="F137" s="29">
        <v>0</v>
      </c>
      <c r="G137" s="29">
        <v>0</v>
      </c>
      <c r="H137" s="30">
        <v>0</v>
      </c>
    </row>
    <row r="138" spans="1:8" ht="16.5" thickBot="1" x14ac:dyDescent="0.3">
      <c r="A138" s="146">
        <v>36113</v>
      </c>
      <c r="B138" s="147">
        <v>20</v>
      </c>
      <c r="C138" s="84" t="s">
        <v>74</v>
      </c>
      <c r="D138" s="148">
        <v>4322824148</v>
      </c>
      <c r="E138" s="148">
        <v>0</v>
      </c>
      <c r="F138" s="148">
        <v>0</v>
      </c>
      <c r="G138" s="148">
        <v>0</v>
      </c>
      <c r="H138" s="149">
        <v>0</v>
      </c>
    </row>
    <row r="139" spans="1:8" ht="16.5" customHeight="1" thickBot="1" x14ac:dyDescent="0.3">
      <c r="A139" s="88" t="s">
        <v>171</v>
      </c>
      <c r="B139" s="110"/>
      <c r="C139" s="150" t="s">
        <v>172</v>
      </c>
      <c r="D139" s="111">
        <f>+D140</f>
        <v>824041891236</v>
      </c>
      <c r="E139" s="111">
        <f t="shared" ref="E139:H141" si="1">+E140</f>
        <v>0</v>
      </c>
      <c r="F139" s="111">
        <f t="shared" si="1"/>
        <v>0</v>
      </c>
      <c r="G139" s="111">
        <f t="shared" si="1"/>
        <v>0</v>
      </c>
      <c r="H139" s="112">
        <f t="shared" si="1"/>
        <v>0</v>
      </c>
    </row>
    <row r="140" spans="1:8" ht="15.75" x14ac:dyDescent="0.25">
      <c r="A140" s="22">
        <v>7</v>
      </c>
      <c r="B140" s="23"/>
      <c r="C140" s="79" t="s">
        <v>172</v>
      </c>
      <c r="D140" s="24">
        <f>+D141</f>
        <v>824041891236</v>
      </c>
      <c r="E140" s="24">
        <f t="shared" si="1"/>
        <v>0</v>
      </c>
      <c r="F140" s="24">
        <f t="shared" si="1"/>
        <v>0</v>
      </c>
      <c r="G140" s="24">
        <f t="shared" si="1"/>
        <v>0</v>
      </c>
      <c r="H140" s="26">
        <f t="shared" si="1"/>
        <v>0</v>
      </c>
    </row>
    <row r="141" spans="1:8" ht="15.75" x14ac:dyDescent="0.25">
      <c r="A141" s="27">
        <v>71</v>
      </c>
      <c r="B141" s="28"/>
      <c r="C141" s="31" t="s">
        <v>173</v>
      </c>
      <c r="D141" s="29">
        <f>+D142</f>
        <v>824041891236</v>
      </c>
      <c r="E141" s="29">
        <f t="shared" si="1"/>
        <v>0</v>
      </c>
      <c r="F141" s="29">
        <f t="shared" si="1"/>
        <v>0</v>
      </c>
      <c r="G141" s="29">
        <f t="shared" si="1"/>
        <v>0</v>
      </c>
      <c r="H141" s="30">
        <f t="shared" si="1"/>
        <v>0</v>
      </c>
    </row>
    <row r="142" spans="1:8" ht="16.5" customHeight="1" thickBot="1" x14ac:dyDescent="0.3">
      <c r="A142" s="33">
        <v>711</v>
      </c>
      <c r="B142" s="34">
        <v>11</v>
      </c>
      <c r="C142" s="74" t="s">
        <v>174</v>
      </c>
      <c r="D142" s="37">
        <f>735949262360+88092628876</f>
        <v>824041891236</v>
      </c>
      <c r="E142" s="37">
        <v>0</v>
      </c>
      <c r="F142" s="37">
        <v>0</v>
      </c>
      <c r="G142" s="37">
        <v>0</v>
      </c>
      <c r="H142" s="38">
        <v>0</v>
      </c>
    </row>
    <row r="143" spans="1:8" ht="14.25" customHeight="1" thickBot="1" x14ac:dyDescent="0.3">
      <c r="A143" s="88" t="s">
        <v>75</v>
      </c>
      <c r="B143" s="110"/>
      <c r="C143" s="150" t="s">
        <v>76</v>
      </c>
      <c r="D143" s="111">
        <f>+D144+D179+D184+D197</f>
        <v>1746086183982</v>
      </c>
      <c r="E143" s="111">
        <f>+E144+E179+E184+E197</f>
        <v>1517429757265</v>
      </c>
      <c r="F143" s="111">
        <f>+F144+F179+F184+F197</f>
        <v>1438586658630</v>
      </c>
      <c r="G143" s="111">
        <f>+G144+G179+G184+G197</f>
        <v>39347940190</v>
      </c>
      <c r="H143" s="112">
        <f>+H144+H179+H184+H197</f>
        <v>39347940190</v>
      </c>
    </row>
    <row r="144" spans="1:8" ht="21.75" customHeight="1" x14ac:dyDescent="0.25">
      <c r="A144" s="22">
        <v>2401</v>
      </c>
      <c r="B144" s="23"/>
      <c r="C144" s="79" t="s">
        <v>175</v>
      </c>
      <c r="D144" s="124">
        <f>+D145</f>
        <v>1565987911692</v>
      </c>
      <c r="E144" s="124">
        <f>+E145</f>
        <v>1382869841174</v>
      </c>
      <c r="F144" s="124">
        <f>+F145</f>
        <v>1380630242739</v>
      </c>
      <c r="G144" s="124">
        <f>+G145</f>
        <v>38479995182</v>
      </c>
      <c r="H144" s="125">
        <f>+H145</f>
        <v>38479995182</v>
      </c>
    </row>
    <row r="145" spans="1:8" ht="15.75" x14ac:dyDescent="0.25">
      <c r="A145" s="27">
        <v>24010600</v>
      </c>
      <c r="B145" s="28"/>
      <c r="C145" s="31" t="s">
        <v>78</v>
      </c>
      <c r="D145" s="124">
        <f>+D146+D147+D148+D149+D150+D151+D152+D153+D154+D155+D156+D157+D158+D159+D160+D170+D171+D172+D173+D174+D175+D176+D177+D178</f>
        <v>1565987911692</v>
      </c>
      <c r="E145" s="124">
        <f>+E146+E147+E148+E149+E150+E151+E152+E153+E154+E155+E156+E157+E158+E159+E160+E170+E171+E172+E173+E174+E175+E176+E177+E178</f>
        <v>1382869841174</v>
      </c>
      <c r="F145" s="124">
        <f>+F146+F147+F148+F149+F150+F151+F152+F153+F154+F155+F156+F157+F158+F159+F160+F170+F171+F172+F173+F174+F175+F176+F177+F178</f>
        <v>1380630242739</v>
      </c>
      <c r="G145" s="124">
        <f>+G146+G147+G148+G149+G150+G151+G152+G153+G154+G155+G156+G157+G158+G159+G160+G170+G171+G172+G173+G174+G175+G176+G177+G178</f>
        <v>38479995182</v>
      </c>
      <c r="H145" s="124">
        <f>+H146+H147+H148+H149+H150+H151+H152+H153+H154+H155+H156+H157+H158+H159+H160+H170+H171+H172+H173+H174+H175+H176+H177+H178</f>
        <v>38479995182</v>
      </c>
    </row>
    <row r="146" spans="1:8" ht="30" customHeight="1" x14ac:dyDescent="0.25">
      <c r="A146" s="27">
        <v>240106001</v>
      </c>
      <c r="B146" s="28">
        <v>11</v>
      </c>
      <c r="C146" s="31" t="s">
        <v>176</v>
      </c>
      <c r="D146" s="124">
        <v>138986000000</v>
      </c>
      <c r="E146" s="124">
        <v>138986000000</v>
      </c>
      <c r="F146" s="124">
        <v>138986000000</v>
      </c>
      <c r="G146" s="124">
        <v>0</v>
      </c>
      <c r="H146" s="125">
        <v>0</v>
      </c>
    </row>
    <row r="147" spans="1:8" ht="27.75" customHeight="1" x14ac:dyDescent="0.25">
      <c r="A147" s="27">
        <v>240106001</v>
      </c>
      <c r="B147" s="28">
        <v>20</v>
      </c>
      <c r="C147" s="31" t="s">
        <v>176</v>
      </c>
      <c r="D147" s="124">
        <v>20000000000</v>
      </c>
      <c r="E147" s="124">
        <v>20000000000</v>
      </c>
      <c r="F147" s="124">
        <v>20000000000</v>
      </c>
      <c r="G147" s="124">
        <v>0</v>
      </c>
      <c r="H147" s="125">
        <v>0</v>
      </c>
    </row>
    <row r="148" spans="1:8" ht="31.5" customHeight="1" x14ac:dyDescent="0.25">
      <c r="A148" s="27">
        <v>240106002</v>
      </c>
      <c r="B148" s="28">
        <v>10</v>
      </c>
      <c r="C148" s="31" t="s">
        <v>177</v>
      </c>
      <c r="D148" s="124">
        <v>5000000000</v>
      </c>
      <c r="E148" s="124">
        <v>5000000000</v>
      </c>
      <c r="F148" s="124">
        <v>5000000000</v>
      </c>
      <c r="G148" s="124">
        <v>0</v>
      </c>
      <c r="H148" s="125">
        <v>0</v>
      </c>
    </row>
    <row r="149" spans="1:8" ht="46.5" customHeight="1" x14ac:dyDescent="0.25">
      <c r="A149" s="27">
        <v>240106003</v>
      </c>
      <c r="B149" s="28">
        <v>10</v>
      </c>
      <c r="C149" s="31" t="s">
        <v>98</v>
      </c>
      <c r="D149" s="124">
        <v>29238879050</v>
      </c>
      <c r="E149" s="124">
        <v>29238879050</v>
      </c>
      <c r="F149" s="124">
        <v>29238879050</v>
      </c>
      <c r="G149" s="124">
        <v>0</v>
      </c>
      <c r="H149" s="125">
        <v>0</v>
      </c>
    </row>
    <row r="150" spans="1:8" ht="47.25" customHeight="1" x14ac:dyDescent="0.25">
      <c r="A150" s="27">
        <v>240106003</v>
      </c>
      <c r="B150" s="28">
        <v>13</v>
      </c>
      <c r="C150" s="31" t="s">
        <v>98</v>
      </c>
      <c r="D150" s="124">
        <v>20000000000</v>
      </c>
      <c r="E150" s="124">
        <v>4778990037</v>
      </c>
      <c r="F150" s="124">
        <v>4778990037</v>
      </c>
      <c r="G150" s="124">
        <v>0</v>
      </c>
      <c r="H150" s="125">
        <v>0</v>
      </c>
    </row>
    <row r="151" spans="1:8" ht="45" customHeight="1" x14ac:dyDescent="0.25">
      <c r="A151" s="27">
        <v>240106003</v>
      </c>
      <c r="B151" s="28">
        <v>11</v>
      </c>
      <c r="C151" s="31" t="s">
        <v>98</v>
      </c>
      <c r="D151" s="124">
        <v>39565253575</v>
      </c>
      <c r="E151" s="124">
        <v>984240397</v>
      </c>
      <c r="F151" s="124">
        <v>0</v>
      </c>
      <c r="G151" s="124">
        <v>0</v>
      </c>
      <c r="H151" s="125">
        <v>0</v>
      </c>
    </row>
    <row r="152" spans="1:8" ht="31.5" customHeight="1" x14ac:dyDescent="0.25">
      <c r="A152" s="27">
        <v>240106003</v>
      </c>
      <c r="B152" s="28">
        <v>20</v>
      </c>
      <c r="C152" s="31" t="s">
        <v>98</v>
      </c>
      <c r="D152" s="124">
        <v>10494512551</v>
      </c>
      <c r="E152" s="124">
        <v>1255358038</v>
      </c>
      <c r="F152" s="124">
        <v>0</v>
      </c>
      <c r="G152" s="124">
        <v>0</v>
      </c>
      <c r="H152" s="125">
        <v>0</v>
      </c>
    </row>
    <row r="153" spans="1:8" ht="31.5" customHeight="1" x14ac:dyDescent="0.25">
      <c r="A153" s="27">
        <v>240106004</v>
      </c>
      <c r="B153" s="28">
        <v>10</v>
      </c>
      <c r="C153" s="31" t="s">
        <v>81</v>
      </c>
      <c r="D153" s="124">
        <v>3151400000</v>
      </c>
      <c r="E153" s="124">
        <v>3151400000</v>
      </c>
      <c r="F153" s="124">
        <v>3151400000</v>
      </c>
      <c r="G153" s="124">
        <v>0</v>
      </c>
      <c r="H153" s="125">
        <v>0</v>
      </c>
    </row>
    <row r="154" spans="1:8" ht="35.25" customHeight="1" x14ac:dyDescent="0.25">
      <c r="A154" s="27">
        <v>240106005</v>
      </c>
      <c r="B154" s="28">
        <v>11</v>
      </c>
      <c r="C154" s="31" t="s">
        <v>178</v>
      </c>
      <c r="D154" s="124">
        <f>307423610421+44099730147</f>
        <v>351523340568</v>
      </c>
      <c r="E154" s="124">
        <f>307423610421+44099730147</f>
        <v>351523340568</v>
      </c>
      <c r="F154" s="124">
        <f>307423610421+44099730147</f>
        <v>351523340568</v>
      </c>
      <c r="G154" s="124">
        <v>38457689354</v>
      </c>
      <c r="H154" s="125">
        <v>38457689354</v>
      </c>
    </row>
    <row r="155" spans="1:8" ht="60.75" customHeight="1" x14ac:dyDescent="0.25">
      <c r="A155" s="27">
        <v>240106006</v>
      </c>
      <c r="B155" s="28">
        <v>10</v>
      </c>
      <c r="C155" s="31" t="s">
        <v>179</v>
      </c>
      <c r="D155" s="124">
        <v>42691728016</v>
      </c>
      <c r="E155" s="124">
        <v>42691728016</v>
      </c>
      <c r="F155" s="124">
        <v>42691728016</v>
      </c>
      <c r="G155" s="124">
        <v>0</v>
      </c>
      <c r="H155" s="125">
        <v>0</v>
      </c>
    </row>
    <row r="156" spans="1:8" ht="60.75" customHeight="1" x14ac:dyDescent="0.25">
      <c r="A156" s="27">
        <v>240106006</v>
      </c>
      <c r="B156" s="28">
        <v>13</v>
      </c>
      <c r="C156" s="31" t="s">
        <v>179</v>
      </c>
      <c r="D156" s="124">
        <v>19811865446</v>
      </c>
      <c r="E156" s="124">
        <v>19811865446</v>
      </c>
      <c r="F156" s="124">
        <v>19811865446</v>
      </c>
      <c r="G156" s="124">
        <v>0</v>
      </c>
      <c r="H156" s="125">
        <v>0</v>
      </c>
    </row>
    <row r="157" spans="1:8" ht="45.75" customHeight="1" x14ac:dyDescent="0.25">
      <c r="A157" s="27">
        <v>240106007</v>
      </c>
      <c r="B157" s="28">
        <v>10</v>
      </c>
      <c r="C157" s="31" t="s">
        <v>180</v>
      </c>
      <c r="D157" s="124">
        <v>94807993692</v>
      </c>
      <c r="E157" s="124">
        <v>94807993692</v>
      </c>
      <c r="F157" s="124">
        <v>94807993692</v>
      </c>
      <c r="G157" s="124">
        <v>0</v>
      </c>
      <c r="H157" s="125">
        <v>0</v>
      </c>
    </row>
    <row r="158" spans="1:8" ht="47.25" customHeight="1" x14ac:dyDescent="0.25">
      <c r="A158" s="27">
        <v>240106007</v>
      </c>
      <c r="B158" s="28">
        <v>13</v>
      </c>
      <c r="C158" s="31" t="s">
        <v>180</v>
      </c>
      <c r="D158" s="124">
        <v>70000000000</v>
      </c>
      <c r="E158" s="124">
        <v>70000000000</v>
      </c>
      <c r="F158" s="124">
        <v>70000000000</v>
      </c>
      <c r="G158" s="124">
        <v>0</v>
      </c>
      <c r="H158" s="125">
        <v>0</v>
      </c>
    </row>
    <row r="159" spans="1:8" ht="62.25" customHeight="1" x14ac:dyDescent="0.25">
      <c r="A159" s="27">
        <v>240106008</v>
      </c>
      <c r="B159" s="28">
        <v>10</v>
      </c>
      <c r="C159" s="31" t="s">
        <v>181</v>
      </c>
      <c r="D159" s="124">
        <v>9928862439</v>
      </c>
      <c r="E159" s="124">
        <v>9928862439</v>
      </c>
      <c r="F159" s="124">
        <v>9928862439</v>
      </c>
      <c r="G159" s="124">
        <v>0</v>
      </c>
      <c r="H159" s="125">
        <v>0</v>
      </c>
    </row>
    <row r="160" spans="1:8" ht="96.75" customHeight="1" thickBot="1" x14ac:dyDescent="0.3">
      <c r="A160" s="33">
        <v>240106009</v>
      </c>
      <c r="B160" s="34">
        <v>10</v>
      </c>
      <c r="C160" s="74" t="s">
        <v>182</v>
      </c>
      <c r="D160" s="129">
        <v>59971937176</v>
      </c>
      <c r="E160" s="129">
        <v>59971937176</v>
      </c>
      <c r="F160" s="129">
        <v>59971937176</v>
      </c>
      <c r="G160" s="129">
        <v>0</v>
      </c>
      <c r="H160" s="130">
        <v>0</v>
      </c>
    </row>
    <row r="161" spans="1:200" ht="8.25" customHeight="1" thickBot="1" x14ac:dyDescent="0.3">
      <c r="A161" s="39"/>
      <c r="B161" s="40"/>
      <c r="C161" s="76"/>
      <c r="D161" s="131"/>
      <c r="E161" s="131"/>
      <c r="F161" s="131"/>
      <c r="G161" s="131"/>
      <c r="H161" s="131"/>
    </row>
    <row r="162" spans="1:200" x14ac:dyDescent="0.25">
      <c r="A162" s="234" t="s">
        <v>1</v>
      </c>
      <c r="B162" s="235"/>
      <c r="C162" s="235"/>
      <c r="D162" s="235"/>
      <c r="E162" s="235"/>
      <c r="F162" s="235"/>
      <c r="G162" s="235"/>
      <c r="H162" s="236"/>
    </row>
    <row r="163" spans="1:200" ht="14.25" customHeight="1" x14ac:dyDescent="0.25">
      <c r="A163" s="231" t="s">
        <v>115</v>
      </c>
      <c r="B163" s="232"/>
      <c r="C163" s="232"/>
      <c r="D163" s="232"/>
      <c r="E163" s="232"/>
      <c r="F163" s="232"/>
      <c r="G163" s="232"/>
      <c r="H163" s="233"/>
      <c r="I163" s="2"/>
      <c r="J163" s="232"/>
      <c r="K163" s="232"/>
      <c r="L163" s="232"/>
      <c r="M163" s="232"/>
      <c r="N163" s="232"/>
      <c r="O163" s="232"/>
      <c r="P163" s="233"/>
      <c r="Q163" s="231"/>
      <c r="R163" s="232"/>
      <c r="S163" s="232"/>
      <c r="T163" s="232"/>
      <c r="U163" s="232"/>
      <c r="V163" s="232"/>
      <c r="W163" s="232"/>
      <c r="X163" s="233"/>
      <c r="Y163" s="231"/>
      <c r="Z163" s="232"/>
      <c r="AA163" s="232"/>
      <c r="AB163" s="232"/>
      <c r="AC163" s="232"/>
      <c r="AD163" s="232"/>
      <c r="AE163" s="232"/>
      <c r="AF163" s="233"/>
      <c r="AG163" s="231"/>
      <c r="AH163" s="232"/>
      <c r="AI163" s="232"/>
      <c r="AJ163" s="232"/>
      <c r="AK163" s="232"/>
      <c r="AL163" s="232"/>
      <c r="AM163" s="232"/>
      <c r="AN163" s="233"/>
      <c r="AO163" s="231"/>
      <c r="AP163" s="232"/>
      <c r="AQ163" s="232"/>
      <c r="AR163" s="232"/>
      <c r="AS163" s="232"/>
      <c r="AT163" s="232"/>
      <c r="AU163" s="232"/>
      <c r="AV163" s="233"/>
      <c r="AW163" s="231"/>
      <c r="AX163" s="232"/>
      <c r="AY163" s="232"/>
      <c r="AZ163" s="232"/>
      <c r="BA163" s="232"/>
      <c r="BB163" s="232"/>
      <c r="BC163" s="232"/>
      <c r="BD163" s="233"/>
      <c r="BE163" s="231"/>
      <c r="BF163" s="232"/>
      <c r="BG163" s="232"/>
      <c r="BH163" s="232"/>
      <c r="BI163" s="232"/>
      <c r="BJ163" s="232"/>
      <c r="BK163" s="232"/>
      <c r="BL163" s="233"/>
      <c r="BM163" s="231"/>
      <c r="BN163" s="232"/>
      <c r="BO163" s="232"/>
      <c r="BP163" s="232"/>
      <c r="BQ163" s="232"/>
      <c r="BR163" s="232"/>
      <c r="BS163" s="232"/>
      <c r="BT163" s="233"/>
      <c r="BU163" s="231"/>
      <c r="BV163" s="232"/>
      <c r="BW163" s="232"/>
      <c r="BX163" s="232"/>
      <c r="BY163" s="232"/>
      <c r="BZ163" s="232"/>
      <c r="CA163" s="232"/>
      <c r="CB163" s="233"/>
      <c r="CC163" s="231"/>
      <c r="CD163" s="232"/>
      <c r="CE163" s="232"/>
      <c r="CF163" s="232"/>
      <c r="CG163" s="232"/>
      <c r="CH163" s="232"/>
      <c r="CI163" s="232"/>
      <c r="CJ163" s="233"/>
      <c r="CK163" s="231"/>
      <c r="CL163" s="232"/>
      <c r="CM163" s="232"/>
      <c r="CN163" s="232"/>
      <c r="CO163" s="232"/>
      <c r="CP163" s="232"/>
      <c r="CQ163" s="232"/>
      <c r="CR163" s="233"/>
      <c r="CS163" s="231"/>
      <c r="CT163" s="232"/>
      <c r="CU163" s="232"/>
      <c r="CV163" s="232"/>
      <c r="CW163" s="232"/>
      <c r="CX163" s="232"/>
      <c r="CY163" s="232"/>
      <c r="CZ163" s="233"/>
      <c r="DA163" s="231"/>
      <c r="DB163" s="232"/>
      <c r="DC163" s="232"/>
      <c r="DD163" s="232"/>
      <c r="DE163" s="232"/>
      <c r="DF163" s="232"/>
      <c r="DG163" s="232"/>
      <c r="DH163" s="233"/>
      <c r="DI163" s="231"/>
      <c r="DJ163" s="232"/>
      <c r="DK163" s="232"/>
      <c r="DL163" s="232"/>
      <c r="DM163" s="232"/>
      <c r="DN163" s="232"/>
      <c r="DO163" s="232"/>
      <c r="DP163" s="233"/>
      <c r="DQ163" s="231"/>
      <c r="DR163" s="232"/>
      <c r="DS163" s="232"/>
      <c r="DT163" s="232"/>
      <c r="DU163" s="232"/>
      <c r="DV163" s="232"/>
      <c r="DW163" s="232"/>
      <c r="DX163" s="233"/>
      <c r="DY163" s="231"/>
      <c r="DZ163" s="232"/>
      <c r="EA163" s="232"/>
      <c r="EB163" s="232"/>
      <c r="EC163" s="232"/>
      <c r="ED163" s="232"/>
      <c r="EE163" s="232"/>
      <c r="EF163" s="233"/>
      <c r="EG163" s="231"/>
      <c r="EH163" s="232"/>
      <c r="EI163" s="232"/>
      <c r="EJ163" s="232"/>
      <c r="EK163" s="232"/>
      <c r="EL163" s="232"/>
      <c r="EM163" s="232"/>
      <c r="EN163" s="233"/>
      <c r="EO163" s="231"/>
      <c r="EP163" s="232"/>
      <c r="EQ163" s="232"/>
      <c r="ER163" s="232"/>
      <c r="ES163" s="232"/>
      <c r="ET163" s="232"/>
      <c r="EU163" s="232"/>
      <c r="EV163" s="233"/>
      <c r="EW163" s="231"/>
      <c r="EX163" s="232"/>
      <c r="EY163" s="232"/>
      <c r="EZ163" s="232"/>
      <c r="FA163" s="232"/>
      <c r="FB163" s="232"/>
      <c r="FC163" s="232"/>
      <c r="FD163" s="233"/>
      <c r="FE163" s="231"/>
      <c r="FF163" s="232"/>
      <c r="FG163" s="232"/>
      <c r="FH163" s="232"/>
      <c r="FI163" s="232"/>
      <c r="FJ163" s="232"/>
      <c r="FK163" s="232"/>
      <c r="FL163" s="233"/>
      <c r="FM163" s="231"/>
      <c r="FN163" s="232"/>
      <c r="FO163" s="232"/>
      <c r="FP163" s="232"/>
      <c r="FQ163" s="232"/>
      <c r="FR163" s="232"/>
      <c r="FS163" s="232"/>
      <c r="FT163" s="233"/>
      <c r="FU163" s="231"/>
      <c r="FV163" s="232"/>
      <c r="FW163" s="232"/>
      <c r="FX163" s="232"/>
      <c r="FY163" s="232"/>
      <c r="FZ163" s="232"/>
      <c r="GA163" s="232"/>
      <c r="GB163" s="233"/>
      <c r="GC163" s="231"/>
      <c r="GD163" s="232"/>
      <c r="GE163" s="232"/>
      <c r="GF163" s="232"/>
      <c r="GG163" s="232"/>
      <c r="GH163" s="232"/>
      <c r="GI163" s="232"/>
      <c r="GJ163" s="233"/>
      <c r="GK163" s="231"/>
      <c r="GL163" s="232"/>
      <c r="GM163" s="232"/>
      <c r="GN163" s="232"/>
      <c r="GO163" s="232"/>
      <c r="GP163" s="232"/>
      <c r="GQ163" s="232"/>
      <c r="GR163" s="233"/>
    </row>
    <row r="164" spans="1:200" ht="3.75" customHeight="1" x14ac:dyDescent="0.25">
      <c r="A164" s="3"/>
      <c r="H164" s="6"/>
      <c r="K164" s="58"/>
      <c r="L164" s="4"/>
      <c r="M164" s="4"/>
      <c r="N164" s="4"/>
      <c r="O164" s="4"/>
      <c r="P164" s="6"/>
      <c r="Q164" s="3"/>
      <c r="S164" s="58"/>
      <c r="T164" s="4"/>
      <c r="U164" s="4"/>
      <c r="V164" s="4"/>
      <c r="W164" s="4"/>
      <c r="X164" s="6"/>
      <c r="Y164" s="3"/>
      <c r="AA164" s="58"/>
      <c r="AB164" s="4"/>
      <c r="AC164" s="4"/>
      <c r="AD164" s="4"/>
      <c r="AE164" s="4"/>
      <c r="AF164" s="6"/>
      <c r="AG164" s="3"/>
      <c r="AI164" s="58"/>
      <c r="AJ164" s="4"/>
      <c r="AK164" s="4"/>
      <c r="AL164" s="4"/>
      <c r="AM164" s="4"/>
      <c r="AN164" s="6"/>
      <c r="AO164" s="3"/>
      <c r="AQ164" s="58"/>
      <c r="AR164" s="4"/>
      <c r="AS164" s="4"/>
      <c r="AT164" s="4"/>
      <c r="AU164" s="4"/>
      <c r="AV164" s="6"/>
      <c r="AW164" s="3"/>
      <c r="AY164" s="58"/>
      <c r="AZ164" s="4"/>
      <c r="BA164" s="4"/>
      <c r="BB164" s="4"/>
      <c r="BC164" s="4"/>
      <c r="BD164" s="6"/>
      <c r="BE164" s="3"/>
      <c r="BG164" s="58"/>
      <c r="BH164" s="4"/>
      <c r="BI164" s="4"/>
      <c r="BJ164" s="4"/>
      <c r="BK164" s="4"/>
      <c r="BL164" s="6"/>
      <c r="BM164" s="3"/>
      <c r="BO164" s="58"/>
      <c r="BP164" s="4"/>
      <c r="BQ164" s="4"/>
      <c r="BR164" s="4"/>
      <c r="BS164" s="4"/>
      <c r="BT164" s="6"/>
      <c r="BU164" s="3"/>
      <c r="BW164" s="58"/>
      <c r="BX164" s="4"/>
      <c r="BY164" s="4"/>
      <c r="BZ164" s="4"/>
      <c r="CA164" s="4"/>
      <c r="CB164" s="6"/>
      <c r="CC164" s="3"/>
      <c r="CE164" s="58"/>
      <c r="CF164" s="4"/>
      <c r="CG164" s="4"/>
      <c r="CH164" s="4"/>
      <c r="CI164" s="4"/>
      <c r="CJ164" s="6"/>
      <c r="CK164" s="3"/>
      <c r="CM164" s="58"/>
      <c r="CN164" s="4"/>
      <c r="CO164" s="4"/>
      <c r="CP164" s="4"/>
      <c r="CQ164" s="4"/>
      <c r="CR164" s="6"/>
      <c r="CS164" s="3"/>
      <c r="CU164" s="58"/>
      <c r="CV164" s="4"/>
      <c r="CW164" s="4"/>
      <c r="CX164" s="4"/>
      <c r="CY164" s="4"/>
      <c r="CZ164" s="6"/>
      <c r="DA164" s="3"/>
      <c r="DC164" s="58"/>
      <c r="DD164" s="4"/>
      <c r="DE164" s="4"/>
      <c r="DF164" s="4"/>
      <c r="DG164" s="4"/>
      <c r="DH164" s="6"/>
      <c r="DI164" s="3"/>
      <c r="DK164" s="58"/>
      <c r="DL164" s="4"/>
      <c r="DM164" s="4"/>
      <c r="DN164" s="4"/>
      <c r="DO164" s="4"/>
      <c r="DP164" s="6"/>
      <c r="DQ164" s="3"/>
      <c r="DS164" s="58"/>
      <c r="DT164" s="4"/>
      <c r="DU164" s="4"/>
      <c r="DV164" s="4"/>
      <c r="DW164" s="4"/>
      <c r="DX164" s="6"/>
      <c r="DY164" s="3"/>
      <c r="EA164" s="58"/>
      <c r="EB164" s="4"/>
      <c r="EC164" s="4"/>
      <c r="ED164" s="4"/>
      <c r="EE164" s="4"/>
      <c r="EF164" s="6"/>
      <c r="EG164" s="3"/>
      <c r="EI164" s="58"/>
      <c r="EJ164" s="4"/>
      <c r="EK164" s="4"/>
      <c r="EL164" s="4"/>
      <c r="EM164" s="4"/>
      <c r="EN164" s="6"/>
      <c r="EO164" s="3"/>
      <c r="EQ164" s="58"/>
      <c r="ER164" s="4"/>
      <c r="ES164" s="4"/>
      <c r="ET164" s="4"/>
      <c r="EU164" s="4"/>
      <c r="EV164" s="6"/>
      <c r="EW164" s="3"/>
      <c r="EY164" s="58"/>
      <c r="EZ164" s="4"/>
      <c r="FA164" s="4"/>
      <c r="FB164" s="4"/>
      <c r="FC164" s="4"/>
      <c r="FD164" s="6"/>
      <c r="FE164" s="3"/>
      <c r="FG164" s="58"/>
      <c r="FH164" s="4"/>
      <c r="FI164" s="4"/>
      <c r="FJ164" s="4"/>
      <c r="FK164" s="4"/>
      <c r="FL164" s="6"/>
      <c r="FM164" s="3"/>
      <c r="FO164" s="58"/>
      <c r="FP164" s="4"/>
      <c r="FQ164" s="4"/>
      <c r="FR164" s="4"/>
      <c r="FS164" s="4"/>
      <c r="FT164" s="6"/>
      <c r="FU164" s="3"/>
      <c r="FW164" s="58"/>
      <c r="FX164" s="4"/>
      <c r="FY164" s="4"/>
      <c r="FZ164" s="4"/>
      <c r="GA164" s="4"/>
      <c r="GB164" s="6"/>
      <c r="GC164" s="3"/>
      <c r="GE164" s="58"/>
      <c r="GF164" s="4"/>
      <c r="GG164" s="4"/>
      <c r="GH164" s="4"/>
      <c r="GI164" s="4"/>
      <c r="GJ164" s="6"/>
      <c r="GK164" s="3"/>
      <c r="GM164" s="58"/>
      <c r="GN164" s="4"/>
      <c r="GO164" s="4"/>
      <c r="GP164" s="4"/>
      <c r="GQ164" s="4"/>
      <c r="GR164" s="6"/>
    </row>
    <row r="165" spans="1:200" ht="11.25" customHeight="1" x14ac:dyDescent="0.25">
      <c r="A165" s="7" t="s">
        <v>0</v>
      </c>
      <c r="H165" s="6"/>
      <c r="I165" s="121"/>
      <c r="K165" s="58"/>
      <c r="L165" s="4"/>
      <c r="M165" s="4"/>
      <c r="N165" s="4"/>
      <c r="O165" s="4"/>
      <c r="P165" s="6"/>
      <c r="Q165" s="7"/>
      <c r="S165" s="58"/>
      <c r="T165" s="4"/>
      <c r="U165" s="4"/>
      <c r="V165" s="4"/>
      <c r="W165" s="4"/>
      <c r="X165" s="6"/>
      <c r="Y165" s="7"/>
      <c r="AA165" s="58"/>
      <c r="AB165" s="4"/>
      <c r="AC165" s="4"/>
      <c r="AD165" s="4"/>
      <c r="AE165" s="4"/>
      <c r="AF165" s="6"/>
      <c r="AG165" s="7"/>
      <c r="AI165" s="58"/>
      <c r="AJ165" s="4"/>
      <c r="AK165" s="4"/>
      <c r="AL165" s="4"/>
      <c r="AM165" s="4"/>
      <c r="AN165" s="6"/>
      <c r="AO165" s="7"/>
      <c r="AQ165" s="58"/>
      <c r="AR165" s="4"/>
      <c r="AS165" s="4"/>
      <c r="AT165" s="4"/>
      <c r="AU165" s="4"/>
      <c r="AV165" s="6"/>
      <c r="AW165" s="7"/>
      <c r="AY165" s="58"/>
      <c r="AZ165" s="4"/>
      <c r="BA165" s="4"/>
      <c r="BB165" s="4"/>
      <c r="BC165" s="4"/>
      <c r="BD165" s="6"/>
      <c r="BE165" s="7"/>
      <c r="BG165" s="58"/>
      <c r="BH165" s="4"/>
      <c r="BI165" s="4"/>
      <c r="BJ165" s="4"/>
      <c r="BK165" s="4"/>
      <c r="BL165" s="6"/>
      <c r="BM165" s="7"/>
      <c r="BO165" s="58"/>
      <c r="BP165" s="4"/>
      <c r="BQ165" s="4"/>
      <c r="BR165" s="4"/>
      <c r="BS165" s="4"/>
      <c r="BT165" s="6"/>
      <c r="BU165" s="7"/>
      <c r="BW165" s="58"/>
      <c r="BX165" s="4"/>
      <c r="BY165" s="4"/>
      <c r="BZ165" s="4"/>
      <c r="CA165" s="4"/>
      <c r="CB165" s="6"/>
      <c r="CC165" s="7"/>
      <c r="CE165" s="58"/>
      <c r="CF165" s="4"/>
      <c r="CG165" s="4"/>
      <c r="CH165" s="4"/>
      <c r="CI165" s="4"/>
      <c r="CJ165" s="6"/>
      <c r="CK165" s="7"/>
      <c r="CM165" s="58"/>
      <c r="CN165" s="4"/>
      <c r="CO165" s="4"/>
      <c r="CP165" s="4"/>
      <c r="CQ165" s="4"/>
      <c r="CR165" s="6"/>
      <c r="CS165" s="7"/>
      <c r="CU165" s="58"/>
      <c r="CV165" s="4"/>
      <c r="CW165" s="4"/>
      <c r="CX165" s="4"/>
      <c r="CY165" s="4"/>
      <c r="CZ165" s="6"/>
      <c r="DA165" s="7"/>
      <c r="DC165" s="58"/>
      <c r="DD165" s="4"/>
      <c r="DE165" s="4"/>
      <c r="DF165" s="4"/>
      <c r="DG165" s="4"/>
      <c r="DH165" s="6"/>
      <c r="DI165" s="7"/>
      <c r="DK165" s="58"/>
      <c r="DL165" s="4"/>
      <c r="DM165" s="4"/>
      <c r="DN165" s="4"/>
      <c r="DO165" s="4"/>
      <c r="DP165" s="6"/>
      <c r="DQ165" s="7"/>
      <c r="DS165" s="58"/>
      <c r="DT165" s="4"/>
      <c r="DU165" s="4"/>
      <c r="DV165" s="4"/>
      <c r="DW165" s="4"/>
      <c r="DX165" s="6"/>
      <c r="DY165" s="7"/>
      <c r="EA165" s="58"/>
      <c r="EB165" s="4"/>
      <c r="EC165" s="4"/>
      <c r="ED165" s="4"/>
      <c r="EE165" s="4"/>
      <c r="EF165" s="6"/>
      <c r="EG165" s="7"/>
      <c r="EI165" s="58"/>
      <c r="EJ165" s="4"/>
      <c r="EK165" s="4"/>
      <c r="EL165" s="4"/>
      <c r="EM165" s="4"/>
      <c r="EN165" s="6"/>
      <c r="EO165" s="7"/>
      <c r="EQ165" s="58"/>
      <c r="ER165" s="4"/>
      <c r="ES165" s="4"/>
      <c r="ET165" s="4"/>
      <c r="EU165" s="4"/>
      <c r="EV165" s="6"/>
      <c r="EW165" s="7"/>
      <c r="EY165" s="58"/>
      <c r="EZ165" s="4"/>
      <c r="FA165" s="4"/>
      <c r="FB165" s="4"/>
      <c r="FC165" s="4"/>
      <c r="FD165" s="6"/>
      <c r="FE165" s="7"/>
      <c r="FG165" s="58"/>
      <c r="FH165" s="4"/>
      <c r="FI165" s="4"/>
      <c r="FJ165" s="4"/>
      <c r="FK165" s="4"/>
      <c r="FL165" s="6"/>
      <c r="FM165" s="7"/>
      <c r="FO165" s="58"/>
      <c r="FP165" s="4"/>
      <c r="FQ165" s="4"/>
      <c r="FR165" s="4"/>
      <c r="FS165" s="4"/>
      <c r="FT165" s="6"/>
      <c r="FU165" s="7"/>
      <c r="FW165" s="58"/>
      <c r="FX165" s="4"/>
      <c r="FY165" s="4"/>
      <c r="FZ165" s="4"/>
      <c r="GA165" s="4"/>
      <c r="GB165" s="6"/>
      <c r="GC165" s="7"/>
      <c r="GE165" s="58"/>
      <c r="GF165" s="4"/>
      <c r="GG165" s="4"/>
      <c r="GH165" s="4"/>
      <c r="GI165" s="4"/>
      <c r="GJ165" s="6"/>
      <c r="GK165" s="7"/>
      <c r="GM165" s="58"/>
      <c r="GN165" s="4"/>
      <c r="GO165" s="4"/>
      <c r="GP165" s="4"/>
      <c r="GQ165" s="4"/>
      <c r="GR165" s="6"/>
    </row>
    <row r="166" spans="1:200" ht="3.75" customHeight="1" x14ac:dyDescent="0.25">
      <c r="A166" s="3"/>
      <c r="H166" s="8"/>
      <c r="K166" s="58"/>
      <c r="L166" s="4"/>
      <c r="M166" s="4"/>
      <c r="N166" s="4"/>
      <c r="O166" s="4"/>
      <c r="P166" s="8"/>
      <c r="Q166" s="3"/>
      <c r="S166" s="58"/>
      <c r="T166" s="4"/>
      <c r="U166" s="4"/>
      <c r="V166" s="4"/>
      <c r="W166" s="4"/>
      <c r="X166" s="8"/>
      <c r="Y166" s="3"/>
      <c r="AA166" s="58"/>
      <c r="AB166" s="4"/>
      <c r="AC166" s="4"/>
      <c r="AD166" s="4"/>
      <c r="AE166" s="4"/>
      <c r="AF166" s="8"/>
      <c r="AG166" s="3"/>
      <c r="AI166" s="58"/>
      <c r="AJ166" s="4"/>
      <c r="AK166" s="4"/>
      <c r="AL166" s="4"/>
      <c r="AM166" s="4"/>
      <c r="AN166" s="8"/>
      <c r="AO166" s="3"/>
      <c r="AQ166" s="58"/>
      <c r="AR166" s="4"/>
      <c r="AS166" s="4"/>
      <c r="AT166" s="4"/>
      <c r="AU166" s="4"/>
      <c r="AV166" s="8"/>
      <c r="AW166" s="3"/>
      <c r="AY166" s="58"/>
      <c r="AZ166" s="4"/>
      <c r="BA166" s="4"/>
      <c r="BB166" s="4"/>
      <c r="BC166" s="4"/>
      <c r="BD166" s="8"/>
      <c r="BE166" s="3"/>
      <c r="BG166" s="58"/>
      <c r="BH166" s="4"/>
      <c r="BI166" s="4"/>
      <c r="BJ166" s="4"/>
      <c r="BK166" s="4"/>
      <c r="BL166" s="8"/>
      <c r="BM166" s="3"/>
      <c r="BO166" s="58"/>
      <c r="BP166" s="4"/>
      <c r="BQ166" s="4"/>
      <c r="BR166" s="4"/>
      <c r="BS166" s="4"/>
      <c r="BT166" s="8"/>
      <c r="BU166" s="3"/>
      <c r="BW166" s="58"/>
      <c r="BX166" s="4"/>
      <c r="BY166" s="4"/>
      <c r="BZ166" s="4"/>
      <c r="CA166" s="4"/>
      <c r="CB166" s="8"/>
      <c r="CC166" s="3"/>
      <c r="CE166" s="58"/>
      <c r="CF166" s="4"/>
      <c r="CG166" s="4"/>
      <c r="CH166" s="4"/>
      <c r="CI166" s="4"/>
      <c r="CJ166" s="8"/>
      <c r="CK166" s="3"/>
      <c r="CM166" s="58"/>
      <c r="CN166" s="4"/>
      <c r="CO166" s="4"/>
      <c r="CP166" s="4"/>
      <c r="CQ166" s="4"/>
      <c r="CR166" s="8"/>
      <c r="CS166" s="3"/>
      <c r="CU166" s="58"/>
      <c r="CV166" s="4"/>
      <c r="CW166" s="4"/>
      <c r="CX166" s="4"/>
      <c r="CY166" s="4"/>
      <c r="CZ166" s="8"/>
      <c r="DA166" s="3"/>
      <c r="DC166" s="58"/>
      <c r="DD166" s="4"/>
      <c r="DE166" s="4"/>
      <c r="DF166" s="4"/>
      <c r="DG166" s="4"/>
      <c r="DH166" s="8"/>
      <c r="DI166" s="3"/>
      <c r="DK166" s="58"/>
      <c r="DL166" s="4"/>
      <c r="DM166" s="4"/>
      <c r="DN166" s="4"/>
      <c r="DO166" s="4"/>
      <c r="DP166" s="8"/>
      <c r="DQ166" s="3"/>
      <c r="DS166" s="58"/>
      <c r="DT166" s="4"/>
      <c r="DU166" s="4"/>
      <c r="DV166" s="4"/>
      <c r="DW166" s="4"/>
      <c r="DX166" s="8"/>
      <c r="DY166" s="3"/>
      <c r="EA166" s="58"/>
      <c r="EB166" s="4"/>
      <c r="EC166" s="4"/>
      <c r="ED166" s="4"/>
      <c r="EE166" s="4"/>
      <c r="EF166" s="8"/>
      <c r="EG166" s="3"/>
      <c r="EI166" s="58"/>
      <c r="EJ166" s="4"/>
      <c r="EK166" s="4"/>
      <c r="EL166" s="4"/>
      <c r="EM166" s="4"/>
      <c r="EN166" s="8"/>
      <c r="EO166" s="3"/>
      <c r="EQ166" s="58"/>
      <c r="ER166" s="4"/>
      <c r="ES166" s="4"/>
      <c r="ET166" s="4"/>
      <c r="EU166" s="4"/>
      <c r="EV166" s="8"/>
      <c r="EW166" s="3"/>
      <c r="EY166" s="58"/>
      <c r="EZ166" s="4"/>
      <c r="FA166" s="4"/>
      <c r="FB166" s="4"/>
      <c r="FC166" s="4"/>
      <c r="FD166" s="8"/>
      <c r="FE166" s="3"/>
      <c r="FG166" s="58"/>
      <c r="FH166" s="4"/>
      <c r="FI166" s="4"/>
      <c r="FJ166" s="4"/>
      <c r="FK166" s="4"/>
      <c r="FL166" s="8"/>
      <c r="FM166" s="3"/>
      <c r="FO166" s="58"/>
      <c r="FP166" s="4"/>
      <c r="FQ166" s="4"/>
      <c r="FR166" s="4"/>
      <c r="FS166" s="4"/>
      <c r="FT166" s="8"/>
      <c r="FU166" s="3"/>
      <c r="FW166" s="58"/>
      <c r="FX166" s="4"/>
      <c r="FY166" s="4"/>
      <c r="FZ166" s="4"/>
      <c r="GA166" s="4"/>
      <c r="GB166" s="8"/>
      <c r="GC166" s="3"/>
      <c r="GE166" s="58"/>
      <c r="GF166" s="4"/>
      <c r="GG166" s="4"/>
      <c r="GH166" s="4"/>
      <c r="GI166" s="4"/>
      <c r="GJ166" s="8"/>
      <c r="GK166" s="3"/>
      <c r="GM166" s="58"/>
      <c r="GN166" s="4"/>
      <c r="GO166" s="4"/>
      <c r="GP166" s="4"/>
      <c r="GQ166" s="4"/>
      <c r="GR166" s="8"/>
    </row>
    <row r="167" spans="1:200" ht="13.5" customHeight="1" x14ac:dyDescent="0.25">
      <c r="A167" s="3" t="s">
        <v>116</v>
      </c>
      <c r="C167" s="58" t="s">
        <v>4</v>
      </c>
      <c r="E167" s="4" t="str">
        <f>E7</f>
        <v>MES:</v>
      </c>
      <c r="F167" s="4" t="str">
        <f>F7</f>
        <v>FEBRERO</v>
      </c>
      <c r="G167" s="4" t="str">
        <f>G128</f>
        <v xml:space="preserve">                                VIGENCIA FISCAL:      2017</v>
      </c>
      <c r="H167" s="6"/>
      <c r="K167" s="58"/>
      <c r="L167" s="4"/>
      <c r="M167" s="4"/>
      <c r="N167" s="4"/>
      <c r="O167" s="4"/>
      <c r="P167" s="6"/>
      <c r="Q167" s="3"/>
      <c r="S167" s="58"/>
      <c r="T167" s="4"/>
      <c r="U167" s="4"/>
      <c r="V167" s="4"/>
      <c r="W167" s="4"/>
      <c r="X167" s="6"/>
      <c r="Y167" s="3"/>
      <c r="AA167" s="58"/>
      <c r="AB167" s="4"/>
      <c r="AC167" s="4"/>
      <c r="AD167" s="4"/>
      <c r="AE167" s="4"/>
      <c r="AF167" s="6"/>
      <c r="AG167" s="3"/>
      <c r="AI167" s="58"/>
      <c r="AJ167" s="4"/>
      <c r="AK167" s="4"/>
      <c r="AL167" s="4"/>
      <c r="AM167" s="4"/>
      <c r="AN167" s="6"/>
      <c r="AO167" s="3"/>
      <c r="AQ167" s="58"/>
      <c r="AR167" s="4"/>
      <c r="AS167" s="4"/>
      <c r="AT167" s="4"/>
      <c r="AU167" s="4"/>
      <c r="AV167" s="6"/>
      <c r="AW167" s="3"/>
      <c r="AY167" s="58"/>
      <c r="AZ167" s="4"/>
      <c r="BA167" s="4"/>
      <c r="BB167" s="4"/>
      <c r="BC167" s="4"/>
      <c r="BD167" s="6"/>
      <c r="BE167" s="3"/>
      <c r="BG167" s="58"/>
      <c r="BH167" s="4"/>
      <c r="BI167" s="4"/>
      <c r="BJ167" s="4"/>
      <c r="BK167" s="4"/>
      <c r="BL167" s="6"/>
      <c r="BM167" s="3"/>
      <c r="BO167" s="58"/>
      <c r="BP167" s="4"/>
      <c r="BQ167" s="4"/>
      <c r="BR167" s="4"/>
      <c r="BS167" s="4"/>
      <c r="BT167" s="6"/>
      <c r="BU167" s="3"/>
      <c r="BW167" s="58"/>
      <c r="BX167" s="4"/>
      <c r="BY167" s="4"/>
      <c r="BZ167" s="4"/>
      <c r="CA167" s="4"/>
      <c r="CB167" s="6"/>
      <c r="CC167" s="3"/>
      <c r="CE167" s="58"/>
      <c r="CF167" s="4"/>
      <c r="CG167" s="4"/>
      <c r="CH167" s="4"/>
      <c r="CI167" s="4"/>
      <c r="CJ167" s="6"/>
      <c r="CK167" s="3"/>
      <c r="CM167" s="58"/>
      <c r="CN167" s="4"/>
      <c r="CO167" s="4"/>
      <c r="CP167" s="4"/>
      <c r="CQ167" s="4"/>
      <c r="CR167" s="6"/>
      <c r="CS167" s="3"/>
      <c r="CU167" s="58"/>
      <c r="CV167" s="4"/>
      <c r="CW167" s="4"/>
      <c r="CX167" s="4"/>
      <c r="CY167" s="4"/>
      <c r="CZ167" s="6"/>
      <c r="DA167" s="3"/>
      <c r="DC167" s="58"/>
      <c r="DD167" s="4"/>
      <c r="DE167" s="4"/>
      <c r="DF167" s="4"/>
      <c r="DG167" s="4"/>
      <c r="DH167" s="6"/>
      <c r="DI167" s="3"/>
      <c r="DK167" s="58"/>
      <c r="DL167" s="4"/>
      <c r="DM167" s="4"/>
      <c r="DN167" s="4"/>
      <c r="DO167" s="4"/>
      <c r="DP167" s="6"/>
      <c r="DQ167" s="3"/>
      <c r="DS167" s="58"/>
      <c r="DT167" s="4"/>
      <c r="DU167" s="4"/>
      <c r="DV167" s="4"/>
      <c r="DW167" s="4"/>
      <c r="DX167" s="6"/>
      <c r="DY167" s="3"/>
      <c r="EA167" s="58"/>
      <c r="EB167" s="4"/>
      <c r="EC167" s="4"/>
      <c r="ED167" s="4"/>
      <c r="EE167" s="4"/>
      <c r="EF167" s="6"/>
      <c r="EG167" s="3"/>
      <c r="EI167" s="58"/>
      <c r="EJ167" s="4"/>
      <c r="EK167" s="4"/>
      <c r="EL167" s="4"/>
      <c r="EM167" s="4"/>
      <c r="EN167" s="6"/>
      <c r="EO167" s="3"/>
      <c r="EQ167" s="58"/>
      <c r="ER167" s="4"/>
      <c r="ES167" s="4"/>
      <c r="ET167" s="4"/>
      <c r="EU167" s="4"/>
      <c r="EV167" s="6"/>
      <c r="EW167" s="3"/>
      <c r="EY167" s="58"/>
      <c r="EZ167" s="4"/>
      <c r="FA167" s="4"/>
      <c r="FB167" s="4"/>
      <c r="FC167" s="4"/>
      <c r="FD167" s="6"/>
      <c r="FE167" s="3"/>
      <c r="FG167" s="58"/>
      <c r="FH167" s="4"/>
      <c r="FI167" s="4"/>
      <c r="FJ167" s="4"/>
      <c r="FK167" s="4"/>
      <c r="FL167" s="6"/>
      <c r="FM167" s="3"/>
      <c r="FO167" s="58"/>
      <c r="FP167" s="4"/>
      <c r="FQ167" s="4"/>
      <c r="FR167" s="4"/>
      <c r="FS167" s="4"/>
      <c r="FT167" s="6"/>
      <c r="FU167" s="3"/>
      <c r="FW167" s="58"/>
      <c r="FX167" s="4"/>
      <c r="FY167" s="4"/>
      <c r="FZ167" s="4"/>
      <c r="GA167" s="4"/>
      <c r="GB167" s="6"/>
      <c r="GC167" s="3"/>
      <c r="GE167" s="58"/>
      <c r="GF167" s="4"/>
      <c r="GG167" s="4"/>
      <c r="GH167" s="4"/>
      <c r="GI167" s="4"/>
      <c r="GJ167" s="6"/>
      <c r="GK167" s="3"/>
      <c r="GM167" s="58"/>
      <c r="GN167" s="4"/>
      <c r="GO167" s="4"/>
      <c r="GP167" s="4"/>
      <c r="GQ167" s="4"/>
      <c r="GR167" s="6"/>
    </row>
    <row r="168" spans="1:200" ht="11.25" customHeight="1" thickBot="1" x14ac:dyDescent="0.3">
      <c r="A168" s="3"/>
      <c r="H168" s="6"/>
      <c r="K168" s="58"/>
      <c r="L168" s="4"/>
      <c r="M168" s="4"/>
      <c r="N168" s="4"/>
      <c r="O168" s="4"/>
      <c r="P168" s="6"/>
      <c r="Q168" s="3"/>
      <c r="S168" s="58"/>
      <c r="T168" s="4"/>
      <c r="U168" s="4"/>
      <c r="V168" s="4"/>
      <c r="W168" s="4"/>
      <c r="X168" s="6"/>
      <c r="Y168" s="3"/>
      <c r="AA168" s="58"/>
      <c r="AB168" s="4"/>
      <c r="AC168" s="4"/>
      <c r="AD168" s="4"/>
      <c r="AE168" s="4"/>
      <c r="AF168" s="6"/>
      <c r="AG168" s="3"/>
      <c r="AI168" s="58"/>
      <c r="AJ168" s="4"/>
      <c r="AK168" s="4"/>
      <c r="AL168" s="4"/>
      <c r="AM168" s="4"/>
      <c r="AN168" s="6"/>
      <c r="AO168" s="3"/>
      <c r="AQ168" s="58"/>
      <c r="AR168" s="4"/>
      <c r="AS168" s="4"/>
      <c r="AT168" s="4"/>
      <c r="AU168" s="4"/>
      <c r="AV168" s="6"/>
      <c r="AW168" s="3"/>
      <c r="AY168" s="58"/>
      <c r="AZ168" s="4"/>
      <c r="BA168" s="4"/>
      <c r="BB168" s="4"/>
      <c r="BC168" s="4"/>
      <c r="BD168" s="6"/>
      <c r="BE168" s="3"/>
      <c r="BG168" s="58"/>
      <c r="BH168" s="4"/>
      <c r="BI168" s="4"/>
      <c r="BJ168" s="4"/>
      <c r="BK168" s="4"/>
      <c r="BL168" s="6"/>
      <c r="BM168" s="3"/>
      <c r="BO168" s="58"/>
      <c r="BP168" s="4"/>
      <c r="BQ168" s="4"/>
      <c r="BR168" s="4"/>
      <c r="BS168" s="4"/>
      <c r="BT168" s="6"/>
      <c r="BU168" s="3"/>
      <c r="BW168" s="58"/>
      <c r="BX168" s="4"/>
      <c r="BY168" s="4"/>
      <c r="BZ168" s="4"/>
      <c r="CA168" s="4"/>
      <c r="CB168" s="6"/>
      <c r="CC168" s="3"/>
      <c r="CE168" s="58"/>
      <c r="CF168" s="4"/>
      <c r="CG168" s="4"/>
      <c r="CH168" s="4"/>
      <c r="CI168" s="4"/>
      <c r="CJ168" s="6"/>
      <c r="CK168" s="3"/>
      <c r="CM168" s="58"/>
      <c r="CN168" s="4"/>
      <c r="CO168" s="4"/>
      <c r="CP168" s="4"/>
      <c r="CQ168" s="4"/>
      <c r="CR168" s="6"/>
      <c r="CS168" s="3"/>
      <c r="CU168" s="58"/>
      <c r="CV168" s="4"/>
      <c r="CW168" s="4"/>
      <c r="CX168" s="4"/>
      <c r="CY168" s="4"/>
      <c r="CZ168" s="6"/>
      <c r="DA168" s="3"/>
      <c r="DC168" s="58"/>
      <c r="DD168" s="4"/>
      <c r="DE168" s="4"/>
      <c r="DF168" s="4"/>
      <c r="DG168" s="4"/>
      <c r="DH168" s="6"/>
      <c r="DI168" s="3"/>
      <c r="DK168" s="58"/>
      <c r="DL168" s="4"/>
      <c r="DM168" s="4"/>
      <c r="DN168" s="4"/>
      <c r="DO168" s="4"/>
      <c r="DP168" s="6"/>
      <c r="DQ168" s="3"/>
      <c r="DS168" s="58"/>
      <c r="DT168" s="4"/>
      <c r="DU168" s="4"/>
      <c r="DV168" s="4"/>
      <c r="DW168" s="4"/>
      <c r="DX168" s="6"/>
      <c r="DY168" s="3"/>
      <c r="EA168" s="58"/>
      <c r="EB168" s="4"/>
      <c r="EC168" s="4"/>
      <c r="ED168" s="4"/>
      <c r="EE168" s="4"/>
      <c r="EF168" s="6"/>
      <c r="EG168" s="3"/>
      <c r="EI168" s="58"/>
      <c r="EJ168" s="4"/>
      <c r="EK168" s="4"/>
      <c r="EL168" s="4"/>
      <c r="EM168" s="4"/>
      <c r="EN168" s="6"/>
      <c r="EO168" s="3"/>
      <c r="EQ168" s="58"/>
      <c r="ER168" s="4"/>
      <c r="ES168" s="4"/>
      <c r="ET168" s="4"/>
      <c r="EU168" s="4"/>
      <c r="EV168" s="6"/>
      <c r="EW168" s="3"/>
      <c r="EY168" s="58"/>
      <c r="EZ168" s="4"/>
      <c r="FA168" s="4"/>
      <c r="FB168" s="4"/>
      <c r="FC168" s="4"/>
      <c r="FD168" s="6"/>
      <c r="FE168" s="3"/>
      <c r="FG168" s="58"/>
      <c r="FH168" s="4"/>
      <c r="FI168" s="4"/>
      <c r="FJ168" s="4"/>
      <c r="FK168" s="4"/>
      <c r="FL168" s="6"/>
      <c r="FM168" s="3"/>
      <c r="FO168" s="58"/>
      <c r="FP168" s="4"/>
      <c r="FQ168" s="4"/>
      <c r="FR168" s="4"/>
      <c r="FS168" s="4"/>
      <c r="FT168" s="6"/>
      <c r="FU168" s="3"/>
      <c r="FW168" s="58"/>
      <c r="FX168" s="4"/>
      <c r="FY168" s="4"/>
      <c r="FZ168" s="4"/>
      <c r="GA168" s="4"/>
      <c r="GB168" s="6"/>
      <c r="GC168" s="3"/>
      <c r="GE168" s="58"/>
      <c r="GF168" s="4"/>
      <c r="GG168" s="4"/>
      <c r="GH168" s="4"/>
      <c r="GI168" s="4"/>
      <c r="GJ168" s="6"/>
      <c r="GK168" s="3"/>
      <c r="GM168" s="58"/>
      <c r="GN168" s="4"/>
      <c r="GO168" s="4"/>
      <c r="GP168" s="4"/>
      <c r="GQ168" s="4"/>
      <c r="GR168" s="6"/>
    </row>
    <row r="169" spans="1:200" ht="27" customHeight="1" thickBot="1" x14ac:dyDescent="0.3">
      <c r="A169" s="11" t="s">
        <v>119</v>
      </c>
      <c r="B169" s="44"/>
      <c r="C169" s="45" t="s">
        <v>120</v>
      </c>
      <c r="D169" s="46" t="s">
        <v>121</v>
      </c>
      <c r="E169" s="46" t="s">
        <v>122</v>
      </c>
      <c r="F169" s="46" t="s">
        <v>123</v>
      </c>
      <c r="G169" s="46" t="s">
        <v>124</v>
      </c>
      <c r="H169" s="48" t="s">
        <v>125</v>
      </c>
    </row>
    <row r="170" spans="1:200" ht="81.75" customHeight="1" x14ac:dyDescent="0.25">
      <c r="A170" s="22">
        <v>240106009</v>
      </c>
      <c r="B170" s="23">
        <v>13</v>
      </c>
      <c r="C170" s="79" t="s">
        <v>182</v>
      </c>
      <c r="D170" s="122">
        <v>40000000000</v>
      </c>
      <c r="E170" s="122">
        <v>40000000000</v>
      </c>
      <c r="F170" s="122">
        <v>40000000000</v>
      </c>
      <c r="G170" s="122">
        <v>0</v>
      </c>
      <c r="H170" s="123">
        <v>0</v>
      </c>
    </row>
    <row r="171" spans="1:200" ht="93.75" customHeight="1" x14ac:dyDescent="0.25">
      <c r="A171" s="27">
        <v>240106009</v>
      </c>
      <c r="B171" s="28">
        <v>11</v>
      </c>
      <c r="C171" s="31" t="s">
        <v>182</v>
      </c>
      <c r="D171" s="124">
        <v>5741762205</v>
      </c>
      <c r="E171" s="124">
        <v>234268481</v>
      </c>
      <c r="F171" s="124">
        <v>234268481</v>
      </c>
      <c r="G171" s="124">
        <v>0</v>
      </c>
      <c r="H171" s="125">
        <v>0</v>
      </c>
    </row>
    <row r="172" spans="1:200" ht="45" customHeight="1" x14ac:dyDescent="0.25">
      <c r="A172" s="27">
        <v>2401060010</v>
      </c>
      <c r="B172" s="28">
        <v>10</v>
      </c>
      <c r="C172" s="31" t="s">
        <v>183</v>
      </c>
      <c r="D172" s="124">
        <v>23681967660</v>
      </c>
      <c r="E172" s="124">
        <v>23681967660</v>
      </c>
      <c r="F172" s="124">
        <v>23681967660</v>
      </c>
      <c r="G172" s="124">
        <v>22305828</v>
      </c>
      <c r="H172" s="125">
        <v>22305828</v>
      </c>
    </row>
    <row r="173" spans="1:200" ht="50.25" customHeight="1" x14ac:dyDescent="0.25">
      <c r="A173" s="27">
        <v>2401060010</v>
      </c>
      <c r="B173" s="28">
        <v>13</v>
      </c>
      <c r="C173" s="31" t="s">
        <v>183</v>
      </c>
      <c r="D173" s="124">
        <v>20000000000</v>
      </c>
      <c r="E173" s="124">
        <v>20000000000</v>
      </c>
      <c r="F173" s="124">
        <v>20000000000</v>
      </c>
      <c r="G173" s="124">
        <v>0</v>
      </c>
      <c r="H173" s="125">
        <v>0</v>
      </c>
    </row>
    <row r="174" spans="1:200" ht="48" customHeight="1" x14ac:dyDescent="0.25">
      <c r="A174" s="27">
        <v>2401060010</v>
      </c>
      <c r="B174" s="28">
        <v>11</v>
      </c>
      <c r="C174" s="31" t="s">
        <v>183</v>
      </c>
      <c r="D174" s="124">
        <v>1172988983</v>
      </c>
      <c r="E174" s="124">
        <v>1172988983</v>
      </c>
      <c r="F174" s="124">
        <v>1172988983</v>
      </c>
      <c r="G174" s="124">
        <v>0</v>
      </c>
      <c r="H174" s="125">
        <v>0</v>
      </c>
    </row>
    <row r="175" spans="1:200" ht="79.5" customHeight="1" x14ac:dyDescent="0.25">
      <c r="A175" s="27">
        <v>2401060011</v>
      </c>
      <c r="B175" s="28">
        <v>10</v>
      </c>
      <c r="C175" s="31" t="s">
        <v>184</v>
      </c>
      <c r="D175" s="124">
        <v>6474653378</v>
      </c>
      <c r="E175" s="124">
        <v>6474653378</v>
      </c>
      <c r="F175" s="124">
        <v>6474653378</v>
      </c>
      <c r="G175" s="124">
        <v>0</v>
      </c>
      <c r="H175" s="125">
        <v>0</v>
      </c>
    </row>
    <row r="176" spans="1:200" ht="33.75" customHeight="1" x14ac:dyDescent="0.25">
      <c r="A176" s="27">
        <v>2401060012</v>
      </c>
      <c r="B176" s="28">
        <v>11</v>
      </c>
      <c r="C176" s="31" t="s">
        <v>83</v>
      </c>
      <c r="D176" s="124">
        <f>397814102722+94582265090</f>
        <v>492396367812</v>
      </c>
      <c r="E176" s="124">
        <f>397814102722+41361265091</f>
        <v>439175367813</v>
      </c>
      <c r="F176" s="124">
        <f>397814102722+41361265091</f>
        <v>439175367813</v>
      </c>
      <c r="G176" s="124">
        <v>0</v>
      </c>
      <c r="H176" s="125">
        <v>0</v>
      </c>
    </row>
    <row r="177" spans="1:8" ht="47.25" customHeight="1" x14ac:dyDescent="0.25">
      <c r="A177" s="27">
        <v>2401060031</v>
      </c>
      <c r="B177" s="28">
        <v>10</v>
      </c>
      <c r="C177" s="31" t="s">
        <v>185</v>
      </c>
      <c r="D177" s="124">
        <v>11348399141</v>
      </c>
      <c r="E177" s="124">
        <v>0</v>
      </c>
      <c r="F177" s="124">
        <v>0</v>
      </c>
      <c r="G177" s="124">
        <v>0</v>
      </c>
      <c r="H177" s="125">
        <v>0</v>
      </c>
    </row>
    <row r="178" spans="1:8" ht="45.75" customHeight="1" x14ac:dyDescent="0.25">
      <c r="A178" s="27">
        <v>240160031</v>
      </c>
      <c r="B178" s="28">
        <v>20</v>
      </c>
      <c r="C178" s="31" t="s">
        <v>185</v>
      </c>
      <c r="D178" s="124">
        <v>50000000000</v>
      </c>
      <c r="E178" s="124">
        <v>0</v>
      </c>
      <c r="F178" s="124">
        <v>0</v>
      </c>
      <c r="G178" s="124">
        <v>0</v>
      </c>
      <c r="H178" s="125">
        <v>0</v>
      </c>
    </row>
    <row r="179" spans="1:8" ht="13.5" customHeight="1" x14ac:dyDescent="0.25">
      <c r="A179" s="27">
        <v>2404</v>
      </c>
      <c r="B179" s="28"/>
      <c r="C179" s="31" t="s">
        <v>186</v>
      </c>
      <c r="D179" s="124">
        <f>+D180</f>
        <v>123854526966</v>
      </c>
      <c r="E179" s="124">
        <f>+E180</f>
        <v>104508040036</v>
      </c>
      <c r="F179" s="124">
        <f>+F180</f>
        <v>32582408107</v>
      </c>
      <c r="G179" s="124">
        <f>+G180</f>
        <v>0</v>
      </c>
      <c r="H179" s="125">
        <f>+H180</f>
        <v>0</v>
      </c>
    </row>
    <row r="180" spans="1:8" ht="13.5" customHeight="1" x14ac:dyDescent="0.25">
      <c r="A180" s="27">
        <v>24040600</v>
      </c>
      <c r="B180" s="28"/>
      <c r="C180" s="31" t="s">
        <v>78</v>
      </c>
      <c r="D180" s="124">
        <f>SUM(D181:D183)</f>
        <v>123854526966</v>
      </c>
      <c r="E180" s="124">
        <f>SUM(E181:E183)</f>
        <v>104508040036</v>
      </c>
      <c r="F180" s="124">
        <f>SUM(F181:F183)</f>
        <v>32582408107</v>
      </c>
      <c r="G180" s="124">
        <f>SUM(G181:G183)</f>
        <v>0</v>
      </c>
      <c r="H180" s="125">
        <f>SUM(H181:H183)</f>
        <v>0</v>
      </c>
    </row>
    <row r="181" spans="1:8" ht="43.5" customHeight="1" x14ac:dyDescent="0.25">
      <c r="A181" s="27">
        <v>240406001</v>
      </c>
      <c r="B181" s="28">
        <v>10</v>
      </c>
      <c r="C181" s="31" t="s">
        <v>89</v>
      </c>
      <c r="D181" s="124">
        <v>25752084287</v>
      </c>
      <c r="E181" s="124">
        <v>25752084287</v>
      </c>
      <c r="F181" s="124">
        <v>1211663863</v>
      </c>
      <c r="G181" s="124">
        <v>0</v>
      </c>
      <c r="H181" s="125">
        <v>0</v>
      </c>
    </row>
    <row r="182" spans="1:8" ht="45" customHeight="1" x14ac:dyDescent="0.25">
      <c r="A182" s="27">
        <v>240406001</v>
      </c>
      <c r="B182" s="28">
        <v>13</v>
      </c>
      <c r="C182" s="31" t="s">
        <v>89</v>
      </c>
      <c r="D182" s="124">
        <v>30000000000</v>
      </c>
      <c r="E182" s="124">
        <v>19549065863</v>
      </c>
      <c r="F182" s="124">
        <v>0</v>
      </c>
      <c r="G182" s="126">
        <v>0</v>
      </c>
      <c r="H182" s="127">
        <v>0</v>
      </c>
    </row>
    <row r="183" spans="1:8" ht="45" customHeight="1" x14ac:dyDescent="0.25">
      <c r="A183" s="27">
        <v>240406001</v>
      </c>
      <c r="B183" s="28">
        <v>20</v>
      </c>
      <c r="C183" s="31" t="s">
        <v>89</v>
      </c>
      <c r="D183" s="124">
        <v>68102442679</v>
      </c>
      <c r="E183" s="124">
        <v>59206889886</v>
      </c>
      <c r="F183" s="124">
        <v>31370744244</v>
      </c>
      <c r="G183" s="126">
        <v>0</v>
      </c>
      <c r="H183" s="127">
        <v>0</v>
      </c>
    </row>
    <row r="184" spans="1:8" ht="15.75" x14ac:dyDescent="0.25">
      <c r="A184" s="27">
        <v>2405</v>
      </c>
      <c r="B184" s="28"/>
      <c r="C184" s="31" t="s">
        <v>187</v>
      </c>
      <c r="D184" s="124">
        <f>+D185</f>
        <v>3500000000</v>
      </c>
      <c r="E184" s="124">
        <f>+E185</f>
        <v>1226043184</v>
      </c>
      <c r="F184" s="124">
        <f>+F185</f>
        <v>1129314713</v>
      </c>
      <c r="G184" s="124">
        <f>+G185</f>
        <v>0</v>
      </c>
      <c r="H184" s="125">
        <f>+H185</f>
        <v>0</v>
      </c>
    </row>
    <row r="185" spans="1:8" ht="16.5" customHeight="1" thickBot="1" x14ac:dyDescent="0.3">
      <c r="A185" s="33">
        <v>24050600</v>
      </c>
      <c r="B185" s="34"/>
      <c r="C185" s="74" t="s">
        <v>78</v>
      </c>
      <c r="D185" s="129">
        <f>+D196</f>
        <v>3500000000</v>
      </c>
      <c r="E185" s="129">
        <f>+E196</f>
        <v>1226043184</v>
      </c>
      <c r="F185" s="129">
        <f>+F196</f>
        <v>1129314713</v>
      </c>
      <c r="G185" s="129">
        <f>+G196</f>
        <v>0</v>
      </c>
      <c r="H185" s="130">
        <f>+H196</f>
        <v>0</v>
      </c>
    </row>
    <row r="186" spans="1:8" ht="6" customHeight="1" thickBot="1" x14ac:dyDescent="0.3">
      <c r="A186" s="151"/>
      <c r="B186" s="151"/>
      <c r="C186" s="152"/>
      <c r="D186" s="153"/>
      <c r="E186" s="153"/>
      <c r="F186" s="153"/>
      <c r="G186" s="153"/>
      <c r="H186" s="153"/>
    </row>
    <row r="187" spans="1:8" x14ac:dyDescent="0.25">
      <c r="A187" s="234" t="s">
        <v>1</v>
      </c>
      <c r="B187" s="235"/>
      <c r="C187" s="235"/>
      <c r="D187" s="235"/>
      <c r="E187" s="235"/>
      <c r="F187" s="235"/>
      <c r="G187" s="235"/>
      <c r="H187" s="236"/>
    </row>
    <row r="188" spans="1:8" ht="12" customHeight="1" x14ac:dyDescent="0.25">
      <c r="A188" s="231" t="s">
        <v>115</v>
      </c>
      <c r="B188" s="232"/>
      <c r="C188" s="232"/>
      <c r="D188" s="232"/>
      <c r="E188" s="232"/>
      <c r="F188" s="232"/>
      <c r="G188" s="232"/>
      <c r="H188" s="233"/>
    </row>
    <row r="189" spans="1:8" ht="1.5" hidden="1" customHeight="1" x14ac:dyDescent="0.25">
      <c r="A189" s="3"/>
      <c r="H189" s="6"/>
    </row>
    <row r="190" spans="1:8" ht="12" customHeight="1" x14ac:dyDescent="0.25">
      <c r="A190" s="7" t="s">
        <v>0</v>
      </c>
      <c r="H190" s="6"/>
    </row>
    <row r="191" spans="1:8" ht="2.25" hidden="1" customHeight="1" x14ac:dyDescent="0.25">
      <c r="A191" s="3"/>
      <c r="H191" s="8"/>
    </row>
    <row r="192" spans="1:8" ht="15.75" customHeight="1" thickBot="1" x14ac:dyDescent="0.3">
      <c r="A192" s="3" t="s">
        <v>116</v>
      </c>
      <c r="C192" s="58" t="s">
        <v>4</v>
      </c>
      <c r="E192" s="4" t="str">
        <f>E128</f>
        <v>MES:</v>
      </c>
      <c r="F192" s="4" t="str">
        <f>F7</f>
        <v>FEBRERO</v>
      </c>
      <c r="G192" s="4" t="str">
        <f>G167</f>
        <v xml:space="preserve">                                VIGENCIA FISCAL:      2017</v>
      </c>
      <c r="H192" s="6"/>
    </row>
    <row r="193" spans="1:8" ht="3" hidden="1" customHeight="1" x14ac:dyDescent="0.25">
      <c r="A193" s="3"/>
      <c r="H193" s="6"/>
    </row>
    <row r="194" spans="1:8" ht="15" customHeight="1" thickBot="1" x14ac:dyDescent="0.3">
      <c r="A194" s="134"/>
      <c r="B194" s="135"/>
      <c r="C194" s="136"/>
      <c r="D194" s="137"/>
      <c r="E194" s="137"/>
      <c r="F194" s="137"/>
      <c r="G194" s="137"/>
      <c r="H194" s="138"/>
    </row>
    <row r="195" spans="1:8" ht="27.75" customHeight="1" thickBot="1" x14ac:dyDescent="0.3">
      <c r="A195" s="11" t="s">
        <v>119</v>
      </c>
      <c r="B195" s="44"/>
      <c r="C195" s="45" t="s">
        <v>120</v>
      </c>
      <c r="D195" s="46" t="s">
        <v>121</v>
      </c>
      <c r="E195" s="46" t="s">
        <v>122</v>
      </c>
      <c r="F195" s="46" t="s">
        <v>123</v>
      </c>
      <c r="G195" s="46" t="s">
        <v>124</v>
      </c>
      <c r="H195" s="48" t="s">
        <v>125</v>
      </c>
    </row>
    <row r="196" spans="1:8" ht="37.5" customHeight="1" x14ac:dyDescent="0.25">
      <c r="A196" s="27">
        <v>240506001</v>
      </c>
      <c r="B196" s="28">
        <v>20</v>
      </c>
      <c r="C196" s="79" t="s">
        <v>91</v>
      </c>
      <c r="D196" s="124">
        <v>3500000000</v>
      </c>
      <c r="E196" s="124">
        <v>1226043184</v>
      </c>
      <c r="F196" s="124">
        <v>1129314713</v>
      </c>
      <c r="G196" s="124">
        <v>0</v>
      </c>
      <c r="H196" s="125">
        <v>0</v>
      </c>
    </row>
    <row r="197" spans="1:8" ht="29.25" customHeight="1" x14ac:dyDescent="0.25">
      <c r="A197" s="27">
        <v>2499</v>
      </c>
      <c r="B197" s="28"/>
      <c r="C197" s="31" t="s">
        <v>188</v>
      </c>
      <c r="D197" s="124">
        <f>+D198</f>
        <v>52743745324</v>
      </c>
      <c r="E197" s="124">
        <f>+E198</f>
        <v>28825832871</v>
      </c>
      <c r="F197" s="124">
        <f>+F198</f>
        <v>24244693071</v>
      </c>
      <c r="G197" s="124">
        <f>+G198</f>
        <v>867945008</v>
      </c>
      <c r="H197" s="125">
        <f>+H198</f>
        <v>867945008</v>
      </c>
    </row>
    <row r="198" spans="1:8" ht="16.5" customHeight="1" x14ac:dyDescent="0.25">
      <c r="A198" s="27">
        <v>24990600</v>
      </c>
      <c r="B198" s="28"/>
      <c r="C198" s="31" t="s">
        <v>78</v>
      </c>
      <c r="D198" s="124">
        <f>SUM(D199:D205)</f>
        <v>52743745324</v>
      </c>
      <c r="E198" s="124">
        <f>SUM(E199:E205)</f>
        <v>28825832871</v>
      </c>
      <c r="F198" s="124">
        <f>SUM(F199:F205)</f>
        <v>24244693071</v>
      </c>
      <c r="G198" s="124">
        <f>SUM(G199:G205)</f>
        <v>867945008</v>
      </c>
      <c r="H198" s="125">
        <f>SUM(H199:H205)</f>
        <v>867945008</v>
      </c>
    </row>
    <row r="199" spans="1:8" ht="45" customHeight="1" x14ac:dyDescent="0.25">
      <c r="A199" s="27">
        <v>249906001</v>
      </c>
      <c r="B199" s="28">
        <v>10</v>
      </c>
      <c r="C199" s="31" t="s">
        <v>95</v>
      </c>
      <c r="D199" s="124">
        <v>3796516572</v>
      </c>
      <c r="E199" s="124">
        <v>200000000</v>
      </c>
      <c r="F199" s="124">
        <v>0</v>
      </c>
      <c r="G199" s="124">
        <v>0</v>
      </c>
      <c r="H199" s="125">
        <v>0</v>
      </c>
    </row>
    <row r="200" spans="1:8" ht="45" customHeight="1" x14ac:dyDescent="0.25">
      <c r="A200" s="27">
        <v>249906001</v>
      </c>
      <c r="B200" s="28">
        <v>13</v>
      </c>
      <c r="C200" s="31" t="s">
        <v>95</v>
      </c>
      <c r="D200" s="124">
        <v>5000000000</v>
      </c>
      <c r="E200" s="124">
        <v>0</v>
      </c>
      <c r="F200" s="124">
        <v>0</v>
      </c>
      <c r="G200" s="124">
        <v>0</v>
      </c>
      <c r="H200" s="125">
        <v>0</v>
      </c>
    </row>
    <row r="201" spans="1:8" ht="43.5" customHeight="1" x14ac:dyDescent="0.25">
      <c r="A201" s="27">
        <v>249906001</v>
      </c>
      <c r="B201" s="28">
        <v>20</v>
      </c>
      <c r="C201" s="31" t="s">
        <v>95</v>
      </c>
      <c r="D201" s="124">
        <v>15789524800</v>
      </c>
      <c r="E201" s="124">
        <v>10440457287</v>
      </c>
      <c r="F201" s="124">
        <v>9579683287</v>
      </c>
      <c r="G201" s="124">
        <v>130492619</v>
      </c>
      <c r="H201" s="125">
        <v>130492619</v>
      </c>
    </row>
    <row r="202" spans="1:8" ht="57" customHeight="1" x14ac:dyDescent="0.25">
      <c r="A202" s="27">
        <v>249906002</v>
      </c>
      <c r="B202" s="28">
        <v>20</v>
      </c>
      <c r="C202" s="31" t="s">
        <v>189</v>
      </c>
      <c r="D202" s="124">
        <v>58000000</v>
      </c>
      <c r="E202" s="124">
        <v>0</v>
      </c>
      <c r="F202" s="124">
        <v>0</v>
      </c>
      <c r="G202" s="124">
        <v>0</v>
      </c>
      <c r="H202" s="125">
        <v>0</v>
      </c>
    </row>
    <row r="203" spans="1:8" ht="59.25" customHeight="1" x14ac:dyDescent="0.25">
      <c r="A203" s="27">
        <v>249906002</v>
      </c>
      <c r="B203" s="28">
        <v>21</v>
      </c>
      <c r="C203" s="31" t="s">
        <v>189</v>
      </c>
      <c r="D203" s="124">
        <v>192000000</v>
      </c>
      <c r="E203" s="124">
        <v>0</v>
      </c>
      <c r="F203" s="124">
        <v>0</v>
      </c>
      <c r="G203" s="124">
        <v>0</v>
      </c>
      <c r="H203" s="125">
        <v>0</v>
      </c>
    </row>
    <row r="204" spans="1:8" ht="76.5" customHeight="1" x14ac:dyDescent="0.25">
      <c r="A204" s="27">
        <v>249906003</v>
      </c>
      <c r="B204" s="28">
        <v>20</v>
      </c>
      <c r="C204" s="31" t="s">
        <v>93</v>
      </c>
      <c r="D204" s="124">
        <v>4000000000</v>
      </c>
      <c r="E204" s="124">
        <v>1035815757</v>
      </c>
      <c r="F204" s="124">
        <v>96696957</v>
      </c>
      <c r="G204" s="124">
        <v>0</v>
      </c>
      <c r="H204" s="125">
        <v>0</v>
      </c>
    </row>
    <row r="205" spans="1:8" ht="60.75" customHeight="1" thickBot="1" x14ac:dyDescent="0.3">
      <c r="A205" s="27">
        <v>249906004</v>
      </c>
      <c r="B205" s="28">
        <v>20</v>
      </c>
      <c r="C205" s="31" t="s">
        <v>190</v>
      </c>
      <c r="D205" s="124">
        <v>23907703952</v>
      </c>
      <c r="E205" s="124">
        <v>17149559827</v>
      </c>
      <c r="F205" s="124">
        <v>14568312827</v>
      </c>
      <c r="G205" s="124">
        <v>737452389</v>
      </c>
      <c r="H205" s="125">
        <v>737452389</v>
      </c>
    </row>
    <row r="206" spans="1:8" ht="15" customHeight="1" thickBot="1" x14ac:dyDescent="0.3">
      <c r="A206" s="237" t="s">
        <v>191</v>
      </c>
      <c r="B206" s="238"/>
      <c r="C206" s="239"/>
      <c r="D206" s="154">
        <f>+D143+D139+D11</f>
        <v>2639412084869</v>
      </c>
      <c r="E206" s="154">
        <f>+E11+E139+E143</f>
        <v>1571855858184</v>
      </c>
      <c r="F206" s="154">
        <f>+F11+F139+F143</f>
        <v>1457722799844.01</v>
      </c>
      <c r="G206" s="154">
        <f>+G11+G139+G143</f>
        <v>46793402789.010002</v>
      </c>
      <c r="H206" s="90">
        <f>+H11+H139+H143</f>
        <v>46220123484.010002</v>
      </c>
    </row>
    <row r="207" spans="1:8" ht="16.5" customHeight="1" x14ac:dyDescent="0.25">
      <c r="A207" s="155"/>
      <c r="B207" s="115"/>
      <c r="C207" s="116"/>
      <c r="D207" s="117"/>
      <c r="E207" s="117"/>
      <c r="F207" s="156"/>
      <c r="G207" s="156"/>
      <c r="H207" s="118"/>
    </row>
    <row r="208" spans="1:8" ht="16.5" customHeight="1" x14ac:dyDescent="0.25">
      <c r="A208" s="3"/>
      <c r="F208" s="153"/>
      <c r="G208" s="153"/>
      <c r="H208" s="6"/>
    </row>
    <row r="209" spans="1:8" ht="7.5" customHeight="1" x14ac:dyDescent="0.25">
      <c r="A209" s="3"/>
      <c r="F209" s="153"/>
      <c r="G209" s="153"/>
      <c r="H209" s="6"/>
    </row>
    <row r="210" spans="1:8" ht="16.5" hidden="1" customHeight="1" x14ac:dyDescent="0.25">
      <c r="A210" s="3"/>
      <c r="F210" s="153"/>
      <c r="G210" s="153"/>
      <c r="H210" s="6"/>
    </row>
    <row r="211" spans="1:8" ht="16.5" hidden="1" customHeight="1" x14ac:dyDescent="0.25">
      <c r="A211" s="3"/>
      <c r="F211" s="153"/>
      <c r="G211" s="153"/>
      <c r="H211" s="6"/>
    </row>
    <row r="212" spans="1:8" ht="16.5" customHeight="1" x14ac:dyDescent="0.25">
      <c r="A212" s="3"/>
      <c r="F212" s="153"/>
      <c r="G212" s="153"/>
      <c r="H212" s="6"/>
    </row>
    <row r="213" spans="1:8" ht="5.25" customHeight="1" x14ac:dyDescent="0.25">
      <c r="A213" s="3"/>
      <c r="C213" s="58" t="s">
        <v>192</v>
      </c>
      <c r="D213" s="157"/>
      <c r="E213" s="1"/>
      <c r="F213" s="153" t="s">
        <v>193</v>
      </c>
      <c r="G213" s="153"/>
      <c r="H213" s="6"/>
    </row>
    <row r="214" spans="1:8" x14ac:dyDescent="0.25">
      <c r="A214" s="7"/>
      <c r="C214" s="158" t="s">
        <v>194</v>
      </c>
      <c r="D214" s="1"/>
      <c r="E214" s="157"/>
      <c r="F214" s="103" t="s">
        <v>195</v>
      </c>
      <c r="H214" s="6"/>
    </row>
    <row r="215" spans="1:8" x14ac:dyDescent="0.25">
      <c r="A215" s="7"/>
      <c r="C215" s="158" t="s">
        <v>196</v>
      </c>
      <c r="D215" s="157"/>
      <c r="E215" s="1"/>
      <c r="F215" s="103" t="s">
        <v>197</v>
      </c>
      <c r="H215" s="159"/>
    </row>
    <row r="216" spans="1:8" x14ac:dyDescent="0.25">
      <c r="A216" s="7"/>
      <c r="C216" s="158"/>
      <c r="D216" s="1"/>
      <c r="E216" s="1"/>
      <c r="F216" s="103"/>
      <c r="H216" s="159"/>
    </row>
    <row r="217" spans="1:8" ht="16.5" hidden="1" customHeight="1" x14ac:dyDescent="0.25">
      <c r="A217" s="3"/>
      <c r="D217" s="103"/>
      <c r="H217" s="6"/>
    </row>
    <row r="218" spans="1:8" ht="16.5" hidden="1" customHeight="1" x14ac:dyDescent="0.25">
      <c r="A218" s="3"/>
      <c r="D218" s="103"/>
      <c r="E218" s="1"/>
      <c r="H218" s="6"/>
    </row>
    <row r="219" spans="1:8" ht="16.5" customHeight="1" x14ac:dyDescent="0.25">
      <c r="A219" s="3"/>
      <c r="D219" s="103"/>
      <c r="E219" s="1"/>
      <c r="H219" s="6"/>
    </row>
    <row r="220" spans="1:8" x14ac:dyDescent="0.25">
      <c r="A220" s="3"/>
      <c r="D220" s="103"/>
      <c r="E220" s="1"/>
      <c r="H220" s="6"/>
    </row>
    <row r="221" spans="1:8" ht="2.25" customHeight="1" x14ac:dyDescent="0.25">
      <c r="A221" s="3"/>
      <c r="D221" s="103"/>
      <c r="E221" s="1"/>
      <c r="H221" s="6"/>
    </row>
    <row r="222" spans="1:8" x14ac:dyDescent="0.25">
      <c r="A222" s="3"/>
      <c r="C222" s="160" t="s">
        <v>193</v>
      </c>
      <c r="D222" s="103" t="s">
        <v>193</v>
      </c>
      <c r="E222" s="1"/>
      <c r="F222" s="103" t="s">
        <v>193</v>
      </c>
      <c r="H222" s="6"/>
    </row>
    <row r="223" spans="1:8" ht="12.75" customHeight="1" x14ac:dyDescent="0.25">
      <c r="A223" s="3"/>
      <c r="C223" s="158" t="s">
        <v>198</v>
      </c>
      <c r="D223" s="103" t="s">
        <v>199</v>
      </c>
      <c r="E223" s="1"/>
      <c r="F223" s="103" t="s">
        <v>110</v>
      </c>
      <c r="H223" s="6"/>
    </row>
    <row r="224" spans="1:8" ht="17.25" customHeight="1" thickBot="1" x14ac:dyDescent="0.3">
      <c r="A224" s="104"/>
      <c r="B224" s="63"/>
      <c r="C224" s="161" t="s">
        <v>200</v>
      </c>
      <c r="D224" s="162" t="s">
        <v>201</v>
      </c>
      <c r="E224" s="63"/>
      <c r="F224" s="162" t="s">
        <v>202</v>
      </c>
      <c r="G224" s="64"/>
      <c r="H224" s="66"/>
    </row>
    <row r="225" spans="1:8" ht="0.75" hidden="1" customHeight="1" x14ac:dyDescent="0.25">
      <c r="A225" s="3"/>
      <c r="C225" s="152"/>
      <c r="D225" s="163"/>
      <c r="E225" s="151"/>
      <c r="F225" s="153"/>
      <c r="G225" s="153"/>
      <c r="H225" s="6"/>
    </row>
    <row r="226" spans="1:8" ht="0.75" customHeight="1" thickBot="1" x14ac:dyDescent="0.3">
      <c r="A226" s="104"/>
      <c r="B226" s="63"/>
      <c r="C226" s="164"/>
      <c r="D226" s="165"/>
      <c r="E226" s="166"/>
      <c r="F226" s="167"/>
      <c r="G226" s="167"/>
      <c r="H226" s="66"/>
    </row>
    <row r="227" spans="1:8" x14ac:dyDescent="0.25">
      <c r="A227" s="3"/>
      <c r="C227" s="152"/>
      <c r="D227" s="163"/>
      <c r="E227" s="151"/>
      <c r="F227" s="153"/>
      <c r="G227" s="153"/>
    </row>
    <row r="230" spans="1:8" x14ac:dyDescent="0.25">
      <c r="E230" s="168"/>
    </row>
  </sheetData>
  <mergeCells count="37">
    <mergeCell ref="Q163:X163"/>
    <mergeCell ref="A2:H2"/>
    <mergeCell ref="A3:H3"/>
    <mergeCell ref="A49:H49"/>
    <mergeCell ref="A50:H50"/>
    <mergeCell ref="A83:H83"/>
    <mergeCell ref="A84:H84"/>
    <mergeCell ref="A123:H123"/>
    <mergeCell ref="A124:H124"/>
    <mergeCell ref="A162:H162"/>
    <mergeCell ref="A163:H163"/>
    <mergeCell ref="J163:P163"/>
    <mergeCell ref="CS163:CZ163"/>
    <mergeCell ref="DA163:DH163"/>
    <mergeCell ref="DI163:DP163"/>
    <mergeCell ref="Y163:AF163"/>
    <mergeCell ref="AG163:AN163"/>
    <mergeCell ref="AO163:AV163"/>
    <mergeCell ref="AW163:BD163"/>
    <mergeCell ref="BE163:BL163"/>
    <mergeCell ref="BM163:BT163"/>
    <mergeCell ref="A206:C206"/>
    <mergeCell ref="FM163:FT163"/>
    <mergeCell ref="FU163:GB163"/>
    <mergeCell ref="GC163:GJ163"/>
    <mergeCell ref="GK163:GR163"/>
    <mergeCell ref="A187:H187"/>
    <mergeCell ref="A188:H188"/>
    <mergeCell ref="DQ163:DX163"/>
    <mergeCell ref="DY163:EF163"/>
    <mergeCell ref="EG163:EN163"/>
    <mergeCell ref="EO163:EV163"/>
    <mergeCell ref="EW163:FD163"/>
    <mergeCell ref="FE163:FL163"/>
    <mergeCell ref="BU163:CB163"/>
    <mergeCell ref="CC163:CJ163"/>
    <mergeCell ref="CK163:CR1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workbookViewId="0">
      <selection activeCell="F20" sqref="F20"/>
    </sheetView>
  </sheetViews>
  <sheetFormatPr baseColWidth="10" defaultRowHeight="15" x14ac:dyDescent="0.25"/>
  <cols>
    <col min="1" max="1" width="13.5703125" style="1" customWidth="1"/>
    <col min="2" max="2" width="6.7109375" style="1" customWidth="1"/>
    <col min="3" max="3" width="49.85546875" style="1" customWidth="1"/>
    <col min="4" max="4" width="20.7109375" style="1" customWidth="1"/>
    <col min="5" max="5" width="18.5703125" style="169" customWidth="1"/>
    <col min="6" max="6" width="21.28515625" style="4" customWidth="1"/>
    <col min="7" max="7" width="17.85546875" style="4" hidden="1" customWidth="1"/>
    <col min="8" max="8" width="21" style="4" hidden="1" customWidth="1"/>
    <col min="9" max="9" width="1.140625" style="4" hidden="1" customWidth="1"/>
    <col min="10" max="10" width="20" style="4" customWidth="1"/>
    <col min="11" max="12" width="17.42578125" style="4" hidden="1" customWidth="1"/>
    <col min="13" max="13" width="23.5703125" style="4" customWidth="1"/>
    <col min="14" max="14" width="2.7109375" style="1" customWidth="1"/>
    <col min="15" max="15" width="19.5703125" style="1" hidden="1" customWidth="1"/>
    <col min="16" max="16" width="15.42578125" style="1" hidden="1" customWidth="1"/>
    <col min="17" max="34" width="0" style="1" hidden="1" customWidth="1"/>
    <col min="35" max="256" width="11.42578125" style="1"/>
    <col min="257" max="257" width="13.5703125" style="1" customWidth="1"/>
    <col min="258" max="258" width="6.7109375" style="1" customWidth="1"/>
    <col min="259" max="259" width="49.85546875" style="1" customWidth="1"/>
    <col min="260" max="260" width="20.7109375" style="1" customWidth="1"/>
    <col min="261" max="261" width="18.5703125" style="1" customWidth="1"/>
    <col min="262" max="262" width="21.285156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703125" style="1" customWidth="1"/>
    <col min="270" max="270" width="2.7109375" style="1" customWidth="1"/>
    <col min="271" max="290" width="0" style="1" hidden="1" customWidth="1"/>
    <col min="291" max="512" width="11.42578125" style="1"/>
    <col min="513" max="513" width="13.5703125" style="1" customWidth="1"/>
    <col min="514" max="514" width="6.7109375" style="1" customWidth="1"/>
    <col min="515" max="515" width="49.85546875" style="1" customWidth="1"/>
    <col min="516" max="516" width="20.7109375" style="1" customWidth="1"/>
    <col min="517" max="517" width="18.5703125" style="1" customWidth="1"/>
    <col min="518" max="518" width="21.285156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703125" style="1" customWidth="1"/>
    <col min="526" max="526" width="2.7109375" style="1" customWidth="1"/>
    <col min="527" max="546" width="0" style="1" hidden="1" customWidth="1"/>
    <col min="547" max="768" width="11.42578125" style="1"/>
    <col min="769" max="769" width="13.5703125" style="1" customWidth="1"/>
    <col min="770" max="770" width="6.7109375" style="1" customWidth="1"/>
    <col min="771" max="771" width="49.85546875" style="1" customWidth="1"/>
    <col min="772" max="772" width="20.7109375" style="1" customWidth="1"/>
    <col min="773" max="773" width="18.5703125" style="1" customWidth="1"/>
    <col min="774" max="774" width="21.285156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703125" style="1" customWidth="1"/>
    <col min="782" max="782" width="2.7109375" style="1" customWidth="1"/>
    <col min="783" max="802" width="0" style="1" hidden="1" customWidth="1"/>
    <col min="803" max="1024" width="11.42578125" style="1"/>
    <col min="1025" max="1025" width="13.5703125" style="1" customWidth="1"/>
    <col min="1026" max="1026" width="6.7109375" style="1" customWidth="1"/>
    <col min="1027" max="1027" width="49.85546875" style="1" customWidth="1"/>
    <col min="1028" max="1028" width="20.7109375" style="1" customWidth="1"/>
    <col min="1029" max="1029" width="18.5703125" style="1" customWidth="1"/>
    <col min="1030" max="1030" width="21.285156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703125" style="1" customWidth="1"/>
    <col min="1038" max="1038" width="2.7109375" style="1" customWidth="1"/>
    <col min="1039" max="1058" width="0" style="1" hidden="1" customWidth="1"/>
    <col min="1059" max="1280" width="11.42578125" style="1"/>
    <col min="1281" max="1281" width="13.5703125" style="1" customWidth="1"/>
    <col min="1282" max="1282" width="6.7109375" style="1" customWidth="1"/>
    <col min="1283" max="1283" width="49.85546875" style="1" customWidth="1"/>
    <col min="1284" max="1284" width="20.7109375" style="1" customWidth="1"/>
    <col min="1285" max="1285" width="18.5703125" style="1" customWidth="1"/>
    <col min="1286" max="1286" width="21.285156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703125" style="1" customWidth="1"/>
    <col min="1294" max="1294" width="2.7109375" style="1" customWidth="1"/>
    <col min="1295" max="1314" width="0" style="1" hidden="1" customWidth="1"/>
    <col min="1315" max="1536" width="11.42578125" style="1"/>
    <col min="1537" max="1537" width="13.5703125" style="1" customWidth="1"/>
    <col min="1538" max="1538" width="6.7109375" style="1" customWidth="1"/>
    <col min="1539" max="1539" width="49.85546875" style="1" customWidth="1"/>
    <col min="1540" max="1540" width="20.7109375" style="1" customWidth="1"/>
    <col min="1541" max="1541" width="18.5703125" style="1" customWidth="1"/>
    <col min="1542" max="1542" width="21.285156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703125" style="1" customWidth="1"/>
    <col min="1550" max="1550" width="2.7109375" style="1" customWidth="1"/>
    <col min="1551" max="1570" width="0" style="1" hidden="1" customWidth="1"/>
    <col min="1571" max="1792" width="11.42578125" style="1"/>
    <col min="1793" max="1793" width="13.5703125" style="1" customWidth="1"/>
    <col min="1794" max="1794" width="6.7109375" style="1" customWidth="1"/>
    <col min="1795" max="1795" width="49.85546875" style="1" customWidth="1"/>
    <col min="1796" max="1796" width="20.7109375" style="1" customWidth="1"/>
    <col min="1797" max="1797" width="18.5703125" style="1" customWidth="1"/>
    <col min="1798" max="1798" width="21.285156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703125" style="1" customWidth="1"/>
    <col min="1806" max="1806" width="2.7109375" style="1" customWidth="1"/>
    <col min="1807" max="1826" width="0" style="1" hidden="1" customWidth="1"/>
    <col min="1827" max="2048" width="11.42578125" style="1"/>
    <col min="2049" max="2049" width="13.5703125" style="1" customWidth="1"/>
    <col min="2050" max="2050" width="6.7109375" style="1" customWidth="1"/>
    <col min="2051" max="2051" width="49.85546875" style="1" customWidth="1"/>
    <col min="2052" max="2052" width="20.7109375" style="1" customWidth="1"/>
    <col min="2053" max="2053" width="18.5703125" style="1" customWidth="1"/>
    <col min="2054" max="2054" width="21.285156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703125" style="1" customWidth="1"/>
    <col min="2062" max="2062" width="2.7109375" style="1" customWidth="1"/>
    <col min="2063" max="2082" width="0" style="1" hidden="1" customWidth="1"/>
    <col min="2083" max="2304" width="11.42578125" style="1"/>
    <col min="2305" max="2305" width="13.5703125" style="1" customWidth="1"/>
    <col min="2306" max="2306" width="6.7109375" style="1" customWidth="1"/>
    <col min="2307" max="2307" width="49.85546875" style="1" customWidth="1"/>
    <col min="2308" max="2308" width="20.7109375" style="1" customWidth="1"/>
    <col min="2309" max="2309" width="18.5703125" style="1" customWidth="1"/>
    <col min="2310" max="2310" width="21.285156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703125" style="1" customWidth="1"/>
    <col min="2318" max="2318" width="2.7109375" style="1" customWidth="1"/>
    <col min="2319" max="2338" width="0" style="1" hidden="1" customWidth="1"/>
    <col min="2339" max="2560" width="11.42578125" style="1"/>
    <col min="2561" max="2561" width="13.5703125" style="1" customWidth="1"/>
    <col min="2562" max="2562" width="6.7109375" style="1" customWidth="1"/>
    <col min="2563" max="2563" width="49.85546875" style="1" customWidth="1"/>
    <col min="2564" max="2564" width="20.7109375" style="1" customWidth="1"/>
    <col min="2565" max="2565" width="18.5703125" style="1" customWidth="1"/>
    <col min="2566" max="2566" width="21.285156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703125" style="1" customWidth="1"/>
    <col min="2574" max="2574" width="2.7109375" style="1" customWidth="1"/>
    <col min="2575" max="2594" width="0" style="1" hidden="1" customWidth="1"/>
    <col min="2595" max="2816" width="11.42578125" style="1"/>
    <col min="2817" max="2817" width="13.5703125" style="1" customWidth="1"/>
    <col min="2818" max="2818" width="6.7109375" style="1" customWidth="1"/>
    <col min="2819" max="2819" width="49.85546875" style="1" customWidth="1"/>
    <col min="2820" max="2820" width="20.7109375" style="1" customWidth="1"/>
    <col min="2821" max="2821" width="18.5703125" style="1" customWidth="1"/>
    <col min="2822" max="2822" width="21.285156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703125" style="1" customWidth="1"/>
    <col min="2830" max="2830" width="2.7109375" style="1" customWidth="1"/>
    <col min="2831" max="2850" width="0" style="1" hidden="1" customWidth="1"/>
    <col min="2851" max="3072" width="11.42578125" style="1"/>
    <col min="3073" max="3073" width="13.5703125" style="1" customWidth="1"/>
    <col min="3074" max="3074" width="6.7109375" style="1" customWidth="1"/>
    <col min="3075" max="3075" width="49.85546875" style="1" customWidth="1"/>
    <col min="3076" max="3076" width="20.7109375" style="1" customWidth="1"/>
    <col min="3077" max="3077" width="18.5703125" style="1" customWidth="1"/>
    <col min="3078" max="3078" width="21.285156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703125" style="1" customWidth="1"/>
    <col min="3086" max="3086" width="2.7109375" style="1" customWidth="1"/>
    <col min="3087" max="3106" width="0" style="1" hidden="1" customWidth="1"/>
    <col min="3107" max="3328" width="11.42578125" style="1"/>
    <col min="3329" max="3329" width="13.5703125" style="1" customWidth="1"/>
    <col min="3330" max="3330" width="6.7109375" style="1" customWidth="1"/>
    <col min="3331" max="3331" width="49.85546875" style="1" customWidth="1"/>
    <col min="3332" max="3332" width="20.7109375" style="1" customWidth="1"/>
    <col min="3333" max="3333" width="18.5703125" style="1" customWidth="1"/>
    <col min="3334" max="3334" width="21.285156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703125" style="1" customWidth="1"/>
    <col min="3342" max="3342" width="2.7109375" style="1" customWidth="1"/>
    <col min="3343" max="3362" width="0" style="1" hidden="1" customWidth="1"/>
    <col min="3363" max="3584" width="11.42578125" style="1"/>
    <col min="3585" max="3585" width="13.5703125" style="1" customWidth="1"/>
    <col min="3586" max="3586" width="6.7109375" style="1" customWidth="1"/>
    <col min="3587" max="3587" width="49.85546875" style="1" customWidth="1"/>
    <col min="3588" max="3588" width="20.7109375" style="1" customWidth="1"/>
    <col min="3589" max="3589" width="18.5703125" style="1" customWidth="1"/>
    <col min="3590" max="3590" width="21.285156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703125" style="1" customWidth="1"/>
    <col min="3598" max="3598" width="2.7109375" style="1" customWidth="1"/>
    <col min="3599" max="3618" width="0" style="1" hidden="1" customWidth="1"/>
    <col min="3619" max="3840" width="11.42578125" style="1"/>
    <col min="3841" max="3841" width="13.5703125" style="1" customWidth="1"/>
    <col min="3842" max="3842" width="6.7109375" style="1" customWidth="1"/>
    <col min="3843" max="3843" width="49.85546875" style="1" customWidth="1"/>
    <col min="3844" max="3844" width="20.7109375" style="1" customWidth="1"/>
    <col min="3845" max="3845" width="18.5703125" style="1" customWidth="1"/>
    <col min="3846" max="3846" width="21.285156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703125" style="1" customWidth="1"/>
    <col min="3854" max="3854" width="2.7109375" style="1" customWidth="1"/>
    <col min="3855" max="3874" width="0" style="1" hidden="1" customWidth="1"/>
    <col min="3875" max="4096" width="11.42578125" style="1"/>
    <col min="4097" max="4097" width="13.5703125" style="1" customWidth="1"/>
    <col min="4098" max="4098" width="6.7109375" style="1" customWidth="1"/>
    <col min="4099" max="4099" width="49.85546875" style="1" customWidth="1"/>
    <col min="4100" max="4100" width="20.7109375" style="1" customWidth="1"/>
    <col min="4101" max="4101" width="18.5703125" style="1" customWidth="1"/>
    <col min="4102" max="4102" width="21.285156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703125" style="1" customWidth="1"/>
    <col min="4110" max="4110" width="2.7109375" style="1" customWidth="1"/>
    <col min="4111" max="4130" width="0" style="1" hidden="1" customWidth="1"/>
    <col min="4131" max="4352" width="11.42578125" style="1"/>
    <col min="4353" max="4353" width="13.5703125" style="1" customWidth="1"/>
    <col min="4354" max="4354" width="6.7109375" style="1" customWidth="1"/>
    <col min="4355" max="4355" width="49.85546875" style="1" customWidth="1"/>
    <col min="4356" max="4356" width="20.7109375" style="1" customWidth="1"/>
    <col min="4357" max="4357" width="18.5703125" style="1" customWidth="1"/>
    <col min="4358" max="4358" width="21.285156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703125" style="1" customWidth="1"/>
    <col min="4366" max="4366" width="2.7109375" style="1" customWidth="1"/>
    <col min="4367" max="4386" width="0" style="1" hidden="1" customWidth="1"/>
    <col min="4387" max="4608" width="11.42578125" style="1"/>
    <col min="4609" max="4609" width="13.5703125" style="1" customWidth="1"/>
    <col min="4610" max="4610" width="6.7109375" style="1" customWidth="1"/>
    <col min="4611" max="4611" width="49.85546875" style="1" customWidth="1"/>
    <col min="4612" max="4612" width="20.7109375" style="1" customWidth="1"/>
    <col min="4613" max="4613" width="18.5703125" style="1" customWidth="1"/>
    <col min="4614" max="4614" width="21.285156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703125" style="1" customWidth="1"/>
    <col min="4622" max="4622" width="2.7109375" style="1" customWidth="1"/>
    <col min="4623" max="4642" width="0" style="1" hidden="1" customWidth="1"/>
    <col min="4643" max="4864" width="11.42578125" style="1"/>
    <col min="4865" max="4865" width="13.5703125" style="1" customWidth="1"/>
    <col min="4866" max="4866" width="6.7109375" style="1" customWidth="1"/>
    <col min="4867" max="4867" width="49.85546875" style="1" customWidth="1"/>
    <col min="4868" max="4868" width="20.7109375" style="1" customWidth="1"/>
    <col min="4869" max="4869" width="18.5703125" style="1" customWidth="1"/>
    <col min="4870" max="4870" width="21.285156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703125" style="1" customWidth="1"/>
    <col min="4878" max="4878" width="2.7109375" style="1" customWidth="1"/>
    <col min="4879" max="4898" width="0" style="1" hidden="1" customWidth="1"/>
    <col min="4899" max="5120" width="11.42578125" style="1"/>
    <col min="5121" max="5121" width="13.5703125" style="1" customWidth="1"/>
    <col min="5122" max="5122" width="6.7109375" style="1" customWidth="1"/>
    <col min="5123" max="5123" width="49.85546875" style="1" customWidth="1"/>
    <col min="5124" max="5124" width="20.7109375" style="1" customWidth="1"/>
    <col min="5125" max="5125" width="18.5703125" style="1" customWidth="1"/>
    <col min="5126" max="5126" width="21.285156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703125" style="1" customWidth="1"/>
    <col min="5134" max="5134" width="2.7109375" style="1" customWidth="1"/>
    <col min="5135" max="5154" width="0" style="1" hidden="1" customWidth="1"/>
    <col min="5155" max="5376" width="11.42578125" style="1"/>
    <col min="5377" max="5377" width="13.5703125" style="1" customWidth="1"/>
    <col min="5378" max="5378" width="6.7109375" style="1" customWidth="1"/>
    <col min="5379" max="5379" width="49.85546875" style="1" customWidth="1"/>
    <col min="5380" max="5380" width="20.7109375" style="1" customWidth="1"/>
    <col min="5381" max="5381" width="18.5703125" style="1" customWidth="1"/>
    <col min="5382" max="5382" width="21.285156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703125" style="1" customWidth="1"/>
    <col min="5390" max="5390" width="2.7109375" style="1" customWidth="1"/>
    <col min="5391" max="5410" width="0" style="1" hidden="1" customWidth="1"/>
    <col min="5411" max="5632" width="11.42578125" style="1"/>
    <col min="5633" max="5633" width="13.5703125" style="1" customWidth="1"/>
    <col min="5634" max="5634" width="6.7109375" style="1" customWidth="1"/>
    <col min="5635" max="5635" width="49.85546875" style="1" customWidth="1"/>
    <col min="5636" max="5636" width="20.7109375" style="1" customWidth="1"/>
    <col min="5637" max="5637" width="18.5703125" style="1" customWidth="1"/>
    <col min="5638" max="5638" width="21.285156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703125" style="1" customWidth="1"/>
    <col min="5646" max="5646" width="2.7109375" style="1" customWidth="1"/>
    <col min="5647" max="5666" width="0" style="1" hidden="1" customWidth="1"/>
    <col min="5667" max="5888" width="11.42578125" style="1"/>
    <col min="5889" max="5889" width="13.5703125" style="1" customWidth="1"/>
    <col min="5890" max="5890" width="6.7109375" style="1" customWidth="1"/>
    <col min="5891" max="5891" width="49.85546875" style="1" customWidth="1"/>
    <col min="5892" max="5892" width="20.7109375" style="1" customWidth="1"/>
    <col min="5893" max="5893" width="18.5703125" style="1" customWidth="1"/>
    <col min="5894" max="5894" width="21.285156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703125" style="1" customWidth="1"/>
    <col min="5902" max="5902" width="2.7109375" style="1" customWidth="1"/>
    <col min="5903" max="5922" width="0" style="1" hidden="1" customWidth="1"/>
    <col min="5923" max="6144" width="11.42578125" style="1"/>
    <col min="6145" max="6145" width="13.5703125" style="1" customWidth="1"/>
    <col min="6146" max="6146" width="6.7109375" style="1" customWidth="1"/>
    <col min="6147" max="6147" width="49.85546875" style="1" customWidth="1"/>
    <col min="6148" max="6148" width="20.7109375" style="1" customWidth="1"/>
    <col min="6149" max="6149" width="18.5703125" style="1" customWidth="1"/>
    <col min="6150" max="6150" width="21.285156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703125" style="1" customWidth="1"/>
    <col min="6158" max="6158" width="2.7109375" style="1" customWidth="1"/>
    <col min="6159" max="6178" width="0" style="1" hidden="1" customWidth="1"/>
    <col min="6179" max="6400" width="11.42578125" style="1"/>
    <col min="6401" max="6401" width="13.5703125" style="1" customWidth="1"/>
    <col min="6402" max="6402" width="6.7109375" style="1" customWidth="1"/>
    <col min="6403" max="6403" width="49.85546875" style="1" customWidth="1"/>
    <col min="6404" max="6404" width="20.7109375" style="1" customWidth="1"/>
    <col min="6405" max="6405" width="18.5703125" style="1" customWidth="1"/>
    <col min="6406" max="6406" width="21.285156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703125" style="1" customWidth="1"/>
    <col min="6414" max="6414" width="2.7109375" style="1" customWidth="1"/>
    <col min="6415" max="6434" width="0" style="1" hidden="1" customWidth="1"/>
    <col min="6435" max="6656" width="11.42578125" style="1"/>
    <col min="6657" max="6657" width="13.5703125" style="1" customWidth="1"/>
    <col min="6658" max="6658" width="6.7109375" style="1" customWidth="1"/>
    <col min="6659" max="6659" width="49.85546875" style="1" customWidth="1"/>
    <col min="6660" max="6660" width="20.7109375" style="1" customWidth="1"/>
    <col min="6661" max="6661" width="18.5703125" style="1" customWidth="1"/>
    <col min="6662" max="6662" width="21.285156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703125" style="1" customWidth="1"/>
    <col min="6670" max="6670" width="2.7109375" style="1" customWidth="1"/>
    <col min="6671" max="6690" width="0" style="1" hidden="1" customWidth="1"/>
    <col min="6691" max="6912" width="11.42578125" style="1"/>
    <col min="6913" max="6913" width="13.5703125" style="1" customWidth="1"/>
    <col min="6914" max="6914" width="6.7109375" style="1" customWidth="1"/>
    <col min="6915" max="6915" width="49.85546875" style="1" customWidth="1"/>
    <col min="6916" max="6916" width="20.7109375" style="1" customWidth="1"/>
    <col min="6917" max="6917" width="18.5703125" style="1" customWidth="1"/>
    <col min="6918" max="6918" width="21.285156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703125" style="1" customWidth="1"/>
    <col min="6926" max="6926" width="2.7109375" style="1" customWidth="1"/>
    <col min="6927" max="6946" width="0" style="1" hidden="1" customWidth="1"/>
    <col min="6947" max="7168" width="11.42578125" style="1"/>
    <col min="7169" max="7169" width="13.5703125" style="1" customWidth="1"/>
    <col min="7170" max="7170" width="6.7109375" style="1" customWidth="1"/>
    <col min="7171" max="7171" width="49.85546875" style="1" customWidth="1"/>
    <col min="7172" max="7172" width="20.7109375" style="1" customWidth="1"/>
    <col min="7173" max="7173" width="18.5703125" style="1" customWidth="1"/>
    <col min="7174" max="7174" width="21.285156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703125" style="1" customWidth="1"/>
    <col min="7182" max="7182" width="2.7109375" style="1" customWidth="1"/>
    <col min="7183" max="7202" width="0" style="1" hidden="1" customWidth="1"/>
    <col min="7203" max="7424" width="11.42578125" style="1"/>
    <col min="7425" max="7425" width="13.5703125" style="1" customWidth="1"/>
    <col min="7426" max="7426" width="6.7109375" style="1" customWidth="1"/>
    <col min="7427" max="7427" width="49.85546875" style="1" customWidth="1"/>
    <col min="7428" max="7428" width="20.7109375" style="1" customWidth="1"/>
    <col min="7429" max="7429" width="18.5703125" style="1" customWidth="1"/>
    <col min="7430" max="7430" width="21.285156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703125" style="1" customWidth="1"/>
    <col min="7438" max="7438" width="2.7109375" style="1" customWidth="1"/>
    <col min="7439" max="7458" width="0" style="1" hidden="1" customWidth="1"/>
    <col min="7459" max="7680" width="11.42578125" style="1"/>
    <col min="7681" max="7681" width="13.5703125" style="1" customWidth="1"/>
    <col min="7682" max="7682" width="6.7109375" style="1" customWidth="1"/>
    <col min="7683" max="7683" width="49.85546875" style="1" customWidth="1"/>
    <col min="7684" max="7684" width="20.7109375" style="1" customWidth="1"/>
    <col min="7685" max="7685" width="18.5703125" style="1" customWidth="1"/>
    <col min="7686" max="7686" width="21.285156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703125" style="1" customWidth="1"/>
    <col min="7694" max="7694" width="2.7109375" style="1" customWidth="1"/>
    <col min="7695" max="7714" width="0" style="1" hidden="1" customWidth="1"/>
    <col min="7715" max="7936" width="11.42578125" style="1"/>
    <col min="7937" max="7937" width="13.5703125" style="1" customWidth="1"/>
    <col min="7938" max="7938" width="6.7109375" style="1" customWidth="1"/>
    <col min="7939" max="7939" width="49.85546875" style="1" customWidth="1"/>
    <col min="7940" max="7940" width="20.7109375" style="1" customWidth="1"/>
    <col min="7941" max="7941" width="18.5703125" style="1" customWidth="1"/>
    <col min="7942" max="7942" width="21.285156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703125" style="1" customWidth="1"/>
    <col min="7950" max="7950" width="2.7109375" style="1" customWidth="1"/>
    <col min="7951" max="7970" width="0" style="1" hidden="1" customWidth="1"/>
    <col min="7971" max="8192" width="11.42578125" style="1"/>
    <col min="8193" max="8193" width="13.5703125" style="1" customWidth="1"/>
    <col min="8194" max="8194" width="6.7109375" style="1" customWidth="1"/>
    <col min="8195" max="8195" width="49.85546875" style="1" customWidth="1"/>
    <col min="8196" max="8196" width="20.7109375" style="1" customWidth="1"/>
    <col min="8197" max="8197" width="18.5703125" style="1" customWidth="1"/>
    <col min="8198" max="8198" width="21.285156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703125" style="1" customWidth="1"/>
    <col min="8206" max="8206" width="2.7109375" style="1" customWidth="1"/>
    <col min="8207" max="8226" width="0" style="1" hidden="1" customWidth="1"/>
    <col min="8227" max="8448" width="11.42578125" style="1"/>
    <col min="8449" max="8449" width="13.5703125" style="1" customWidth="1"/>
    <col min="8450" max="8450" width="6.7109375" style="1" customWidth="1"/>
    <col min="8451" max="8451" width="49.85546875" style="1" customWidth="1"/>
    <col min="8452" max="8452" width="20.7109375" style="1" customWidth="1"/>
    <col min="8453" max="8453" width="18.5703125" style="1" customWidth="1"/>
    <col min="8454" max="8454" width="21.285156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703125" style="1" customWidth="1"/>
    <col min="8462" max="8462" width="2.7109375" style="1" customWidth="1"/>
    <col min="8463" max="8482" width="0" style="1" hidden="1" customWidth="1"/>
    <col min="8483" max="8704" width="11.42578125" style="1"/>
    <col min="8705" max="8705" width="13.5703125" style="1" customWidth="1"/>
    <col min="8706" max="8706" width="6.7109375" style="1" customWidth="1"/>
    <col min="8707" max="8707" width="49.85546875" style="1" customWidth="1"/>
    <col min="8708" max="8708" width="20.7109375" style="1" customWidth="1"/>
    <col min="8709" max="8709" width="18.5703125" style="1" customWidth="1"/>
    <col min="8710" max="8710" width="21.285156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703125" style="1" customWidth="1"/>
    <col min="8718" max="8718" width="2.7109375" style="1" customWidth="1"/>
    <col min="8719" max="8738" width="0" style="1" hidden="1" customWidth="1"/>
    <col min="8739" max="8960" width="11.42578125" style="1"/>
    <col min="8961" max="8961" width="13.5703125" style="1" customWidth="1"/>
    <col min="8962" max="8962" width="6.7109375" style="1" customWidth="1"/>
    <col min="8963" max="8963" width="49.85546875" style="1" customWidth="1"/>
    <col min="8964" max="8964" width="20.7109375" style="1" customWidth="1"/>
    <col min="8965" max="8965" width="18.5703125" style="1" customWidth="1"/>
    <col min="8966" max="8966" width="21.285156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703125" style="1" customWidth="1"/>
    <col min="8974" max="8974" width="2.7109375" style="1" customWidth="1"/>
    <col min="8975" max="8994" width="0" style="1" hidden="1" customWidth="1"/>
    <col min="8995" max="9216" width="11.42578125" style="1"/>
    <col min="9217" max="9217" width="13.5703125" style="1" customWidth="1"/>
    <col min="9218" max="9218" width="6.7109375" style="1" customWidth="1"/>
    <col min="9219" max="9219" width="49.85546875" style="1" customWidth="1"/>
    <col min="9220" max="9220" width="20.7109375" style="1" customWidth="1"/>
    <col min="9221" max="9221" width="18.5703125" style="1" customWidth="1"/>
    <col min="9222" max="9222" width="21.285156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703125" style="1" customWidth="1"/>
    <col min="9230" max="9230" width="2.7109375" style="1" customWidth="1"/>
    <col min="9231" max="9250" width="0" style="1" hidden="1" customWidth="1"/>
    <col min="9251" max="9472" width="11.42578125" style="1"/>
    <col min="9473" max="9473" width="13.5703125" style="1" customWidth="1"/>
    <col min="9474" max="9474" width="6.7109375" style="1" customWidth="1"/>
    <col min="9475" max="9475" width="49.85546875" style="1" customWidth="1"/>
    <col min="9476" max="9476" width="20.7109375" style="1" customWidth="1"/>
    <col min="9477" max="9477" width="18.5703125" style="1" customWidth="1"/>
    <col min="9478" max="9478" width="21.285156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703125" style="1" customWidth="1"/>
    <col min="9486" max="9486" width="2.7109375" style="1" customWidth="1"/>
    <col min="9487" max="9506" width="0" style="1" hidden="1" customWidth="1"/>
    <col min="9507" max="9728" width="11.42578125" style="1"/>
    <col min="9729" max="9729" width="13.5703125" style="1" customWidth="1"/>
    <col min="9730" max="9730" width="6.7109375" style="1" customWidth="1"/>
    <col min="9731" max="9731" width="49.85546875" style="1" customWidth="1"/>
    <col min="9732" max="9732" width="20.7109375" style="1" customWidth="1"/>
    <col min="9733" max="9733" width="18.5703125" style="1" customWidth="1"/>
    <col min="9734" max="9734" width="21.285156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703125" style="1" customWidth="1"/>
    <col min="9742" max="9742" width="2.7109375" style="1" customWidth="1"/>
    <col min="9743" max="9762" width="0" style="1" hidden="1" customWidth="1"/>
    <col min="9763" max="9984" width="11.42578125" style="1"/>
    <col min="9985" max="9985" width="13.5703125" style="1" customWidth="1"/>
    <col min="9986" max="9986" width="6.7109375" style="1" customWidth="1"/>
    <col min="9987" max="9987" width="49.85546875" style="1" customWidth="1"/>
    <col min="9988" max="9988" width="20.7109375" style="1" customWidth="1"/>
    <col min="9989" max="9989" width="18.5703125" style="1" customWidth="1"/>
    <col min="9990" max="9990" width="21.285156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703125" style="1" customWidth="1"/>
    <col min="9998" max="9998" width="2.7109375" style="1" customWidth="1"/>
    <col min="9999" max="10018" width="0" style="1" hidden="1" customWidth="1"/>
    <col min="10019" max="10240" width="11.42578125" style="1"/>
    <col min="10241" max="10241" width="13.5703125" style="1" customWidth="1"/>
    <col min="10242" max="10242" width="6.7109375" style="1" customWidth="1"/>
    <col min="10243" max="10243" width="49.85546875" style="1" customWidth="1"/>
    <col min="10244" max="10244" width="20.7109375" style="1" customWidth="1"/>
    <col min="10245" max="10245" width="18.5703125" style="1" customWidth="1"/>
    <col min="10246" max="10246" width="21.285156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703125" style="1" customWidth="1"/>
    <col min="10254" max="10254" width="2.7109375" style="1" customWidth="1"/>
    <col min="10255" max="10274" width="0" style="1" hidden="1" customWidth="1"/>
    <col min="10275" max="10496" width="11.42578125" style="1"/>
    <col min="10497" max="10497" width="13.5703125" style="1" customWidth="1"/>
    <col min="10498" max="10498" width="6.7109375" style="1" customWidth="1"/>
    <col min="10499" max="10499" width="49.85546875" style="1" customWidth="1"/>
    <col min="10500" max="10500" width="20.7109375" style="1" customWidth="1"/>
    <col min="10501" max="10501" width="18.5703125" style="1" customWidth="1"/>
    <col min="10502" max="10502" width="21.285156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703125" style="1" customWidth="1"/>
    <col min="10510" max="10510" width="2.7109375" style="1" customWidth="1"/>
    <col min="10511" max="10530" width="0" style="1" hidden="1" customWidth="1"/>
    <col min="10531" max="10752" width="11.42578125" style="1"/>
    <col min="10753" max="10753" width="13.5703125" style="1" customWidth="1"/>
    <col min="10754" max="10754" width="6.7109375" style="1" customWidth="1"/>
    <col min="10755" max="10755" width="49.85546875" style="1" customWidth="1"/>
    <col min="10756" max="10756" width="20.7109375" style="1" customWidth="1"/>
    <col min="10757" max="10757" width="18.5703125" style="1" customWidth="1"/>
    <col min="10758" max="10758" width="21.285156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703125" style="1" customWidth="1"/>
    <col min="10766" max="10766" width="2.7109375" style="1" customWidth="1"/>
    <col min="10767" max="10786" width="0" style="1" hidden="1" customWidth="1"/>
    <col min="10787" max="11008" width="11.42578125" style="1"/>
    <col min="11009" max="11009" width="13.5703125" style="1" customWidth="1"/>
    <col min="11010" max="11010" width="6.7109375" style="1" customWidth="1"/>
    <col min="11011" max="11011" width="49.85546875" style="1" customWidth="1"/>
    <col min="11012" max="11012" width="20.7109375" style="1" customWidth="1"/>
    <col min="11013" max="11013" width="18.5703125" style="1" customWidth="1"/>
    <col min="11014" max="11014" width="21.285156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703125" style="1" customWidth="1"/>
    <col min="11022" max="11022" width="2.7109375" style="1" customWidth="1"/>
    <col min="11023" max="11042" width="0" style="1" hidden="1" customWidth="1"/>
    <col min="11043" max="11264" width="11.42578125" style="1"/>
    <col min="11265" max="11265" width="13.5703125" style="1" customWidth="1"/>
    <col min="11266" max="11266" width="6.7109375" style="1" customWidth="1"/>
    <col min="11267" max="11267" width="49.85546875" style="1" customWidth="1"/>
    <col min="11268" max="11268" width="20.7109375" style="1" customWidth="1"/>
    <col min="11269" max="11269" width="18.5703125" style="1" customWidth="1"/>
    <col min="11270" max="11270" width="21.285156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703125" style="1" customWidth="1"/>
    <col min="11278" max="11278" width="2.7109375" style="1" customWidth="1"/>
    <col min="11279" max="11298" width="0" style="1" hidden="1" customWidth="1"/>
    <col min="11299" max="11520" width="11.42578125" style="1"/>
    <col min="11521" max="11521" width="13.5703125" style="1" customWidth="1"/>
    <col min="11522" max="11522" width="6.7109375" style="1" customWidth="1"/>
    <col min="11523" max="11523" width="49.85546875" style="1" customWidth="1"/>
    <col min="11524" max="11524" width="20.7109375" style="1" customWidth="1"/>
    <col min="11525" max="11525" width="18.5703125" style="1" customWidth="1"/>
    <col min="11526" max="11526" width="21.285156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703125" style="1" customWidth="1"/>
    <col min="11534" max="11534" width="2.7109375" style="1" customWidth="1"/>
    <col min="11535" max="11554" width="0" style="1" hidden="1" customWidth="1"/>
    <col min="11555" max="11776" width="11.42578125" style="1"/>
    <col min="11777" max="11777" width="13.5703125" style="1" customWidth="1"/>
    <col min="11778" max="11778" width="6.7109375" style="1" customWidth="1"/>
    <col min="11779" max="11779" width="49.85546875" style="1" customWidth="1"/>
    <col min="11780" max="11780" width="20.7109375" style="1" customWidth="1"/>
    <col min="11781" max="11781" width="18.5703125" style="1" customWidth="1"/>
    <col min="11782" max="11782" width="21.285156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703125" style="1" customWidth="1"/>
    <col min="11790" max="11790" width="2.7109375" style="1" customWidth="1"/>
    <col min="11791" max="11810" width="0" style="1" hidden="1" customWidth="1"/>
    <col min="11811" max="12032" width="11.42578125" style="1"/>
    <col min="12033" max="12033" width="13.5703125" style="1" customWidth="1"/>
    <col min="12034" max="12034" width="6.7109375" style="1" customWidth="1"/>
    <col min="12035" max="12035" width="49.85546875" style="1" customWidth="1"/>
    <col min="12036" max="12036" width="20.7109375" style="1" customWidth="1"/>
    <col min="12037" max="12037" width="18.5703125" style="1" customWidth="1"/>
    <col min="12038" max="12038" width="21.285156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703125" style="1" customWidth="1"/>
    <col min="12046" max="12046" width="2.7109375" style="1" customWidth="1"/>
    <col min="12047" max="12066" width="0" style="1" hidden="1" customWidth="1"/>
    <col min="12067" max="12288" width="11.42578125" style="1"/>
    <col min="12289" max="12289" width="13.5703125" style="1" customWidth="1"/>
    <col min="12290" max="12290" width="6.7109375" style="1" customWidth="1"/>
    <col min="12291" max="12291" width="49.85546875" style="1" customWidth="1"/>
    <col min="12292" max="12292" width="20.7109375" style="1" customWidth="1"/>
    <col min="12293" max="12293" width="18.5703125" style="1" customWidth="1"/>
    <col min="12294" max="12294" width="21.285156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703125" style="1" customWidth="1"/>
    <col min="12302" max="12302" width="2.7109375" style="1" customWidth="1"/>
    <col min="12303" max="12322" width="0" style="1" hidden="1" customWidth="1"/>
    <col min="12323" max="12544" width="11.42578125" style="1"/>
    <col min="12545" max="12545" width="13.5703125" style="1" customWidth="1"/>
    <col min="12546" max="12546" width="6.7109375" style="1" customWidth="1"/>
    <col min="12547" max="12547" width="49.85546875" style="1" customWidth="1"/>
    <col min="12548" max="12548" width="20.7109375" style="1" customWidth="1"/>
    <col min="12549" max="12549" width="18.5703125" style="1" customWidth="1"/>
    <col min="12550" max="12550" width="21.285156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703125" style="1" customWidth="1"/>
    <col min="12558" max="12558" width="2.7109375" style="1" customWidth="1"/>
    <col min="12559" max="12578" width="0" style="1" hidden="1" customWidth="1"/>
    <col min="12579" max="12800" width="11.42578125" style="1"/>
    <col min="12801" max="12801" width="13.5703125" style="1" customWidth="1"/>
    <col min="12802" max="12802" width="6.7109375" style="1" customWidth="1"/>
    <col min="12803" max="12803" width="49.85546875" style="1" customWidth="1"/>
    <col min="12804" max="12804" width="20.7109375" style="1" customWidth="1"/>
    <col min="12805" max="12805" width="18.5703125" style="1" customWidth="1"/>
    <col min="12806" max="12806" width="21.285156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703125" style="1" customWidth="1"/>
    <col min="12814" max="12814" width="2.7109375" style="1" customWidth="1"/>
    <col min="12815" max="12834" width="0" style="1" hidden="1" customWidth="1"/>
    <col min="12835" max="13056" width="11.42578125" style="1"/>
    <col min="13057" max="13057" width="13.5703125" style="1" customWidth="1"/>
    <col min="13058" max="13058" width="6.7109375" style="1" customWidth="1"/>
    <col min="13059" max="13059" width="49.85546875" style="1" customWidth="1"/>
    <col min="13060" max="13060" width="20.7109375" style="1" customWidth="1"/>
    <col min="13061" max="13061" width="18.5703125" style="1" customWidth="1"/>
    <col min="13062" max="13062" width="21.285156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703125" style="1" customWidth="1"/>
    <col min="13070" max="13070" width="2.7109375" style="1" customWidth="1"/>
    <col min="13071" max="13090" width="0" style="1" hidden="1" customWidth="1"/>
    <col min="13091" max="13312" width="11.42578125" style="1"/>
    <col min="13313" max="13313" width="13.5703125" style="1" customWidth="1"/>
    <col min="13314" max="13314" width="6.7109375" style="1" customWidth="1"/>
    <col min="13315" max="13315" width="49.85546875" style="1" customWidth="1"/>
    <col min="13316" max="13316" width="20.7109375" style="1" customWidth="1"/>
    <col min="13317" max="13317" width="18.5703125" style="1" customWidth="1"/>
    <col min="13318" max="13318" width="21.285156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703125" style="1" customWidth="1"/>
    <col min="13326" max="13326" width="2.7109375" style="1" customWidth="1"/>
    <col min="13327" max="13346" width="0" style="1" hidden="1" customWidth="1"/>
    <col min="13347" max="13568" width="11.42578125" style="1"/>
    <col min="13569" max="13569" width="13.5703125" style="1" customWidth="1"/>
    <col min="13570" max="13570" width="6.7109375" style="1" customWidth="1"/>
    <col min="13571" max="13571" width="49.85546875" style="1" customWidth="1"/>
    <col min="13572" max="13572" width="20.7109375" style="1" customWidth="1"/>
    <col min="13573" max="13573" width="18.5703125" style="1" customWidth="1"/>
    <col min="13574" max="13574" width="21.285156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703125" style="1" customWidth="1"/>
    <col min="13582" max="13582" width="2.7109375" style="1" customWidth="1"/>
    <col min="13583" max="13602" width="0" style="1" hidden="1" customWidth="1"/>
    <col min="13603" max="13824" width="11.42578125" style="1"/>
    <col min="13825" max="13825" width="13.5703125" style="1" customWidth="1"/>
    <col min="13826" max="13826" width="6.7109375" style="1" customWidth="1"/>
    <col min="13827" max="13827" width="49.85546875" style="1" customWidth="1"/>
    <col min="13828" max="13828" width="20.7109375" style="1" customWidth="1"/>
    <col min="13829" max="13829" width="18.5703125" style="1" customWidth="1"/>
    <col min="13830" max="13830" width="21.285156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703125" style="1" customWidth="1"/>
    <col min="13838" max="13838" width="2.7109375" style="1" customWidth="1"/>
    <col min="13839" max="13858" width="0" style="1" hidden="1" customWidth="1"/>
    <col min="13859" max="14080" width="11.42578125" style="1"/>
    <col min="14081" max="14081" width="13.5703125" style="1" customWidth="1"/>
    <col min="14082" max="14082" width="6.7109375" style="1" customWidth="1"/>
    <col min="14083" max="14083" width="49.85546875" style="1" customWidth="1"/>
    <col min="14084" max="14084" width="20.7109375" style="1" customWidth="1"/>
    <col min="14085" max="14085" width="18.5703125" style="1" customWidth="1"/>
    <col min="14086" max="14086" width="21.285156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703125" style="1" customWidth="1"/>
    <col min="14094" max="14094" width="2.7109375" style="1" customWidth="1"/>
    <col min="14095" max="14114" width="0" style="1" hidden="1" customWidth="1"/>
    <col min="14115" max="14336" width="11.42578125" style="1"/>
    <col min="14337" max="14337" width="13.5703125" style="1" customWidth="1"/>
    <col min="14338" max="14338" width="6.7109375" style="1" customWidth="1"/>
    <col min="14339" max="14339" width="49.85546875" style="1" customWidth="1"/>
    <col min="14340" max="14340" width="20.7109375" style="1" customWidth="1"/>
    <col min="14341" max="14341" width="18.5703125" style="1" customWidth="1"/>
    <col min="14342" max="14342" width="21.285156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703125" style="1" customWidth="1"/>
    <col min="14350" max="14350" width="2.7109375" style="1" customWidth="1"/>
    <col min="14351" max="14370" width="0" style="1" hidden="1" customWidth="1"/>
    <col min="14371" max="14592" width="11.42578125" style="1"/>
    <col min="14593" max="14593" width="13.5703125" style="1" customWidth="1"/>
    <col min="14594" max="14594" width="6.7109375" style="1" customWidth="1"/>
    <col min="14595" max="14595" width="49.85546875" style="1" customWidth="1"/>
    <col min="14596" max="14596" width="20.7109375" style="1" customWidth="1"/>
    <col min="14597" max="14597" width="18.5703125" style="1" customWidth="1"/>
    <col min="14598" max="14598" width="21.285156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703125" style="1" customWidth="1"/>
    <col min="14606" max="14606" width="2.7109375" style="1" customWidth="1"/>
    <col min="14607" max="14626" width="0" style="1" hidden="1" customWidth="1"/>
    <col min="14627" max="14848" width="11.42578125" style="1"/>
    <col min="14849" max="14849" width="13.5703125" style="1" customWidth="1"/>
    <col min="14850" max="14850" width="6.7109375" style="1" customWidth="1"/>
    <col min="14851" max="14851" width="49.85546875" style="1" customWidth="1"/>
    <col min="14852" max="14852" width="20.7109375" style="1" customWidth="1"/>
    <col min="14853" max="14853" width="18.5703125" style="1" customWidth="1"/>
    <col min="14854" max="14854" width="21.285156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703125" style="1" customWidth="1"/>
    <col min="14862" max="14862" width="2.7109375" style="1" customWidth="1"/>
    <col min="14863" max="14882" width="0" style="1" hidden="1" customWidth="1"/>
    <col min="14883" max="15104" width="11.42578125" style="1"/>
    <col min="15105" max="15105" width="13.5703125" style="1" customWidth="1"/>
    <col min="15106" max="15106" width="6.7109375" style="1" customWidth="1"/>
    <col min="15107" max="15107" width="49.85546875" style="1" customWidth="1"/>
    <col min="15108" max="15108" width="20.7109375" style="1" customWidth="1"/>
    <col min="15109" max="15109" width="18.5703125" style="1" customWidth="1"/>
    <col min="15110" max="15110" width="21.285156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703125" style="1" customWidth="1"/>
    <col min="15118" max="15118" width="2.7109375" style="1" customWidth="1"/>
    <col min="15119" max="15138" width="0" style="1" hidden="1" customWidth="1"/>
    <col min="15139" max="15360" width="11.42578125" style="1"/>
    <col min="15361" max="15361" width="13.5703125" style="1" customWidth="1"/>
    <col min="15362" max="15362" width="6.7109375" style="1" customWidth="1"/>
    <col min="15363" max="15363" width="49.85546875" style="1" customWidth="1"/>
    <col min="15364" max="15364" width="20.7109375" style="1" customWidth="1"/>
    <col min="15365" max="15365" width="18.5703125" style="1" customWidth="1"/>
    <col min="15366" max="15366" width="21.285156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703125" style="1" customWidth="1"/>
    <col min="15374" max="15374" width="2.7109375" style="1" customWidth="1"/>
    <col min="15375" max="15394" width="0" style="1" hidden="1" customWidth="1"/>
    <col min="15395" max="15616" width="11.42578125" style="1"/>
    <col min="15617" max="15617" width="13.5703125" style="1" customWidth="1"/>
    <col min="15618" max="15618" width="6.7109375" style="1" customWidth="1"/>
    <col min="15619" max="15619" width="49.85546875" style="1" customWidth="1"/>
    <col min="15620" max="15620" width="20.7109375" style="1" customWidth="1"/>
    <col min="15621" max="15621" width="18.5703125" style="1" customWidth="1"/>
    <col min="15622" max="15622" width="21.285156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703125" style="1" customWidth="1"/>
    <col min="15630" max="15630" width="2.7109375" style="1" customWidth="1"/>
    <col min="15631" max="15650" width="0" style="1" hidden="1" customWidth="1"/>
    <col min="15651" max="15872" width="11.42578125" style="1"/>
    <col min="15873" max="15873" width="13.5703125" style="1" customWidth="1"/>
    <col min="15874" max="15874" width="6.7109375" style="1" customWidth="1"/>
    <col min="15875" max="15875" width="49.85546875" style="1" customWidth="1"/>
    <col min="15876" max="15876" width="20.7109375" style="1" customWidth="1"/>
    <col min="15877" max="15877" width="18.5703125" style="1" customWidth="1"/>
    <col min="15878" max="15878" width="21.285156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703125" style="1" customWidth="1"/>
    <col min="15886" max="15886" width="2.7109375" style="1" customWidth="1"/>
    <col min="15887" max="15906" width="0" style="1" hidden="1" customWidth="1"/>
    <col min="15907" max="16128" width="11.42578125" style="1"/>
    <col min="16129" max="16129" width="13.5703125" style="1" customWidth="1"/>
    <col min="16130" max="16130" width="6.7109375" style="1" customWidth="1"/>
    <col min="16131" max="16131" width="49.85546875" style="1" customWidth="1"/>
    <col min="16132" max="16132" width="20.7109375" style="1" customWidth="1"/>
    <col min="16133" max="16133" width="18.5703125" style="1" customWidth="1"/>
    <col min="16134" max="16134" width="21.285156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703125" style="1" customWidth="1"/>
    <col min="16142" max="16142" width="2.7109375" style="1" customWidth="1"/>
    <col min="16143" max="16162" width="0" style="1" hidden="1" customWidth="1"/>
    <col min="16163" max="16384" width="11.42578125" style="1"/>
  </cols>
  <sheetData>
    <row r="1" spans="1:15" ht="15.75" thickBot="1" x14ac:dyDescent="0.3"/>
    <row r="2" spans="1:15" x14ac:dyDescent="0.25">
      <c r="A2" s="155"/>
      <c r="B2" s="115"/>
      <c r="C2" s="115"/>
      <c r="D2" s="115"/>
      <c r="E2" s="170"/>
      <c r="F2" s="117"/>
      <c r="G2" s="117"/>
      <c r="H2" s="117"/>
      <c r="I2" s="117"/>
      <c r="J2" s="117"/>
      <c r="K2" s="117"/>
      <c r="L2" s="117"/>
      <c r="M2" s="118"/>
    </row>
    <row r="3" spans="1:15" x14ac:dyDescent="0.25">
      <c r="A3" s="231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3"/>
    </row>
    <row r="4" spans="1:15" x14ac:dyDescent="0.25">
      <c r="A4" s="231" t="s">
        <v>203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3"/>
    </row>
    <row r="5" spans="1:15" ht="6" customHeight="1" x14ac:dyDescent="0.25">
      <c r="A5" s="3"/>
      <c r="M5" s="6"/>
    </row>
    <row r="6" spans="1:15" x14ac:dyDescent="0.25">
      <c r="A6" s="7" t="s">
        <v>0</v>
      </c>
      <c r="M6" s="6"/>
    </row>
    <row r="7" spans="1:15" ht="3" customHeight="1" x14ac:dyDescent="0.25">
      <c r="A7" s="3"/>
      <c r="M7" s="8"/>
    </row>
    <row r="8" spans="1:15" x14ac:dyDescent="0.25">
      <c r="A8" s="3" t="s">
        <v>3</v>
      </c>
      <c r="C8" s="1" t="s">
        <v>4</v>
      </c>
      <c r="F8" s="4" t="s">
        <v>117</v>
      </c>
      <c r="J8" s="4" t="s">
        <v>225</v>
      </c>
      <c r="K8" s="1"/>
      <c r="M8" s="6" t="s">
        <v>204</v>
      </c>
    </row>
    <row r="9" spans="1:15" ht="6" customHeight="1" thickBot="1" x14ac:dyDescent="0.3">
      <c r="A9" s="104"/>
      <c r="B9" s="63"/>
      <c r="C9" s="63"/>
      <c r="D9" s="63"/>
      <c r="E9" s="171"/>
      <c r="F9" s="64"/>
      <c r="G9" s="64"/>
      <c r="H9" s="64"/>
      <c r="I9" s="64"/>
      <c r="J9" s="64"/>
      <c r="K9" s="64"/>
      <c r="L9" s="64"/>
      <c r="M9" s="66"/>
    </row>
    <row r="10" spans="1:15" ht="15.75" thickBot="1" x14ac:dyDescent="0.3">
      <c r="A10" s="240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2"/>
    </row>
    <row r="11" spans="1:15" ht="50.25" customHeight="1" thickBot="1" x14ac:dyDescent="0.3">
      <c r="A11" s="172" t="s">
        <v>205</v>
      </c>
      <c r="B11" s="173"/>
      <c r="C11" s="173" t="s">
        <v>206</v>
      </c>
      <c r="D11" s="174" t="s">
        <v>207</v>
      </c>
      <c r="E11" s="175" t="s">
        <v>208</v>
      </c>
      <c r="F11" s="174" t="s">
        <v>209</v>
      </c>
      <c r="G11" s="174"/>
      <c r="H11" s="174"/>
      <c r="I11" s="174"/>
      <c r="J11" s="174" t="s">
        <v>210</v>
      </c>
      <c r="K11" s="174" t="s">
        <v>211</v>
      </c>
      <c r="L11" s="174" t="s">
        <v>212</v>
      </c>
      <c r="M11" s="176" t="s">
        <v>213</v>
      </c>
    </row>
    <row r="12" spans="1:15" ht="16.5" thickBot="1" x14ac:dyDescent="0.3">
      <c r="A12" s="106" t="s">
        <v>13</v>
      </c>
      <c r="B12" s="119"/>
      <c r="C12" s="107" t="s">
        <v>14</v>
      </c>
      <c r="D12" s="177">
        <f>+D13+D18+D43</f>
        <v>817218822.54999995</v>
      </c>
      <c r="E12" s="178">
        <f>+E13+E18+E43</f>
        <v>0</v>
      </c>
      <c r="F12" s="177">
        <f>+F15+F18+F43</f>
        <v>817218822.54999995</v>
      </c>
      <c r="G12" s="179"/>
      <c r="H12" s="179"/>
      <c r="I12" s="179"/>
      <c r="J12" s="177">
        <f>+J13+J18+J43</f>
        <v>610836</v>
      </c>
      <c r="K12" s="179"/>
      <c r="L12" s="179"/>
      <c r="M12" s="230">
        <f>+M13+M18+M43</f>
        <v>610836</v>
      </c>
      <c r="O12" s="180">
        <f>+M12/F12</f>
        <v>7.4745708633335744E-4</v>
      </c>
    </row>
    <row r="13" spans="1:15" ht="15.75" x14ac:dyDescent="0.25">
      <c r="A13" s="49">
        <v>1</v>
      </c>
      <c r="B13" s="50"/>
      <c r="C13" s="50" t="s">
        <v>15</v>
      </c>
      <c r="D13" s="53">
        <f>+D14</f>
        <v>430924947</v>
      </c>
      <c r="E13" s="52">
        <f>+E14</f>
        <v>0</v>
      </c>
      <c r="F13" s="53">
        <f t="shared" ref="F13:F47" si="0">+D13-E13</f>
        <v>430924947</v>
      </c>
      <c r="G13" s="51"/>
      <c r="H13" s="53"/>
      <c r="I13" s="53"/>
      <c r="J13" s="52">
        <f>+J14</f>
        <v>0</v>
      </c>
      <c r="K13" s="52"/>
      <c r="L13" s="52"/>
      <c r="M13" s="181">
        <f>+M14</f>
        <v>0</v>
      </c>
      <c r="O13" s="180">
        <f t="shared" ref="O13:O46" si="1">+M13/F13</f>
        <v>0</v>
      </c>
    </row>
    <row r="14" spans="1:15" ht="15.75" x14ac:dyDescent="0.25">
      <c r="A14" s="27">
        <v>10</v>
      </c>
      <c r="B14" s="28"/>
      <c r="C14" s="28" t="s">
        <v>15</v>
      </c>
      <c r="D14" s="29">
        <f>+D15</f>
        <v>430924947</v>
      </c>
      <c r="E14" s="55">
        <f>+E15</f>
        <v>0</v>
      </c>
      <c r="F14" s="29">
        <f t="shared" si="0"/>
        <v>430924947</v>
      </c>
      <c r="G14" s="182"/>
      <c r="H14" s="29"/>
      <c r="I14" s="29"/>
      <c r="J14" s="55">
        <f>+J15</f>
        <v>0</v>
      </c>
      <c r="K14" s="55"/>
      <c r="L14" s="55"/>
      <c r="M14" s="183">
        <f>+M15</f>
        <v>0</v>
      </c>
      <c r="O14" s="180">
        <f t="shared" si="1"/>
        <v>0</v>
      </c>
    </row>
    <row r="15" spans="1:15" ht="15.75" x14ac:dyDescent="0.25">
      <c r="A15" s="27">
        <v>102</v>
      </c>
      <c r="B15" s="28"/>
      <c r="C15" s="28" t="s">
        <v>34</v>
      </c>
      <c r="D15" s="29">
        <f>+D16+D17</f>
        <v>430924947</v>
      </c>
      <c r="E15" s="55">
        <f>+E16+E17</f>
        <v>0</v>
      </c>
      <c r="F15" s="29">
        <f t="shared" si="0"/>
        <v>430924947</v>
      </c>
      <c r="G15" s="182"/>
      <c r="H15" s="29"/>
      <c r="I15" s="29"/>
      <c r="J15" s="55">
        <f>+J16+J17</f>
        <v>0</v>
      </c>
      <c r="K15" s="55"/>
      <c r="L15" s="55"/>
      <c r="M15" s="183">
        <f>+M16+M17</f>
        <v>0</v>
      </c>
      <c r="O15" s="180">
        <f t="shared" si="1"/>
        <v>0</v>
      </c>
    </row>
    <row r="16" spans="1:15" ht="15.75" x14ac:dyDescent="0.25">
      <c r="A16" s="27">
        <v>10212</v>
      </c>
      <c r="B16" s="28">
        <v>20</v>
      </c>
      <c r="C16" s="28" t="s">
        <v>35</v>
      </c>
      <c r="D16" s="29">
        <v>424600358</v>
      </c>
      <c r="E16" s="55">
        <v>0</v>
      </c>
      <c r="F16" s="29">
        <f t="shared" si="0"/>
        <v>424600358</v>
      </c>
      <c r="G16" s="182"/>
      <c r="H16" s="29"/>
      <c r="I16" s="29"/>
      <c r="J16" s="55">
        <f t="shared" ref="J16:M17" si="2">+J24+J33+J36</f>
        <v>0</v>
      </c>
      <c r="K16" s="55">
        <f t="shared" si="2"/>
        <v>0</v>
      </c>
      <c r="L16" s="55">
        <f t="shared" si="2"/>
        <v>0</v>
      </c>
      <c r="M16" s="183">
        <f t="shared" si="2"/>
        <v>0</v>
      </c>
      <c r="O16" s="180">
        <f t="shared" si="1"/>
        <v>0</v>
      </c>
    </row>
    <row r="17" spans="1:15" ht="15.75" x14ac:dyDescent="0.25">
      <c r="A17" s="27">
        <v>10214</v>
      </c>
      <c r="B17" s="28">
        <v>20</v>
      </c>
      <c r="C17" s="28" t="s">
        <v>36</v>
      </c>
      <c r="D17" s="29">
        <v>6324589</v>
      </c>
      <c r="E17" s="55">
        <v>0</v>
      </c>
      <c r="F17" s="29">
        <f t="shared" si="0"/>
        <v>6324589</v>
      </c>
      <c r="G17" s="182"/>
      <c r="H17" s="29"/>
      <c r="I17" s="29"/>
      <c r="J17" s="55">
        <f t="shared" si="2"/>
        <v>0</v>
      </c>
      <c r="K17" s="55">
        <f t="shared" si="2"/>
        <v>0</v>
      </c>
      <c r="L17" s="55">
        <f t="shared" si="2"/>
        <v>0</v>
      </c>
      <c r="M17" s="183">
        <f t="shared" si="2"/>
        <v>0</v>
      </c>
      <c r="O17" s="180">
        <f t="shared" si="1"/>
        <v>0</v>
      </c>
    </row>
    <row r="18" spans="1:15" ht="15.75" x14ac:dyDescent="0.25">
      <c r="A18" s="27">
        <v>2</v>
      </c>
      <c r="B18" s="28"/>
      <c r="C18" s="28" t="s">
        <v>48</v>
      </c>
      <c r="D18" s="29">
        <f>+D19</f>
        <v>36435455.549999997</v>
      </c>
      <c r="E18" s="55">
        <f>+E19</f>
        <v>0</v>
      </c>
      <c r="F18" s="184">
        <f t="shared" si="0"/>
        <v>36435455.549999997</v>
      </c>
      <c r="G18" s="182"/>
      <c r="H18" s="29"/>
      <c r="I18" s="29"/>
      <c r="J18" s="55">
        <f>+J19</f>
        <v>610836</v>
      </c>
      <c r="K18" s="55"/>
      <c r="L18" s="55"/>
      <c r="M18" s="183">
        <f>+M19</f>
        <v>610836</v>
      </c>
      <c r="O18" s="180">
        <f t="shared" si="1"/>
        <v>1.6764878901040666E-2</v>
      </c>
    </row>
    <row r="19" spans="1:15" ht="15.75" x14ac:dyDescent="0.25">
      <c r="A19" s="27">
        <v>20</v>
      </c>
      <c r="B19" s="28"/>
      <c r="C19" s="28" t="s">
        <v>48</v>
      </c>
      <c r="D19" s="29">
        <f>+D20</f>
        <v>36435455.549999997</v>
      </c>
      <c r="E19" s="55">
        <f>+E20</f>
        <v>0</v>
      </c>
      <c r="F19" s="184">
        <f t="shared" si="0"/>
        <v>36435455.549999997</v>
      </c>
      <c r="G19" s="182"/>
      <c r="H19" s="29"/>
      <c r="I19" s="29"/>
      <c r="J19" s="55">
        <f>+J20</f>
        <v>610836</v>
      </c>
      <c r="K19" s="55"/>
      <c r="L19" s="55"/>
      <c r="M19" s="183">
        <f>+M20</f>
        <v>610836</v>
      </c>
      <c r="O19" s="180">
        <f t="shared" si="1"/>
        <v>1.6764878901040666E-2</v>
      </c>
    </row>
    <row r="20" spans="1:15" ht="15.75" x14ac:dyDescent="0.25">
      <c r="A20" s="27">
        <v>204</v>
      </c>
      <c r="B20" s="28"/>
      <c r="C20" s="28" t="s">
        <v>49</v>
      </c>
      <c r="D20" s="29">
        <f>+D23+D25+D27+D37+D40+D21</f>
        <v>36435455.549999997</v>
      </c>
      <c r="E20" s="29">
        <f>+E23+E25+E27+E37+E40+E21</f>
        <v>0</v>
      </c>
      <c r="F20" s="184">
        <f t="shared" si="0"/>
        <v>36435455.549999997</v>
      </c>
      <c r="G20" s="182"/>
      <c r="H20" s="29"/>
      <c r="I20" s="29"/>
      <c r="J20" s="55">
        <f>+J23+J25+J27+J37+J40+J21</f>
        <v>610836</v>
      </c>
      <c r="K20" s="29">
        <f>+K23+K25+K27+K37+K40</f>
        <v>0</v>
      </c>
      <c r="L20" s="29">
        <f>+L23+L25+L27+L37+L40</f>
        <v>0</v>
      </c>
      <c r="M20" s="183">
        <f>+M23+M25+M27+M37+M40+M21</f>
        <v>610836</v>
      </c>
      <c r="O20" s="180">
        <f t="shared" si="1"/>
        <v>1.6764878901040666E-2</v>
      </c>
    </row>
    <row r="21" spans="1:15" ht="15.75" x14ac:dyDescent="0.25">
      <c r="A21" s="27">
        <v>2045</v>
      </c>
      <c r="B21" s="28"/>
      <c r="C21" s="28" t="s">
        <v>52</v>
      </c>
      <c r="D21" s="29">
        <f>+D22</f>
        <v>5</v>
      </c>
      <c r="E21" s="55">
        <f>+E22</f>
        <v>0</v>
      </c>
      <c r="F21" s="184">
        <f t="shared" si="0"/>
        <v>5</v>
      </c>
      <c r="G21" s="182"/>
      <c r="H21" s="29"/>
      <c r="I21" s="29"/>
      <c r="J21" s="55">
        <f>+J22</f>
        <v>0</v>
      </c>
      <c r="K21" s="55"/>
      <c r="L21" s="55"/>
      <c r="M21" s="183">
        <f>+M22</f>
        <v>0</v>
      </c>
      <c r="O21" s="180"/>
    </row>
    <row r="22" spans="1:15" ht="31.5" x14ac:dyDescent="0.25">
      <c r="A22" s="27">
        <v>20456</v>
      </c>
      <c r="B22" s="28">
        <v>20</v>
      </c>
      <c r="C22" s="31" t="s">
        <v>148</v>
      </c>
      <c r="D22" s="29">
        <v>5</v>
      </c>
      <c r="E22" s="55">
        <v>0</v>
      </c>
      <c r="F22" s="29">
        <f t="shared" si="0"/>
        <v>5</v>
      </c>
      <c r="G22" s="182"/>
      <c r="H22" s="29"/>
      <c r="I22" s="29"/>
      <c r="J22" s="55">
        <f>+J28+J37+J40</f>
        <v>0</v>
      </c>
      <c r="K22" s="55"/>
      <c r="L22" s="55"/>
      <c r="M22" s="183">
        <f>+M28+M37+M40</f>
        <v>0</v>
      </c>
      <c r="O22" s="180"/>
    </row>
    <row r="23" spans="1:15" ht="15.75" x14ac:dyDescent="0.25">
      <c r="A23" s="27">
        <v>2046</v>
      </c>
      <c r="B23" s="28"/>
      <c r="C23" s="28" t="s">
        <v>58</v>
      </c>
      <c r="D23" s="29">
        <f>+D24</f>
        <v>5734721</v>
      </c>
      <c r="E23" s="55">
        <f>+E24</f>
        <v>0</v>
      </c>
      <c r="F23" s="184">
        <f t="shared" si="0"/>
        <v>5734721</v>
      </c>
      <c r="G23" s="182"/>
      <c r="H23" s="29"/>
      <c r="I23" s="29"/>
      <c r="J23" s="55">
        <f>+J24</f>
        <v>0</v>
      </c>
      <c r="K23" s="55"/>
      <c r="L23" s="55"/>
      <c r="M23" s="183">
        <f>+M24</f>
        <v>0</v>
      </c>
      <c r="O23" s="180"/>
    </row>
    <row r="24" spans="1:15" ht="15.75" x14ac:dyDescent="0.25">
      <c r="A24" s="27">
        <v>20462</v>
      </c>
      <c r="B24" s="28">
        <v>20</v>
      </c>
      <c r="C24" s="28" t="s">
        <v>59</v>
      </c>
      <c r="D24" s="29">
        <v>5734721</v>
      </c>
      <c r="E24" s="55">
        <v>0</v>
      </c>
      <c r="F24" s="29">
        <f t="shared" si="0"/>
        <v>5734721</v>
      </c>
      <c r="G24" s="182"/>
      <c r="H24" s="29"/>
      <c r="I24" s="29"/>
      <c r="J24" s="55">
        <f>+J30+J39+J42</f>
        <v>0</v>
      </c>
      <c r="K24" s="55"/>
      <c r="L24" s="55"/>
      <c r="M24" s="183">
        <f>+M30+M39+M42</f>
        <v>0</v>
      </c>
      <c r="O24" s="180"/>
    </row>
    <row r="25" spans="1:15" ht="15.75" x14ac:dyDescent="0.25">
      <c r="A25" s="27">
        <v>2047</v>
      </c>
      <c r="B25" s="28"/>
      <c r="C25" s="28" t="s">
        <v>61</v>
      </c>
      <c r="D25" s="29">
        <f>+D26</f>
        <v>6795</v>
      </c>
      <c r="E25" s="55">
        <f>+E26</f>
        <v>0</v>
      </c>
      <c r="F25" s="184">
        <f t="shared" si="0"/>
        <v>6795</v>
      </c>
      <c r="G25" s="182"/>
      <c r="H25" s="29"/>
      <c r="I25" s="29"/>
      <c r="J25" s="55">
        <f>+J26</f>
        <v>0</v>
      </c>
      <c r="K25" s="55"/>
      <c r="L25" s="55"/>
      <c r="M25" s="183">
        <f>+M26</f>
        <v>0</v>
      </c>
      <c r="O25" s="180"/>
    </row>
    <row r="26" spans="1:15" ht="15.75" x14ac:dyDescent="0.25">
      <c r="A26" s="27">
        <v>20476</v>
      </c>
      <c r="B26" s="28">
        <v>20</v>
      </c>
      <c r="C26" s="28" t="s">
        <v>62</v>
      </c>
      <c r="D26" s="29">
        <v>6795</v>
      </c>
      <c r="E26" s="55">
        <v>0</v>
      </c>
      <c r="F26" s="29">
        <f t="shared" si="0"/>
        <v>6795</v>
      </c>
      <c r="G26" s="182"/>
      <c r="H26" s="29"/>
      <c r="I26" s="29"/>
      <c r="J26" s="55">
        <f>+J32+J41+J44</f>
        <v>0</v>
      </c>
      <c r="K26" s="55"/>
      <c r="L26" s="55"/>
      <c r="M26" s="183">
        <f>+M32+M41+M44</f>
        <v>0</v>
      </c>
      <c r="O26" s="180"/>
    </row>
    <row r="27" spans="1:15" ht="15.75" x14ac:dyDescent="0.25">
      <c r="A27" s="27">
        <v>2048</v>
      </c>
      <c r="B27" s="28"/>
      <c r="C27" s="28" t="s">
        <v>63</v>
      </c>
      <c r="D27" s="29">
        <f>+D28+D29</f>
        <v>4595185</v>
      </c>
      <c r="E27" s="55">
        <f>+E29</f>
        <v>0</v>
      </c>
      <c r="F27" s="184">
        <f t="shared" si="0"/>
        <v>4595185</v>
      </c>
      <c r="G27" s="182"/>
      <c r="H27" s="29"/>
      <c r="I27" s="29"/>
      <c r="J27" s="55">
        <f>+J28+J29</f>
        <v>610836</v>
      </c>
      <c r="K27" s="55">
        <v>0</v>
      </c>
      <c r="L27" s="55">
        <v>0</v>
      </c>
      <c r="M27" s="183">
        <f>+M28+M29</f>
        <v>610836</v>
      </c>
      <c r="O27" s="180">
        <f t="shared" si="1"/>
        <v>0.132929577372837</v>
      </c>
    </row>
    <row r="28" spans="1:15" ht="15.75" x14ac:dyDescent="0.25">
      <c r="A28" s="27">
        <v>20481</v>
      </c>
      <c r="B28" s="28">
        <v>20</v>
      </c>
      <c r="C28" s="28" t="s">
        <v>152</v>
      </c>
      <c r="D28" s="29">
        <v>747770</v>
      </c>
      <c r="E28" s="29">
        <f>+E29</f>
        <v>0</v>
      </c>
      <c r="F28" s="29">
        <f>+D28-E28</f>
        <v>747770</v>
      </c>
      <c r="G28" s="185"/>
      <c r="H28" s="185"/>
      <c r="I28" s="185"/>
      <c r="J28" s="55">
        <v>0</v>
      </c>
      <c r="K28" s="55"/>
      <c r="L28" s="55"/>
      <c r="M28" s="183">
        <v>0</v>
      </c>
      <c r="O28" s="180"/>
    </row>
    <row r="29" spans="1:15" ht="15.75" x14ac:dyDescent="0.25">
      <c r="A29" s="27">
        <v>20486</v>
      </c>
      <c r="B29" s="28">
        <v>20</v>
      </c>
      <c r="C29" s="28" t="s">
        <v>214</v>
      </c>
      <c r="D29" s="29">
        <v>3847415</v>
      </c>
      <c r="E29" s="29">
        <f>+E30</f>
        <v>0</v>
      </c>
      <c r="F29" s="29">
        <f>+D29-E29</f>
        <v>3847415</v>
      </c>
      <c r="G29" s="185"/>
      <c r="H29" s="185"/>
      <c r="I29" s="185"/>
      <c r="J29" s="55">
        <v>610836</v>
      </c>
      <c r="K29" s="55"/>
      <c r="L29" s="55"/>
      <c r="M29" s="183">
        <v>610836</v>
      </c>
      <c r="O29" s="180">
        <f t="shared" si="1"/>
        <v>0.15876530085784871</v>
      </c>
    </row>
    <row r="30" spans="1:15" ht="15.75" hidden="1" x14ac:dyDescent="0.25">
      <c r="A30" s="27">
        <v>2048</v>
      </c>
      <c r="B30" s="28">
        <v>20</v>
      </c>
      <c r="C30" s="28" t="s">
        <v>63</v>
      </c>
      <c r="D30" s="29">
        <v>6795</v>
      </c>
      <c r="E30" s="55">
        <v>0</v>
      </c>
      <c r="F30" s="29">
        <f>+D30-E30</f>
        <v>6795</v>
      </c>
      <c r="G30" s="182"/>
      <c r="H30" s="29"/>
      <c r="I30" s="29"/>
      <c r="J30" s="55">
        <f>+J35+J44+J46</f>
        <v>0</v>
      </c>
      <c r="K30" s="55"/>
      <c r="L30" s="55"/>
      <c r="M30" s="183">
        <f>+M35+M44+M46</f>
        <v>0</v>
      </c>
      <c r="O30" s="180">
        <f t="shared" si="1"/>
        <v>0</v>
      </c>
    </row>
    <row r="31" spans="1:15" ht="15.75" hidden="1" x14ac:dyDescent="0.25">
      <c r="A31" s="27">
        <v>20482</v>
      </c>
      <c r="B31" s="28">
        <v>20</v>
      </c>
      <c r="C31" s="28" t="s">
        <v>153</v>
      </c>
      <c r="D31" s="29">
        <v>0</v>
      </c>
      <c r="E31" s="55">
        <v>0</v>
      </c>
      <c r="F31" s="29">
        <f t="shared" si="0"/>
        <v>0</v>
      </c>
      <c r="G31" s="182"/>
      <c r="H31" s="182"/>
      <c r="I31" s="29"/>
      <c r="J31" s="55">
        <v>0</v>
      </c>
      <c r="K31" s="55">
        <v>0</v>
      </c>
      <c r="L31" s="55">
        <v>0</v>
      </c>
      <c r="M31" s="183">
        <v>0</v>
      </c>
      <c r="O31" s="180" t="e">
        <f t="shared" si="1"/>
        <v>#DIV/0!</v>
      </c>
    </row>
    <row r="32" spans="1:15" ht="15.75" hidden="1" x14ac:dyDescent="0.25">
      <c r="A32" s="27">
        <v>20486</v>
      </c>
      <c r="B32" s="28">
        <v>20</v>
      </c>
      <c r="C32" s="28" t="s">
        <v>214</v>
      </c>
      <c r="D32" s="29">
        <v>0</v>
      </c>
      <c r="E32" s="55">
        <v>0</v>
      </c>
      <c r="F32" s="29">
        <f t="shared" si="0"/>
        <v>0</v>
      </c>
      <c r="G32" s="182"/>
      <c r="H32" s="182"/>
      <c r="I32" s="29"/>
      <c r="J32" s="55">
        <v>0</v>
      </c>
      <c r="K32" s="55">
        <v>0</v>
      </c>
      <c r="L32" s="55">
        <v>0</v>
      </c>
      <c r="M32" s="183">
        <v>0</v>
      </c>
      <c r="O32" s="180" t="e">
        <f t="shared" si="1"/>
        <v>#DIV/0!</v>
      </c>
    </row>
    <row r="33" spans="1:15" ht="15.75" hidden="1" x14ac:dyDescent="0.25">
      <c r="A33" s="27">
        <v>2049</v>
      </c>
      <c r="B33" s="28">
        <v>20</v>
      </c>
      <c r="C33" s="31" t="s">
        <v>65</v>
      </c>
      <c r="D33" s="29">
        <v>0</v>
      </c>
      <c r="E33" s="55">
        <v>0</v>
      </c>
      <c r="F33" s="29">
        <f t="shared" si="0"/>
        <v>0</v>
      </c>
      <c r="G33" s="182"/>
      <c r="H33" s="182"/>
      <c r="I33" s="29"/>
      <c r="J33" s="55">
        <v>0</v>
      </c>
      <c r="K33" s="55">
        <v>0</v>
      </c>
      <c r="L33" s="55">
        <v>0</v>
      </c>
      <c r="M33" s="183">
        <v>0</v>
      </c>
      <c r="O33" s="180" t="e">
        <f t="shared" si="1"/>
        <v>#DIV/0!</v>
      </c>
    </row>
    <row r="34" spans="1:15" ht="15.75" hidden="1" x14ac:dyDescent="0.25">
      <c r="A34" s="27">
        <v>204911</v>
      </c>
      <c r="B34" s="28">
        <v>20</v>
      </c>
      <c r="C34" s="31" t="s">
        <v>156</v>
      </c>
      <c r="D34" s="29">
        <v>0</v>
      </c>
      <c r="E34" s="55">
        <v>0</v>
      </c>
      <c r="F34" s="29">
        <f t="shared" si="0"/>
        <v>0</v>
      </c>
      <c r="G34" s="182"/>
      <c r="H34" s="182"/>
      <c r="I34" s="29"/>
      <c r="J34" s="55">
        <v>0</v>
      </c>
      <c r="K34" s="55">
        <v>0</v>
      </c>
      <c r="L34" s="55">
        <v>0</v>
      </c>
      <c r="M34" s="183">
        <v>0</v>
      </c>
      <c r="O34" s="180" t="e">
        <f t="shared" si="1"/>
        <v>#DIV/0!</v>
      </c>
    </row>
    <row r="35" spans="1:15" ht="15.75" hidden="1" x14ac:dyDescent="0.25">
      <c r="A35" s="27">
        <v>20410</v>
      </c>
      <c r="B35" s="28">
        <v>20</v>
      </c>
      <c r="C35" s="31" t="s">
        <v>158</v>
      </c>
      <c r="D35" s="29">
        <v>0</v>
      </c>
      <c r="E35" s="55">
        <v>0</v>
      </c>
      <c r="F35" s="29">
        <f t="shared" si="0"/>
        <v>0</v>
      </c>
      <c r="G35" s="182"/>
      <c r="H35" s="182"/>
      <c r="I35" s="29"/>
      <c r="J35" s="55">
        <v>0</v>
      </c>
      <c r="K35" s="55">
        <v>0</v>
      </c>
      <c r="L35" s="55">
        <v>0</v>
      </c>
      <c r="M35" s="183">
        <v>0</v>
      </c>
      <c r="O35" s="180" t="e">
        <f t="shared" si="1"/>
        <v>#DIV/0!</v>
      </c>
    </row>
    <row r="36" spans="1:15" ht="15.75" hidden="1" x14ac:dyDescent="0.25">
      <c r="A36" s="27">
        <v>204102</v>
      </c>
      <c r="B36" s="28">
        <v>20</v>
      </c>
      <c r="C36" s="31" t="s">
        <v>159</v>
      </c>
      <c r="D36" s="29">
        <v>0</v>
      </c>
      <c r="E36" s="55">
        <v>0</v>
      </c>
      <c r="F36" s="29">
        <f t="shared" si="0"/>
        <v>0</v>
      </c>
      <c r="G36" s="182"/>
      <c r="H36" s="182"/>
      <c r="I36" s="29"/>
      <c r="J36" s="55">
        <v>0</v>
      </c>
      <c r="K36" s="55">
        <v>0</v>
      </c>
      <c r="L36" s="55">
        <v>0</v>
      </c>
      <c r="M36" s="183">
        <v>0</v>
      </c>
      <c r="O36" s="180" t="e">
        <f t="shared" si="1"/>
        <v>#DIV/0!</v>
      </c>
    </row>
    <row r="37" spans="1:15" ht="15.75" x14ac:dyDescent="0.25">
      <c r="A37" s="27">
        <v>20411</v>
      </c>
      <c r="B37" s="28"/>
      <c r="C37" s="31" t="s">
        <v>160</v>
      </c>
      <c r="D37" s="182">
        <f>+D39</f>
        <v>4553485</v>
      </c>
      <c r="E37" s="55">
        <f>+E39</f>
        <v>0</v>
      </c>
      <c r="F37" s="29">
        <f>+D37-E37</f>
        <v>4553485</v>
      </c>
      <c r="G37" s="182"/>
      <c r="H37" s="182"/>
      <c r="I37" s="29"/>
      <c r="J37" s="55">
        <f>+J39</f>
        <v>0</v>
      </c>
      <c r="K37" s="55">
        <v>0</v>
      </c>
      <c r="L37" s="55">
        <v>0</v>
      </c>
      <c r="M37" s="183">
        <f>+M39</f>
        <v>0</v>
      </c>
      <c r="O37" s="180">
        <f t="shared" si="1"/>
        <v>0</v>
      </c>
    </row>
    <row r="38" spans="1:15" ht="15.75" hidden="1" x14ac:dyDescent="0.25">
      <c r="A38" s="27">
        <v>204111</v>
      </c>
      <c r="B38" s="28">
        <v>20</v>
      </c>
      <c r="C38" s="31" t="s">
        <v>161</v>
      </c>
      <c r="D38" s="182">
        <v>0</v>
      </c>
      <c r="E38" s="55">
        <v>0</v>
      </c>
      <c r="F38" s="29">
        <f t="shared" si="0"/>
        <v>0</v>
      </c>
      <c r="G38" s="182"/>
      <c r="H38" s="182"/>
      <c r="I38" s="29"/>
      <c r="J38" s="55">
        <v>0</v>
      </c>
      <c r="K38" s="55">
        <v>0</v>
      </c>
      <c r="L38" s="55">
        <v>0</v>
      </c>
      <c r="M38" s="183">
        <v>0</v>
      </c>
      <c r="O38" s="180" t="e">
        <f t="shared" si="1"/>
        <v>#DIV/0!</v>
      </c>
    </row>
    <row r="39" spans="1:15" ht="15.75" x14ac:dyDescent="0.25">
      <c r="A39" s="27">
        <v>204111</v>
      </c>
      <c r="B39" s="28">
        <v>20</v>
      </c>
      <c r="C39" s="31" t="s">
        <v>161</v>
      </c>
      <c r="D39" s="182">
        <v>4553485</v>
      </c>
      <c r="E39" s="55">
        <v>0</v>
      </c>
      <c r="F39" s="29">
        <f t="shared" si="0"/>
        <v>4553485</v>
      </c>
      <c r="G39" s="182"/>
      <c r="H39" s="182"/>
      <c r="I39" s="29"/>
      <c r="J39" s="55">
        <v>0</v>
      </c>
      <c r="K39" s="55"/>
      <c r="L39" s="55"/>
      <c r="M39" s="183">
        <v>0</v>
      </c>
      <c r="O39" s="180">
        <f t="shared" si="1"/>
        <v>0</v>
      </c>
    </row>
    <row r="40" spans="1:15" ht="15.75" x14ac:dyDescent="0.25">
      <c r="A40" s="27">
        <v>20441</v>
      </c>
      <c r="B40" s="28"/>
      <c r="C40" s="31" t="s">
        <v>70</v>
      </c>
      <c r="D40" s="182">
        <f>+D41</f>
        <v>21545264.550000001</v>
      </c>
      <c r="E40" s="55">
        <f>+E41</f>
        <v>0</v>
      </c>
      <c r="F40" s="29">
        <f>+D40-E40</f>
        <v>21545264.550000001</v>
      </c>
      <c r="G40" s="182"/>
      <c r="H40" s="182"/>
      <c r="I40" s="29"/>
      <c r="J40" s="55">
        <f>+J41</f>
        <v>0</v>
      </c>
      <c r="K40" s="55">
        <v>0</v>
      </c>
      <c r="L40" s="55">
        <v>0</v>
      </c>
      <c r="M40" s="183">
        <f>+M41</f>
        <v>0</v>
      </c>
      <c r="O40" s="180">
        <f t="shared" si="1"/>
        <v>0</v>
      </c>
    </row>
    <row r="41" spans="1:15" ht="15.75" x14ac:dyDescent="0.25">
      <c r="A41" s="27">
        <v>2044113</v>
      </c>
      <c r="B41" s="28">
        <v>20</v>
      </c>
      <c r="C41" s="31" t="s">
        <v>70</v>
      </c>
      <c r="D41" s="182">
        <v>21545264.550000001</v>
      </c>
      <c r="E41" s="55">
        <v>0</v>
      </c>
      <c r="F41" s="29">
        <f t="shared" si="0"/>
        <v>21545264.550000001</v>
      </c>
      <c r="G41" s="182"/>
      <c r="H41" s="182"/>
      <c r="I41" s="29"/>
      <c r="J41" s="55">
        <v>0</v>
      </c>
      <c r="K41" s="55"/>
      <c r="L41" s="55"/>
      <c r="M41" s="183">
        <v>0</v>
      </c>
      <c r="O41" s="180">
        <f t="shared" si="1"/>
        <v>0</v>
      </c>
    </row>
    <row r="42" spans="1:15" ht="15.75" hidden="1" x14ac:dyDescent="0.25">
      <c r="A42" s="27">
        <v>204215</v>
      </c>
      <c r="B42" s="28">
        <v>20</v>
      </c>
      <c r="C42" s="31" t="s">
        <v>165</v>
      </c>
      <c r="D42" s="182">
        <v>0</v>
      </c>
      <c r="E42" s="55">
        <v>0</v>
      </c>
      <c r="F42" s="29">
        <f t="shared" si="0"/>
        <v>0</v>
      </c>
      <c r="G42" s="182"/>
      <c r="H42" s="182"/>
      <c r="I42" s="29"/>
      <c r="J42" s="55">
        <v>0</v>
      </c>
      <c r="K42" s="55">
        <v>0</v>
      </c>
      <c r="L42" s="55">
        <v>0</v>
      </c>
      <c r="M42" s="183">
        <v>0</v>
      </c>
      <c r="O42" s="180" t="e">
        <f t="shared" si="1"/>
        <v>#DIV/0!</v>
      </c>
    </row>
    <row r="43" spans="1:15" ht="15.75" x14ac:dyDescent="0.25">
      <c r="A43" s="27">
        <v>3</v>
      </c>
      <c r="B43" s="28"/>
      <c r="C43" s="31" t="s">
        <v>71</v>
      </c>
      <c r="D43" s="182">
        <f>+D44</f>
        <v>349858420</v>
      </c>
      <c r="E43" s="55">
        <f>+E44</f>
        <v>0</v>
      </c>
      <c r="F43" s="182">
        <f t="shared" si="0"/>
        <v>349858420</v>
      </c>
      <c r="G43" s="182"/>
      <c r="H43" s="182"/>
      <c r="I43" s="29"/>
      <c r="J43" s="55">
        <f>+J44</f>
        <v>0</v>
      </c>
      <c r="K43" s="55">
        <v>0</v>
      </c>
      <c r="L43" s="55">
        <v>0</v>
      </c>
      <c r="M43" s="183">
        <f>+M44</f>
        <v>0</v>
      </c>
      <c r="O43" s="180">
        <f t="shared" si="1"/>
        <v>0</v>
      </c>
    </row>
    <row r="44" spans="1:15" ht="15.75" x14ac:dyDescent="0.25">
      <c r="A44" s="27">
        <v>36</v>
      </c>
      <c r="B44" s="28"/>
      <c r="C44" s="31" t="s">
        <v>72</v>
      </c>
      <c r="D44" s="182">
        <f>+D45</f>
        <v>349858420</v>
      </c>
      <c r="E44" s="55">
        <f>+E45</f>
        <v>0</v>
      </c>
      <c r="F44" s="29">
        <f t="shared" si="0"/>
        <v>349858420</v>
      </c>
      <c r="G44" s="182"/>
      <c r="H44" s="182"/>
      <c r="I44" s="29"/>
      <c r="J44" s="55">
        <f>+J45</f>
        <v>0</v>
      </c>
      <c r="K44" s="55">
        <v>0</v>
      </c>
      <c r="L44" s="55">
        <v>0</v>
      </c>
      <c r="M44" s="183">
        <f>+M45</f>
        <v>0</v>
      </c>
      <c r="O44" s="180">
        <f t="shared" si="1"/>
        <v>0</v>
      </c>
    </row>
    <row r="45" spans="1:15" ht="15.75" x14ac:dyDescent="0.25">
      <c r="A45" s="27">
        <v>361</v>
      </c>
      <c r="B45" s="28"/>
      <c r="C45" s="31" t="s">
        <v>73</v>
      </c>
      <c r="D45" s="182">
        <f>+D46+D47</f>
        <v>349858420</v>
      </c>
      <c r="E45" s="55">
        <f>+E46+E47</f>
        <v>0</v>
      </c>
      <c r="F45" s="29">
        <f t="shared" si="0"/>
        <v>349858420</v>
      </c>
      <c r="G45" s="182"/>
      <c r="H45" s="182"/>
      <c r="I45" s="29"/>
      <c r="J45" s="55">
        <f>+J46+J47</f>
        <v>0</v>
      </c>
      <c r="K45" s="55">
        <v>0</v>
      </c>
      <c r="L45" s="55">
        <v>0</v>
      </c>
      <c r="M45" s="183">
        <f>+M46+M47</f>
        <v>0</v>
      </c>
      <c r="O45" s="180">
        <f t="shared" si="1"/>
        <v>0</v>
      </c>
    </row>
    <row r="46" spans="1:15" ht="15.75" x14ac:dyDescent="0.25">
      <c r="A46" s="27">
        <v>36112</v>
      </c>
      <c r="B46" s="28">
        <v>10</v>
      </c>
      <c r="C46" s="31" t="s">
        <v>170</v>
      </c>
      <c r="D46" s="182">
        <v>1294836</v>
      </c>
      <c r="E46" s="55">
        <v>0</v>
      </c>
      <c r="F46" s="29">
        <f t="shared" si="0"/>
        <v>1294836</v>
      </c>
      <c r="G46" s="182"/>
      <c r="H46" s="182"/>
      <c r="I46" s="29"/>
      <c r="J46" s="55">
        <v>0</v>
      </c>
      <c r="K46" s="55"/>
      <c r="L46" s="55"/>
      <c r="M46" s="183">
        <v>0</v>
      </c>
      <c r="O46" s="180">
        <f t="shared" si="1"/>
        <v>0</v>
      </c>
    </row>
    <row r="47" spans="1:15" ht="33.75" customHeight="1" thickBot="1" x14ac:dyDescent="0.3">
      <c r="A47" s="27">
        <v>36112</v>
      </c>
      <c r="B47" s="28">
        <v>20</v>
      </c>
      <c r="C47" s="31" t="s">
        <v>170</v>
      </c>
      <c r="D47" s="182">
        <v>348563584</v>
      </c>
      <c r="E47" s="55">
        <v>0</v>
      </c>
      <c r="F47" s="29">
        <f t="shared" si="0"/>
        <v>348563584</v>
      </c>
      <c r="G47" s="182"/>
      <c r="H47" s="182"/>
      <c r="I47" s="29"/>
      <c r="J47" s="55">
        <v>0</v>
      </c>
      <c r="K47" s="55"/>
      <c r="L47" s="55"/>
      <c r="M47" s="183">
        <v>0</v>
      </c>
      <c r="O47" s="180"/>
    </row>
    <row r="48" spans="1:15" ht="16.5" thickBot="1" x14ac:dyDescent="0.3">
      <c r="A48" s="186" t="s">
        <v>75</v>
      </c>
      <c r="B48" s="110"/>
      <c r="C48" s="150" t="s">
        <v>76</v>
      </c>
      <c r="D48" s="187">
        <f>+D49+D68+D71+D76</f>
        <v>11880326999.389999</v>
      </c>
      <c r="E48" s="188">
        <f>+E49+E68+E71+E76</f>
        <v>0</v>
      </c>
      <c r="F48" s="187">
        <f>+D48-E48</f>
        <v>11880326999.389999</v>
      </c>
      <c r="G48" s="187"/>
      <c r="H48" s="187"/>
      <c r="I48" s="111"/>
      <c r="J48" s="188">
        <f>+J49+J68+J71+J76</f>
        <v>0</v>
      </c>
      <c r="K48" s="188">
        <f>+K49+K68+K71+K76</f>
        <v>0</v>
      </c>
      <c r="L48" s="188">
        <f>+L49+L68+L71+L76</f>
        <v>0</v>
      </c>
      <c r="M48" s="189">
        <f>+M49+M68+M71+M76</f>
        <v>0</v>
      </c>
      <c r="O48" s="180">
        <f t="shared" ref="O48:O54" si="3">+M48/F48</f>
        <v>0</v>
      </c>
    </row>
    <row r="49" spans="1:15" ht="34.5" customHeight="1" x14ac:dyDescent="0.25">
      <c r="A49" s="22">
        <v>113</v>
      </c>
      <c r="B49" s="23"/>
      <c r="C49" s="79" t="s">
        <v>77</v>
      </c>
      <c r="D49" s="190">
        <f>+D53+D55</f>
        <v>747261599</v>
      </c>
      <c r="E49" s="25">
        <f>+E53+E55</f>
        <v>0</v>
      </c>
      <c r="F49" s="24">
        <f>+D49-E49</f>
        <v>747261599</v>
      </c>
      <c r="G49" s="190"/>
      <c r="H49" s="190"/>
      <c r="I49" s="24"/>
      <c r="J49" s="25">
        <f>+J53+J55</f>
        <v>0</v>
      </c>
      <c r="K49" s="25">
        <v>0</v>
      </c>
      <c r="L49" s="25">
        <v>0</v>
      </c>
      <c r="M49" s="191">
        <f>+M53+M55</f>
        <v>0</v>
      </c>
      <c r="O49" s="180">
        <f t="shared" si="3"/>
        <v>0</v>
      </c>
    </row>
    <row r="50" spans="1:15" ht="15" hidden="1" customHeight="1" x14ac:dyDescent="0.25">
      <c r="A50" s="27">
        <v>113601</v>
      </c>
      <c r="B50" s="28">
        <v>11</v>
      </c>
      <c r="C50" s="31" t="s">
        <v>85</v>
      </c>
      <c r="D50" s="182">
        <v>0</v>
      </c>
      <c r="E50" s="55">
        <v>0</v>
      </c>
      <c r="F50" s="29">
        <f>+D50-E50</f>
        <v>0</v>
      </c>
      <c r="G50" s="182"/>
      <c r="H50" s="182"/>
      <c r="I50" s="29"/>
      <c r="J50" s="55">
        <v>0</v>
      </c>
      <c r="K50" s="55">
        <v>0</v>
      </c>
      <c r="L50" s="55">
        <v>0</v>
      </c>
      <c r="M50" s="183">
        <v>0</v>
      </c>
      <c r="O50" s="180" t="e">
        <f t="shared" si="3"/>
        <v>#DIV/0!</v>
      </c>
    </row>
    <row r="51" spans="1:15" ht="15" hidden="1" customHeight="1" x14ac:dyDescent="0.25">
      <c r="A51" s="27">
        <v>113601</v>
      </c>
      <c r="B51" s="28">
        <v>21</v>
      </c>
      <c r="C51" s="31" t="s">
        <v>85</v>
      </c>
      <c r="D51" s="182">
        <v>0</v>
      </c>
      <c r="E51" s="55"/>
      <c r="F51" s="29"/>
      <c r="G51" s="182"/>
      <c r="H51" s="182"/>
      <c r="I51" s="29"/>
      <c r="J51" s="55">
        <v>0</v>
      </c>
      <c r="K51" s="55"/>
      <c r="L51" s="55"/>
      <c r="M51" s="183">
        <v>0</v>
      </c>
      <c r="O51" s="180" t="e">
        <f t="shared" si="3"/>
        <v>#DIV/0!</v>
      </c>
    </row>
    <row r="52" spans="1:15" ht="35.25" hidden="1" customHeight="1" x14ac:dyDescent="0.25">
      <c r="A52" s="27">
        <v>1136016</v>
      </c>
      <c r="B52" s="28">
        <v>10</v>
      </c>
      <c r="C52" s="31" t="s">
        <v>215</v>
      </c>
      <c r="D52" s="182">
        <v>0</v>
      </c>
      <c r="E52" s="55">
        <v>0</v>
      </c>
      <c r="F52" s="29">
        <f>+D52-E52</f>
        <v>0</v>
      </c>
      <c r="G52" s="182"/>
      <c r="H52" s="182"/>
      <c r="I52" s="29"/>
      <c r="J52" s="55">
        <v>0</v>
      </c>
      <c r="K52" s="55">
        <v>0</v>
      </c>
      <c r="L52" s="55">
        <v>0</v>
      </c>
      <c r="M52" s="183">
        <v>0</v>
      </c>
      <c r="O52" s="180" t="e">
        <f t="shared" si="3"/>
        <v>#DIV/0!</v>
      </c>
    </row>
    <row r="53" spans="1:15" ht="15" customHeight="1" x14ac:dyDescent="0.25">
      <c r="A53" s="27">
        <v>113605</v>
      </c>
      <c r="B53" s="28"/>
      <c r="C53" s="31" t="s">
        <v>216</v>
      </c>
      <c r="D53" s="182">
        <f>+D54</f>
        <v>722611599</v>
      </c>
      <c r="E53" s="55">
        <f>+E54</f>
        <v>0</v>
      </c>
      <c r="F53" s="29">
        <f>+D53-E53</f>
        <v>722611599</v>
      </c>
      <c r="G53" s="182"/>
      <c r="H53" s="182"/>
      <c r="I53" s="29"/>
      <c r="J53" s="55">
        <f>+J54</f>
        <v>0</v>
      </c>
      <c r="K53" s="55">
        <v>0</v>
      </c>
      <c r="L53" s="55">
        <v>0</v>
      </c>
      <c r="M53" s="183">
        <f>+M54</f>
        <v>0</v>
      </c>
      <c r="O53" s="180">
        <f t="shared" si="3"/>
        <v>0</v>
      </c>
    </row>
    <row r="54" spans="1:15" ht="45" customHeight="1" x14ac:dyDescent="0.25">
      <c r="A54" s="27">
        <v>1136057</v>
      </c>
      <c r="B54" s="28">
        <v>20</v>
      </c>
      <c r="C54" s="31" t="s">
        <v>89</v>
      </c>
      <c r="D54" s="182">
        <v>722611599</v>
      </c>
      <c r="E54" s="55">
        <v>0</v>
      </c>
      <c r="F54" s="29">
        <f>+D54-E54</f>
        <v>722611599</v>
      </c>
      <c r="G54" s="182"/>
      <c r="H54" s="182"/>
      <c r="I54" s="29"/>
      <c r="J54" s="55">
        <v>0</v>
      </c>
      <c r="K54" s="55">
        <v>0</v>
      </c>
      <c r="L54" s="55">
        <v>0</v>
      </c>
      <c r="M54" s="183">
        <v>0</v>
      </c>
      <c r="O54" s="180">
        <f t="shared" si="3"/>
        <v>0</v>
      </c>
    </row>
    <row r="55" spans="1:15" ht="33" customHeight="1" x14ac:dyDescent="0.25">
      <c r="A55" s="27">
        <v>113607</v>
      </c>
      <c r="B55" s="28"/>
      <c r="C55" s="31" t="s">
        <v>90</v>
      </c>
      <c r="D55" s="182">
        <f>+D56</f>
        <v>24650000</v>
      </c>
      <c r="E55" s="55">
        <f>+E56</f>
        <v>0</v>
      </c>
      <c r="F55" s="29">
        <f>+D55-E55</f>
        <v>24650000</v>
      </c>
      <c r="G55" s="182"/>
      <c r="H55" s="182"/>
      <c r="I55" s="29"/>
      <c r="J55" s="55">
        <f>+J56</f>
        <v>0</v>
      </c>
      <c r="K55" s="55">
        <v>0</v>
      </c>
      <c r="L55" s="55">
        <v>0</v>
      </c>
      <c r="M55" s="183">
        <f>+M56</f>
        <v>0</v>
      </c>
      <c r="O55" s="180"/>
    </row>
    <row r="56" spans="1:15" ht="45" customHeight="1" thickBot="1" x14ac:dyDescent="0.3">
      <c r="A56" s="33">
        <v>1136071</v>
      </c>
      <c r="B56" s="34">
        <v>20</v>
      </c>
      <c r="C56" s="74" t="s">
        <v>91</v>
      </c>
      <c r="D56" s="35">
        <v>24650000</v>
      </c>
      <c r="E56" s="36">
        <v>0</v>
      </c>
      <c r="F56" s="37">
        <f>+D56-E56</f>
        <v>24650000</v>
      </c>
      <c r="G56" s="35"/>
      <c r="H56" s="35"/>
      <c r="I56" s="37"/>
      <c r="J56" s="36">
        <v>0</v>
      </c>
      <c r="K56" s="36">
        <v>0</v>
      </c>
      <c r="L56" s="36">
        <v>0</v>
      </c>
      <c r="M56" s="192">
        <v>0</v>
      </c>
      <c r="O56" s="180"/>
    </row>
    <row r="57" spans="1:15" ht="22.5" customHeight="1" x14ac:dyDescent="0.25">
      <c r="A57" s="39"/>
      <c r="B57" s="40"/>
      <c r="C57" s="76"/>
      <c r="D57" s="41"/>
      <c r="E57" s="193"/>
      <c r="F57" s="43"/>
      <c r="G57" s="41"/>
      <c r="H57" s="41"/>
      <c r="I57" s="43"/>
      <c r="J57" s="43"/>
      <c r="K57" s="43"/>
      <c r="L57" s="43"/>
      <c r="M57" s="43"/>
      <c r="O57" s="180"/>
    </row>
    <row r="58" spans="1:15" ht="12.75" customHeight="1" thickBot="1" x14ac:dyDescent="0.3">
      <c r="A58" s="59"/>
      <c r="C58" s="58"/>
      <c r="D58" s="194"/>
      <c r="E58" s="5"/>
      <c r="F58" s="60"/>
      <c r="G58" s="194"/>
      <c r="H58" s="194"/>
      <c r="I58" s="60"/>
      <c r="J58" s="60"/>
      <c r="K58" s="60"/>
      <c r="L58" s="60"/>
      <c r="M58" s="60"/>
      <c r="O58" s="180"/>
    </row>
    <row r="59" spans="1:15" x14ac:dyDescent="0.25">
      <c r="A59" s="234" t="s">
        <v>1</v>
      </c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6"/>
    </row>
    <row r="60" spans="1:15" x14ac:dyDescent="0.25">
      <c r="A60" s="231" t="s">
        <v>203</v>
      </c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3"/>
    </row>
    <row r="61" spans="1:15" ht="3" customHeight="1" x14ac:dyDescent="0.25">
      <c r="A61" s="3"/>
      <c r="M61" s="6"/>
    </row>
    <row r="62" spans="1:15" ht="13.5" customHeight="1" x14ac:dyDescent="0.25">
      <c r="A62" s="7" t="s">
        <v>0</v>
      </c>
      <c r="D62" s="195"/>
      <c r="M62" s="6"/>
    </row>
    <row r="63" spans="1:15" ht="2.25" customHeight="1" x14ac:dyDescent="0.25">
      <c r="A63" s="3"/>
      <c r="M63" s="8"/>
    </row>
    <row r="64" spans="1:15" ht="18.75" customHeight="1" x14ac:dyDescent="0.25">
      <c r="A64" s="3" t="s">
        <v>3</v>
      </c>
      <c r="C64" s="1" t="s">
        <v>4</v>
      </c>
      <c r="F64" s="4" t="str">
        <f>F8</f>
        <v>MES:</v>
      </c>
      <c r="J64" s="4" t="str">
        <f>J8:M8</f>
        <v>ENERO</v>
      </c>
      <c r="K64" s="1"/>
      <c r="M64" s="6" t="str">
        <f>M8</f>
        <v>VIGENCIA: 2017</v>
      </c>
    </row>
    <row r="65" spans="1:16" ht="4.5" customHeight="1" thickBot="1" x14ac:dyDescent="0.3">
      <c r="A65" s="104"/>
      <c r="B65" s="63"/>
      <c r="C65" s="63"/>
      <c r="D65" s="63"/>
      <c r="E65" s="171"/>
      <c r="F65" s="64"/>
      <c r="G65" s="64"/>
      <c r="H65" s="64"/>
      <c r="I65" s="64"/>
      <c r="J65" s="64"/>
      <c r="K65" s="64"/>
      <c r="L65" s="64"/>
      <c r="M65" s="66"/>
    </row>
    <row r="66" spans="1:16" ht="14.25" customHeight="1" thickBot="1" x14ac:dyDescent="0.3">
      <c r="A66" s="243"/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5"/>
    </row>
    <row r="67" spans="1:16" ht="54" customHeight="1" thickBot="1" x14ac:dyDescent="0.3">
      <c r="A67" s="172" t="s">
        <v>205</v>
      </c>
      <c r="B67" s="173"/>
      <c r="C67" s="173" t="s">
        <v>206</v>
      </c>
      <c r="D67" s="174" t="s">
        <v>207</v>
      </c>
      <c r="E67" s="175" t="s">
        <v>208</v>
      </c>
      <c r="F67" s="174" t="s">
        <v>209</v>
      </c>
      <c r="G67" s="174"/>
      <c r="H67" s="174"/>
      <c r="I67" s="174"/>
      <c r="J67" s="174" t="s">
        <v>210</v>
      </c>
      <c r="K67" s="174" t="s">
        <v>211</v>
      </c>
      <c r="L67" s="174" t="s">
        <v>212</v>
      </c>
      <c r="M67" s="176" t="s">
        <v>213</v>
      </c>
    </row>
    <row r="68" spans="1:16" s="58" customFormat="1" ht="33" customHeight="1" x14ac:dyDescent="0.25">
      <c r="A68" s="78">
        <v>223</v>
      </c>
      <c r="B68" s="79"/>
      <c r="C68" s="79" t="s">
        <v>92</v>
      </c>
      <c r="D68" s="196">
        <f>+D69</f>
        <v>62818700.390000001</v>
      </c>
      <c r="E68" s="25">
        <f>+E69</f>
        <v>0</v>
      </c>
      <c r="F68" s="24">
        <f t="shared" ref="F68:F75" si="4">+D68-E68</f>
        <v>62818700.390000001</v>
      </c>
      <c r="G68" s="196"/>
      <c r="H68" s="196"/>
      <c r="I68" s="197"/>
      <c r="J68" s="24">
        <f>+J69</f>
        <v>0</v>
      </c>
      <c r="K68" s="24"/>
      <c r="L68" s="24"/>
      <c r="M68" s="26">
        <f>+M69</f>
        <v>0</v>
      </c>
      <c r="O68" s="180">
        <f t="shared" ref="O68:O75" si="5">+M68/F68</f>
        <v>0</v>
      </c>
    </row>
    <row r="69" spans="1:16" s="58" customFormat="1" ht="23.25" customHeight="1" x14ac:dyDescent="0.25">
      <c r="A69" s="56">
        <v>223600</v>
      </c>
      <c r="B69" s="31"/>
      <c r="C69" s="31" t="s">
        <v>78</v>
      </c>
      <c r="D69" s="198">
        <f>+D70</f>
        <v>62818700.390000001</v>
      </c>
      <c r="E69" s="55">
        <f>+E70</f>
        <v>0</v>
      </c>
      <c r="F69" s="29">
        <f t="shared" si="4"/>
        <v>62818700.390000001</v>
      </c>
      <c r="G69" s="198"/>
      <c r="H69" s="198"/>
      <c r="I69" s="57"/>
      <c r="J69" s="29">
        <f>+J70</f>
        <v>0</v>
      </c>
      <c r="K69" s="29"/>
      <c r="L69" s="29"/>
      <c r="M69" s="30">
        <f>+M70</f>
        <v>0</v>
      </c>
      <c r="O69" s="180">
        <f t="shared" si="5"/>
        <v>0</v>
      </c>
    </row>
    <row r="70" spans="1:16" s="58" customFormat="1" ht="62.25" customHeight="1" x14ac:dyDescent="0.25">
      <c r="A70" s="56">
        <v>2236001</v>
      </c>
      <c r="B70" s="31">
        <v>20</v>
      </c>
      <c r="C70" s="31" t="s">
        <v>93</v>
      </c>
      <c r="D70" s="198">
        <v>62818700.390000001</v>
      </c>
      <c r="E70" s="55">
        <v>0</v>
      </c>
      <c r="F70" s="29">
        <f t="shared" si="4"/>
        <v>62818700.390000001</v>
      </c>
      <c r="G70" s="198"/>
      <c r="H70" s="198"/>
      <c r="I70" s="57"/>
      <c r="J70" s="29">
        <v>0</v>
      </c>
      <c r="K70" s="29"/>
      <c r="L70" s="29"/>
      <c r="M70" s="30">
        <v>0</v>
      </c>
      <c r="O70" s="180">
        <f t="shared" si="5"/>
        <v>0</v>
      </c>
    </row>
    <row r="71" spans="1:16" s="58" customFormat="1" ht="57.75" customHeight="1" x14ac:dyDescent="0.25">
      <c r="A71" s="56">
        <v>520</v>
      </c>
      <c r="B71" s="31"/>
      <c r="C71" s="31" t="s">
        <v>94</v>
      </c>
      <c r="D71" s="198">
        <f>+D72</f>
        <v>7376363628</v>
      </c>
      <c r="E71" s="29">
        <f>+E72</f>
        <v>0</v>
      </c>
      <c r="F71" s="198">
        <f t="shared" si="4"/>
        <v>7376363628</v>
      </c>
      <c r="G71" s="198"/>
      <c r="H71" s="198"/>
      <c r="I71" s="57"/>
      <c r="J71" s="29">
        <f>+J72</f>
        <v>0</v>
      </c>
      <c r="K71" s="29">
        <f>+K72</f>
        <v>0</v>
      </c>
      <c r="L71" s="29">
        <f>+L72</f>
        <v>0</v>
      </c>
      <c r="M71" s="30">
        <f>+M72</f>
        <v>0</v>
      </c>
      <c r="O71" s="180">
        <f t="shared" si="5"/>
        <v>0</v>
      </c>
      <c r="P71" s="199">
        <f>+M71-10384330698</f>
        <v>-10384330698</v>
      </c>
    </row>
    <row r="72" spans="1:16" s="58" customFormat="1" ht="15.75" customHeight="1" x14ac:dyDescent="0.25">
      <c r="A72" s="56">
        <v>520600</v>
      </c>
      <c r="B72" s="31"/>
      <c r="C72" s="31" t="s">
        <v>78</v>
      </c>
      <c r="D72" s="198">
        <f>SUM(D73:D75)</f>
        <v>7376363628</v>
      </c>
      <c r="E72" s="81">
        <f>SUM(E73:E75)</f>
        <v>0</v>
      </c>
      <c r="F72" s="198">
        <f t="shared" si="4"/>
        <v>7376363628</v>
      </c>
      <c r="G72" s="198"/>
      <c r="H72" s="198"/>
      <c r="I72" s="57"/>
      <c r="J72" s="29">
        <f>SUM(J73:J75)</f>
        <v>0</v>
      </c>
      <c r="K72" s="29">
        <v>0</v>
      </c>
      <c r="L72" s="29">
        <v>0</v>
      </c>
      <c r="M72" s="30">
        <f>SUM(M73:M75)</f>
        <v>0</v>
      </c>
      <c r="O72" s="180">
        <f t="shared" si="5"/>
        <v>0</v>
      </c>
    </row>
    <row r="73" spans="1:16" s="58" customFormat="1" ht="32.25" customHeight="1" x14ac:dyDescent="0.25">
      <c r="A73" s="56">
        <v>5206002</v>
      </c>
      <c r="B73" s="31">
        <v>20</v>
      </c>
      <c r="C73" s="31" t="s">
        <v>95</v>
      </c>
      <c r="D73" s="198">
        <v>6785227530</v>
      </c>
      <c r="E73" s="55">
        <v>0</v>
      </c>
      <c r="F73" s="29">
        <f t="shared" si="4"/>
        <v>6785227530</v>
      </c>
      <c r="G73" s="198"/>
      <c r="H73" s="198"/>
      <c r="I73" s="57"/>
      <c r="J73" s="184">
        <v>0</v>
      </c>
      <c r="K73" s="184"/>
      <c r="L73" s="184"/>
      <c r="M73" s="200">
        <v>0</v>
      </c>
      <c r="O73" s="180">
        <f t="shared" si="5"/>
        <v>0</v>
      </c>
    </row>
    <row r="74" spans="1:16" s="58" customFormat="1" ht="45" customHeight="1" x14ac:dyDescent="0.25">
      <c r="A74" s="56">
        <v>5206003</v>
      </c>
      <c r="B74" s="31">
        <v>20</v>
      </c>
      <c r="C74" s="31" t="s">
        <v>189</v>
      </c>
      <c r="D74" s="198">
        <v>7609855</v>
      </c>
      <c r="E74" s="55">
        <v>0</v>
      </c>
      <c r="F74" s="29">
        <f t="shared" si="4"/>
        <v>7609855</v>
      </c>
      <c r="G74" s="198"/>
      <c r="H74" s="198"/>
      <c r="I74" s="57"/>
      <c r="J74" s="184">
        <v>0</v>
      </c>
      <c r="K74" s="184"/>
      <c r="L74" s="184"/>
      <c r="M74" s="200">
        <v>0</v>
      </c>
      <c r="O74" s="180">
        <f t="shared" si="5"/>
        <v>0</v>
      </c>
    </row>
    <row r="75" spans="1:16" s="58" customFormat="1" ht="35.25" customHeight="1" x14ac:dyDescent="0.25">
      <c r="A75" s="56">
        <v>5206007</v>
      </c>
      <c r="B75" s="31">
        <v>20</v>
      </c>
      <c r="C75" s="31" t="s">
        <v>217</v>
      </c>
      <c r="D75" s="198">
        <v>583526243</v>
      </c>
      <c r="E75" s="55">
        <v>0</v>
      </c>
      <c r="F75" s="29">
        <f t="shared" si="4"/>
        <v>583526243</v>
      </c>
      <c r="G75" s="198"/>
      <c r="H75" s="198"/>
      <c r="I75" s="57"/>
      <c r="J75" s="29">
        <v>0</v>
      </c>
      <c r="K75" s="29"/>
      <c r="L75" s="29"/>
      <c r="M75" s="30">
        <v>0</v>
      </c>
      <c r="O75" s="180">
        <f t="shared" si="5"/>
        <v>0</v>
      </c>
    </row>
    <row r="76" spans="1:16" s="58" customFormat="1" ht="45.75" customHeight="1" x14ac:dyDescent="0.25">
      <c r="A76" s="78">
        <v>530</v>
      </c>
      <c r="B76" s="79"/>
      <c r="C76" s="79" t="s">
        <v>97</v>
      </c>
      <c r="D76" s="196">
        <f>+D77</f>
        <v>3693883072</v>
      </c>
      <c r="E76" s="201">
        <f>+E77</f>
        <v>0</v>
      </c>
      <c r="F76" s="24">
        <f>+D76-E76</f>
        <v>3693883072</v>
      </c>
      <c r="G76" s="196"/>
      <c r="H76" s="196"/>
      <c r="I76" s="197"/>
      <c r="J76" s="201">
        <f>+J77</f>
        <v>0</v>
      </c>
      <c r="K76" s="201">
        <v>0</v>
      </c>
      <c r="L76" s="201">
        <v>0</v>
      </c>
      <c r="M76" s="202">
        <f>+M77</f>
        <v>0</v>
      </c>
      <c r="O76" s="180">
        <f>+M76/F76</f>
        <v>0</v>
      </c>
    </row>
    <row r="77" spans="1:16" s="58" customFormat="1" ht="45.75" customHeight="1" x14ac:dyDescent="0.25">
      <c r="A77" s="56">
        <v>530600</v>
      </c>
      <c r="B77" s="31"/>
      <c r="C77" s="31" t="s">
        <v>78</v>
      </c>
      <c r="D77" s="198">
        <f>+D78</f>
        <v>3693883072</v>
      </c>
      <c r="E77" s="81">
        <f>+E78</f>
        <v>0</v>
      </c>
      <c r="F77" s="29">
        <f>+D77-E77</f>
        <v>3693883072</v>
      </c>
      <c r="G77" s="198"/>
      <c r="H77" s="198"/>
      <c r="I77" s="57"/>
      <c r="J77" s="201">
        <f>+J78</f>
        <v>0</v>
      </c>
      <c r="K77" s="201">
        <v>0</v>
      </c>
      <c r="L77" s="201">
        <v>0</v>
      </c>
      <c r="M77" s="202">
        <f>+M78</f>
        <v>0</v>
      </c>
      <c r="O77" s="180">
        <f>+M77/F77</f>
        <v>0</v>
      </c>
    </row>
    <row r="78" spans="1:16" s="58" customFormat="1" ht="48.75" customHeight="1" thickBot="1" x14ac:dyDescent="0.3">
      <c r="A78" s="83">
        <v>5306003</v>
      </c>
      <c r="B78" s="84">
        <v>20</v>
      </c>
      <c r="C78" s="84" t="s">
        <v>218</v>
      </c>
      <c r="D78" s="203">
        <v>3693883072</v>
      </c>
      <c r="E78" s="204">
        <v>0</v>
      </c>
      <c r="F78" s="148">
        <f>+D78-E78</f>
        <v>3693883072</v>
      </c>
      <c r="G78" s="203"/>
      <c r="H78" s="203"/>
      <c r="I78" s="85"/>
      <c r="J78" s="148">
        <v>0</v>
      </c>
      <c r="K78" s="148"/>
      <c r="L78" s="148"/>
      <c r="M78" s="149">
        <v>0</v>
      </c>
      <c r="O78" s="180">
        <f>+M78/F78</f>
        <v>0</v>
      </c>
    </row>
    <row r="79" spans="1:16" ht="16.5" thickBot="1" x14ac:dyDescent="0.3">
      <c r="A79" s="237" t="s">
        <v>219</v>
      </c>
      <c r="B79" s="238"/>
      <c r="C79" s="238"/>
      <c r="D79" s="186">
        <f>+D12+D48</f>
        <v>12697545821.939999</v>
      </c>
      <c r="E79" s="81">
        <f>+E12+E48</f>
        <v>0</v>
      </c>
      <c r="F79" s="186">
        <f>+D79-E79</f>
        <v>12697545821.939999</v>
      </c>
      <c r="G79" s="187"/>
      <c r="H79" s="187"/>
      <c r="I79" s="205" t="e">
        <f>+I20+I25+I43+I49+I71+#REF!</f>
        <v>#REF!</v>
      </c>
      <c r="J79" s="186">
        <f>+J12+J48</f>
        <v>610836</v>
      </c>
      <c r="K79" s="186">
        <f>+K12+K48</f>
        <v>0</v>
      </c>
      <c r="L79" s="186">
        <f>+L12+L48</f>
        <v>0</v>
      </c>
      <c r="M79" s="206">
        <f>+M12+M48</f>
        <v>610836</v>
      </c>
      <c r="O79" s="180">
        <f>+M79/F79</f>
        <v>4.8106619071580027E-5</v>
      </c>
    </row>
    <row r="80" spans="1:16" x14ac:dyDescent="0.25">
      <c r="A80" s="155"/>
      <c r="B80" s="115"/>
      <c r="C80" s="115"/>
      <c r="D80" s="117"/>
      <c r="E80" s="207"/>
      <c r="F80" s="117"/>
      <c r="G80" s="118"/>
      <c r="H80" s="117"/>
      <c r="I80" s="117" t="s">
        <v>220</v>
      </c>
      <c r="J80" s="117"/>
      <c r="K80" s="117" t="s">
        <v>221</v>
      </c>
      <c r="L80" s="117"/>
      <c r="M80" s="118"/>
    </row>
    <row r="81" spans="1:14" x14ac:dyDescent="0.25">
      <c r="A81" s="3"/>
      <c r="D81" s="4"/>
      <c r="E81" s="5"/>
      <c r="G81" s="6"/>
      <c r="M81" s="6"/>
    </row>
    <row r="82" spans="1:14" x14ac:dyDescent="0.25">
      <c r="A82" s="3"/>
      <c r="D82" s="4"/>
      <c r="E82" s="5"/>
      <c r="G82" s="6"/>
      <c r="H82" s="151"/>
      <c r="I82" s="153"/>
      <c r="J82" s="153"/>
      <c r="K82" s="153"/>
      <c r="L82" s="153"/>
      <c r="M82" s="159"/>
      <c r="N82" s="151"/>
    </row>
    <row r="83" spans="1:14" x14ac:dyDescent="0.25">
      <c r="A83" s="92" t="s">
        <v>100</v>
      </c>
      <c r="B83" s="93"/>
      <c r="C83" s="93"/>
      <c r="D83" s="93"/>
      <c r="E83" s="94"/>
      <c r="F83" s="94" t="s">
        <v>101</v>
      </c>
      <c r="G83" s="94"/>
      <c r="H83" s="95"/>
      <c r="I83" s="151"/>
      <c r="J83" s="153"/>
      <c r="K83" s="163"/>
      <c r="L83" s="153"/>
      <c r="M83" s="159"/>
      <c r="N83" s="151"/>
    </row>
    <row r="84" spans="1:14" x14ac:dyDescent="0.25">
      <c r="A84" s="96" t="s">
        <v>102</v>
      </c>
      <c r="B84" s="93"/>
      <c r="C84" s="93"/>
      <c r="D84" s="93"/>
      <c r="E84" s="97"/>
      <c r="F84" s="97" t="s">
        <v>103</v>
      </c>
      <c r="G84" s="97"/>
      <c r="H84" s="98"/>
      <c r="I84" s="151"/>
      <c r="J84" s="153"/>
      <c r="K84" s="103"/>
      <c r="L84" s="153"/>
      <c r="M84" s="159"/>
      <c r="N84" s="151"/>
    </row>
    <row r="85" spans="1:14" x14ac:dyDescent="0.25">
      <c r="A85" s="96" t="s">
        <v>104</v>
      </c>
      <c r="B85" s="93"/>
      <c r="C85" s="93"/>
      <c r="D85" s="93"/>
      <c r="E85" s="100"/>
      <c r="F85" s="100" t="s">
        <v>105</v>
      </c>
      <c r="G85" s="94"/>
      <c r="H85" s="95"/>
      <c r="I85" s="151"/>
      <c r="J85" s="153"/>
      <c r="K85" s="163"/>
      <c r="L85" s="153"/>
      <c r="M85" s="159"/>
      <c r="N85" s="151"/>
    </row>
    <row r="86" spans="1:14" x14ac:dyDescent="0.25">
      <c r="A86" s="96"/>
      <c r="B86" s="93"/>
      <c r="C86" s="93"/>
      <c r="D86" s="93"/>
      <c r="E86" s="97"/>
      <c r="F86" s="97"/>
      <c r="G86" s="97"/>
      <c r="H86" s="98"/>
      <c r="I86" s="153"/>
      <c r="J86" s="153"/>
      <c r="K86" s="153"/>
      <c r="L86" s="153"/>
      <c r="M86" s="159"/>
      <c r="N86" s="151"/>
    </row>
    <row r="87" spans="1:14" x14ac:dyDescent="0.25">
      <c r="A87" s="92"/>
      <c r="B87" s="93"/>
      <c r="C87" s="93"/>
      <c r="D87" s="100"/>
      <c r="E87" s="101"/>
      <c r="F87" s="100"/>
      <c r="G87" s="95"/>
      <c r="H87" s="153"/>
      <c r="I87" s="153"/>
      <c r="J87" s="153"/>
      <c r="K87" s="153"/>
      <c r="L87" s="153"/>
      <c r="M87" s="159"/>
      <c r="N87" s="151"/>
    </row>
    <row r="88" spans="1:14" x14ac:dyDescent="0.25">
      <c r="A88" s="96"/>
      <c r="B88" s="97"/>
      <c r="C88" s="97" t="s">
        <v>193</v>
      </c>
      <c r="D88" s="97" t="s">
        <v>107</v>
      </c>
      <c r="E88" s="97"/>
      <c r="F88" s="100"/>
      <c r="G88" s="100"/>
      <c r="H88" s="100"/>
      <c r="I88" s="208"/>
      <c r="J88" s="209" t="s">
        <v>101</v>
      </c>
      <c r="K88" s="163"/>
      <c r="L88" s="163"/>
      <c r="M88" s="210"/>
      <c r="N88" s="151"/>
    </row>
    <row r="89" spans="1:14" x14ac:dyDescent="0.25">
      <c r="A89" s="92"/>
      <c r="B89" s="97" t="s">
        <v>222</v>
      </c>
      <c r="C89" s="97"/>
      <c r="D89" s="97" t="s">
        <v>109</v>
      </c>
      <c r="E89" s="97"/>
      <c r="F89" s="97"/>
      <c r="G89" s="97"/>
      <c r="H89" s="97"/>
      <c r="I89" s="98"/>
      <c r="J89" s="209" t="s">
        <v>223</v>
      </c>
      <c r="K89" s="163"/>
      <c r="L89" s="103"/>
      <c r="M89" s="210"/>
      <c r="N89" s="151"/>
    </row>
    <row r="90" spans="1:14" x14ac:dyDescent="0.25">
      <c r="A90" s="96"/>
      <c r="B90" s="97" t="s">
        <v>224</v>
      </c>
      <c r="C90" s="97"/>
      <c r="D90" s="97" t="s">
        <v>112</v>
      </c>
      <c r="E90" s="97"/>
      <c r="F90" s="100"/>
      <c r="G90" s="100"/>
      <c r="H90" s="100"/>
      <c r="I90" s="208"/>
      <c r="J90" s="209" t="s">
        <v>202</v>
      </c>
      <c r="K90" s="163"/>
      <c r="L90" s="163"/>
      <c r="M90" s="210"/>
      <c r="N90" s="151"/>
    </row>
    <row r="91" spans="1:14" x14ac:dyDescent="0.25">
      <c r="A91" s="96"/>
      <c r="B91" s="93"/>
      <c r="C91" s="97"/>
      <c r="D91" s="97"/>
      <c r="E91" s="97"/>
      <c r="F91" s="97"/>
      <c r="G91" s="97"/>
      <c r="H91" s="97"/>
      <c r="I91" s="98"/>
      <c r="J91" s="163"/>
      <c r="K91" s="163"/>
      <c r="L91" s="163"/>
      <c r="M91" s="210"/>
      <c r="N91" s="151"/>
    </row>
    <row r="92" spans="1:14" ht="6.75" customHeight="1" thickBot="1" x14ac:dyDescent="0.3">
      <c r="A92" s="104"/>
      <c r="B92" s="63"/>
      <c r="C92" s="166"/>
      <c r="D92" s="166"/>
      <c r="E92" s="211"/>
      <c r="F92" s="167"/>
      <c r="G92" s="167"/>
      <c r="H92" s="167"/>
      <c r="I92" s="167"/>
      <c r="J92" s="167"/>
      <c r="K92" s="167"/>
      <c r="L92" s="167"/>
      <c r="M92" s="212"/>
      <c r="N92" s="151"/>
    </row>
  </sheetData>
  <mergeCells count="7">
    <mergeCell ref="A79:C79"/>
    <mergeCell ref="A3:M3"/>
    <mergeCell ref="A4:M4"/>
    <mergeCell ref="A10:M10"/>
    <mergeCell ref="A59:M59"/>
    <mergeCell ref="A60:M60"/>
    <mergeCell ref="A66:M6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workbookViewId="0">
      <selection activeCell="E15" sqref="E15"/>
    </sheetView>
  </sheetViews>
  <sheetFormatPr baseColWidth="10" defaultRowHeight="15" x14ac:dyDescent="0.25"/>
  <cols>
    <col min="1" max="1" width="13.5703125" style="1" customWidth="1"/>
    <col min="2" max="2" width="6.7109375" style="1" customWidth="1"/>
    <col min="3" max="3" width="49.85546875" style="1" customWidth="1"/>
    <col min="4" max="4" width="20.7109375" style="1" customWidth="1"/>
    <col min="5" max="5" width="18.5703125" style="169" customWidth="1"/>
    <col min="6" max="6" width="21.28515625" style="4" customWidth="1"/>
    <col min="7" max="7" width="17.85546875" style="4" hidden="1" customWidth="1"/>
    <col min="8" max="8" width="21" style="4" hidden="1" customWidth="1"/>
    <col min="9" max="9" width="1.140625" style="4" hidden="1" customWidth="1"/>
    <col min="10" max="10" width="20" style="4" customWidth="1"/>
    <col min="11" max="12" width="17.42578125" style="4" hidden="1" customWidth="1"/>
    <col min="13" max="13" width="23.5703125" style="4" customWidth="1"/>
    <col min="14" max="14" width="2.7109375" style="1" customWidth="1"/>
    <col min="15" max="15" width="19.5703125" style="1" hidden="1" customWidth="1"/>
    <col min="16" max="16" width="15.42578125" style="1" hidden="1" customWidth="1"/>
    <col min="17" max="34" width="0" style="1" hidden="1" customWidth="1"/>
    <col min="35" max="256" width="11.42578125" style="1"/>
    <col min="257" max="257" width="13.5703125" style="1" customWidth="1"/>
    <col min="258" max="258" width="6.7109375" style="1" customWidth="1"/>
    <col min="259" max="259" width="49.85546875" style="1" customWidth="1"/>
    <col min="260" max="260" width="20.7109375" style="1" customWidth="1"/>
    <col min="261" max="261" width="18.5703125" style="1" customWidth="1"/>
    <col min="262" max="262" width="21.28515625" style="1" customWidth="1"/>
    <col min="263" max="265" width="0" style="1" hidden="1" customWidth="1"/>
    <col min="266" max="266" width="20" style="1" customWidth="1"/>
    <col min="267" max="268" width="0" style="1" hidden="1" customWidth="1"/>
    <col min="269" max="269" width="23.5703125" style="1" customWidth="1"/>
    <col min="270" max="270" width="2.7109375" style="1" customWidth="1"/>
    <col min="271" max="290" width="0" style="1" hidden="1" customWidth="1"/>
    <col min="291" max="512" width="11.42578125" style="1"/>
    <col min="513" max="513" width="13.5703125" style="1" customWidth="1"/>
    <col min="514" max="514" width="6.7109375" style="1" customWidth="1"/>
    <col min="515" max="515" width="49.85546875" style="1" customWidth="1"/>
    <col min="516" max="516" width="20.7109375" style="1" customWidth="1"/>
    <col min="517" max="517" width="18.5703125" style="1" customWidth="1"/>
    <col min="518" max="518" width="21.28515625" style="1" customWidth="1"/>
    <col min="519" max="521" width="0" style="1" hidden="1" customWidth="1"/>
    <col min="522" max="522" width="20" style="1" customWidth="1"/>
    <col min="523" max="524" width="0" style="1" hidden="1" customWidth="1"/>
    <col min="525" max="525" width="23.5703125" style="1" customWidth="1"/>
    <col min="526" max="526" width="2.7109375" style="1" customWidth="1"/>
    <col min="527" max="546" width="0" style="1" hidden="1" customWidth="1"/>
    <col min="547" max="768" width="11.42578125" style="1"/>
    <col min="769" max="769" width="13.5703125" style="1" customWidth="1"/>
    <col min="770" max="770" width="6.7109375" style="1" customWidth="1"/>
    <col min="771" max="771" width="49.85546875" style="1" customWidth="1"/>
    <col min="772" max="772" width="20.7109375" style="1" customWidth="1"/>
    <col min="773" max="773" width="18.5703125" style="1" customWidth="1"/>
    <col min="774" max="774" width="21.28515625" style="1" customWidth="1"/>
    <col min="775" max="777" width="0" style="1" hidden="1" customWidth="1"/>
    <col min="778" max="778" width="20" style="1" customWidth="1"/>
    <col min="779" max="780" width="0" style="1" hidden="1" customWidth="1"/>
    <col min="781" max="781" width="23.5703125" style="1" customWidth="1"/>
    <col min="782" max="782" width="2.7109375" style="1" customWidth="1"/>
    <col min="783" max="802" width="0" style="1" hidden="1" customWidth="1"/>
    <col min="803" max="1024" width="11.42578125" style="1"/>
    <col min="1025" max="1025" width="13.5703125" style="1" customWidth="1"/>
    <col min="1026" max="1026" width="6.7109375" style="1" customWidth="1"/>
    <col min="1027" max="1027" width="49.85546875" style="1" customWidth="1"/>
    <col min="1028" max="1028" width="20.7109375" style="1" customWidth="1"/>
    <col min="1029" max="1029" width="18.5703125" style="1" customWidth="1"/>
    <col min="1030" max="1030" width="21.28515625" style="1" customWidth="1"/>
    <col min="1031" max="1033" width="0" style="1" hidden="1" customWidth="1"/>
    <col min="1034" max="1034" width="20" style="1" customWidth="1"/>
    <col min="1035" max="1036" width="0" style="1" hidden="1" customWidth="1"/>
    <col min="1037" max="1037" width="23.5703125" style="1" customWidth="1"/>
    <col min="1038" max="1038" width="2.7109375" style="1" customWidth="1"/>
    <col min="1039" max="1058" width="0" style="1" hidden="1" customWidth="1"/>
    <col min="1059" max="1280" width="11.42578125" style="1"/>
    <col min="1281" max="1281" width="13.5703125" style="1" customWidth="1"/>
    <col min="1282" max="1282" width="6.7109375" style="1" customWidth="1"/>
    <col min="1283" max="1283" width="49.85546875" style="1" customWidth="1"/>
    <col min="1284" max="1284" width="20.7109375" style="1" customWidth="1"/>
    <col min="1285" max="1285" width="18.5703125" style="1" customWidth="1"/>
    <col min="1286" max="1286" width="21.28515625" style="1" customWidth="1"/>
    <col min="1287" max="1289" width="0" style="1" hidden="1" customWidth="1"/>
    <col min="1290" max="1290" width="20" style="1" customWidth="1"/>
    <col min="1291" max="1292" width="0" style="1" hidden="1" customWidth="1"/>
    <col min="1293" max="1293" width="23.5703125" style="1" customWidth="1"/>
    <col min="1294" max="1294" width="2.7109375" style="1" customWidth="1"/>
    <col min="1295" max="1314" width="0" style="1" hidden="1" customWidth="1"/>
    <col min="1315" max="1536" width="11.42578125" style="1"/>
    <col min="1537" max="1537" width="13.5703125" style="1" customWidth="1"/>
    <col min="1538" max="1538" width="6.7109375" style="1" customWidth="1"/>
    <col min="1539" max="1539" width="49.85546875" style="1" customWidth="1"/>
    <col min="1540" max="1540" width="20.7109375" style="1" customWidth="1"/>
    <col min="1541" max="1541" width="18.5703125" style="1" customWidth="1"/>
    <col min="1542" max="1542" width="21.28515625" style="1" customWidth="1"/>
    <col min="1543" max="1545" width="0" style="1" hidden="1" customWidth="1"/>
    <col min="1546" max="1546" width="20" style="1" customWidth="1"/>
    <col min="1547" max="1548" width="0" style="1" hidden="1" customWidth="1"/>
    <col min="1549" max="1549" width="23.5703125" style="1" customWidth="1"/>
    <col min="1550" max="1550" width="2.7109375" style="1" customWidth="1"/>
    <col min="1551" max="1570" width="0" style="1" hidden="1" customWidth="1"/>
    <col min="1571" max="1792" width="11.42578125" style="1"/>
    <col min="1793" max="1793" width="13.5703125" style="1" customWidth="1"/>
    <col min="1794" max="1794" width="6.7109375" style="1" customWidth="1"/>
    <col min="1795" max="1795" width="49.85546875" style="1" customWidth="1"/>
    <col min="1796" max="1796" width="20.7109375" style="1" customWidth="1"/>
    <col min="1797" max="1797" width="18.5703125" style="1" customWidth="1"/>
    <col min="1798" max="1798" width="21.28515625" style="1" customWidth="1"/>
    <col min="1799" max="1801" width="0" style="1" hidden="1" customWidth="1"/>
    <col min="1802" max="1802" width="20" style="1" customWidth="1"/>
    <col min="1803" max="1804" width="0" style="1" hidden="1" customWidth="1"/>
    <col min="1805" max="1805" width="23.5703125" style="1" customWidth="1"/>
    <col min="1806" max="1806" width="2.7109375" style="1" customWidth="1"/>
    <col min="1807" max="1826" width="0" style="1" hidden="1" customWidth="1"/>
    <col min="1827" max="2048" width="11.42578125" style="1"/>
    <col min="2049" max="2049" width="13.5703125" style="1" customWidth="1"/>
    <col min="2050" max="2050" width="6.7109375" style="1" customWidth="1"/>
    <col min="2051" max="2051" width="49.85546875" style="1" customWidth="1"/>
    <col min="2052" max="2052" width="20.7109375" style="1" customWidth="1"/>
    <col min="2053" max="2053" width="18.5703125" style="1" customWidth="1"/>
    <col min="2054" max="2054" width="21.28515625" style="1" customWidth="1"/>
    <col min="2055" max="2057" width="0" style="1" hidden="1" customWidth="1"/>
    <col min="2058" max="2058" width="20" style="1" customWidth="1"/>
    <col min="2059" max="2060" width="0" style="1" hidden="1" customWidth="1"/>
    <col min="2061" max="2061" width="23.5703125" style="1" customWidth="1"/>
    <col min="2062" max="2062" width="2.7109375" style="1" customWidth="1"/>
    <col min="2063" max="2082" width="0" style="1" hidden="1" customWidth="1"/>
    <col min="2083" max="2304" width="11.42578125" style="1"/>
    <col min="2305" max="2305" width="13.5703125" style="1" customWidth="1"/>
    <col min="2306" max="2306" width="6.7109375" style="1" customWidth="1"/>
    <col min="2307" max="2307" width="49.85546875" style="1" customWidth="1"/>
    <col min="2308" max="2308" width="20.7109375" style="1" customWidth="1"/>
    <col min="2309" max="2309" width="18.5703125" style="1" customWidth="1"/>
    <col min="2310" max="2310" width="21.28515625" style="1" customWidth="1"/>
    <col min="2311" max="2313" width="0" style="1" hidden="1" customWidth="1"/>
    <col min="2314" max="2314" width="20" style="1" customWidth="1"/>
    <col min="2315" max="2316" width="0" style="1" hidden="1" customWidth="1"/>
    <col min="2317" max="2317" width="23.5703125" style="1" customWidth="1"/>
    <col min="2318" max="2318" width="2.7109375" style="1" customWidth="1"/>
    <col min="2319" max="2338" width="0" style="1" hidden="1" customWidth="1"/>
    <col min="2339" max="2560" width="11.42578125" style="1"/>
    <col min="2561" max="2561" width="13.5703125" style="1" customWidth="1"/>
    <col min="2562" max="2562" width="6.7109375" style="1" customWidth="1"/>
    <col min="2563" max="2563" width="49.85546875" style="1" customWidth="1"/>
    <col min="2564" max="2564" width="20.7109375" style="1" customWidth="1"/>
    <col min="2565" max="2565" width="18.5703125" style="1" customWidth="1"/>
    <col min="2566" max="2566" width="21.28515625" style="1" customWidth="1"/>
    <col min="2567" max="2569" width="0" style="1" hidden="1" customWidth="1"/>
    <col min="2570" max="2570" width="20" style="1" customWidth="1"/>
    <col min="2571" max="2572" width="0" style="1" hidden="1" customWidth="1"/>
    <col min="2573" max="2573" width="23.5703125" style="1" customWidth="1"/>
    <col min="2574" max="2574" width="2.7109375" style="1" customWidth="1"/>
    <col min="2575" max="2594" width="0" style="1" hidden="1" customWidth="1"/>
    <col min="2595" max="2816" width="11.42578125" style="1"/>
    <col min="2817" max="2817" width="13.5703125" style="1" customWidth="1"/>
    <col min="2818" max="2818" width="6.7109375" style="1" customWidth="1"/>
    <col min="2819" max="2819" width="49.85546875" style="1" customWidth="1"/>
    <col min="2820" max="2820" width="20.7109375" style="1" customWidth="1"/>
    <col min="2821" max="2821" width="18.5703125" style="1" customWidth="1"/>
    <col min="2822" max="2822" width="21.28515625" style="1" customWidth="1"/>
    <col min="2823" max="2825" width="0" style="1" hidden="1" customWidth="1"/>
    <col min="2826" max="2826" width="20" style="1" customWidth="1"/>
    <col min="2827" max="2828" width="0" style="1" hidden="1" customWidth="1"/>
    <col min="2829" max="2829" width="23.5703125" style="1" customWidth="1"/>
    <col min="2830" max="2830" width="2.7109375" style="1" customWidth="1"/>
    <col min="2831" max="2850" width="0" style="1" hidden="1" customWidth="1"/>
    <col min="2851" max="3072" width="11.42578125" style="1"/>
    <col min="3073" max="3073" width="13.5703125" style="1" customWidth="1"/>
    <col min="3074" max="3074" width="6.7109375" style="1" customWidth="1"/>
    <col min="3075" max="3075" width="49.85546875" style="1" customWidth="1"/>
    <col min="3076" max="3076" width="20.7109375" style="1" customWidth="1"/>
    <col min="3077" max="3077" width="18.5703125" style="1" customWidth="1"/>
    <col min="3078" max="3078" width="21.28515625" style="1" customWidth="1"/>
    <col min="3079" max="3081" width="0" style="1" hidden="1" customWidth="1"/>
    <col min="3082" max="3082" width="20" style="1" customWidth="1"/>
    <col min="3083" max="3084" width="0" style="1" hidden="1" customWidth="1"/>
    <col min="3085" max="3085" width="23.5703125" style="1" customWidth="1"/>
    <col min="3086" max="3086" width="2.7109375" style="1" customWidth="1"/>
    <col min="3087" max="3106" width="0" style="1" hidden="1" customWidth="1"/>
    <col min="3107" max="3328" width="11.42578125" style="1"/>
    <col min="3329" max="3329" width="13.5703125" style="1" customWidth="1"/>
    <col min="3330" max="3330" width="6.7109375" style="1" customWidth="1"/>
    <col min="3331" max="3331" width="49.85546875" style="1" customWidth="1"/>
    <col min="3332" max="3332" width="20.7109375" style="1" customWidth="1"/>
    <col min="3333" max="3333" width="18.5703125" style="1" customWidth="1"/>
    <col min="3334" max="3334" width="21.28515625" style="1" customWidth="1"/>
    <col min="3335" max="3337" width="0" style="1" hidden="1" customWidth="1"/>
    <col min="3338" max="3338" width="20" style="1" customWidth="1"/>
    <col min="3339" max="3340" width="0" style="1" hidden="1" customWidth="1"/>
    <col min="3341" max="3341" width="23.5703125" style="1" customWidth="1"/>
    <col min="3342" max="3342" width="2.7109375" style="1" customWidth="1"/>
    <col min="3343" max="3362" width="0" style="1" hidden="1" customWidth="1"/>
    <col min="3363" max="3584" width="11.42578125" style="1"/>
    <col min="3585" max="3585" width="13.5703125" style="1" customWidth="1"/>
    <col min="3586" max="3586" width="6.7109375" style="1" customWidth="1"/>
    <col min="3587" max="3587" width="49.85546875" style="1" customWidth="1"/>
    <col min="3588" max="3588" width="20.7109375" style="1" customWidth="1"/>
    <col min="3589" max="3589" width="18.5703125" style="1" customWidth="1"/>
    <col min="3590" max="3590" width="21.28515625" style="1" customWidth="1"/>
    <col min="3591" max="3593" width="0" style="1" hidden="1" customWidth="1"/>
    <col min="3594" max="3594" width="20" style="1" customWidth="1"/>
    <col min="3595" max="3596" width="0" style="1" hidden="1" customWidth="1"/>
    <col min="3597" max="3597" width="23.5703125" style="1" customWidth="1"/>
    <col min="3598" max="3598" width="2.7109375" style="1" customWidth="1"/>
    <col min="3599" max="3618" width="0" style="1" hidden="1" customWidth="1"/>
    <col min="3619" max="3840" width="11.42578125" style="1"/>
    <col min="3841" max="3841" width="13.5703125" style="1" customWidth="1"/>
    <col min="3842" max="3842" width="6.7109375" style="1" customWidth="1"/>
    <col min="3843" max="3843" width="49.85546875" style="1" customWidth="1"/>
    <col min="3844" max="3844" width="20.7109375" style="1" customWidth="1"/>
    <col min="3845" max="3845" width="18.5703125" style="1" customWidth="1"/>
    <col min="3846" max="3846" width="21.28515625" style="1" customWidth="1"/>
    <col min="3847" max="3849" width="0" style="1" hidden="1" customWidth="1"/>
    <col min="3850" max="3850" width="20" style="1" customWidth="1"/>
    <col min="3851" max="3852" width="0" style="1" hidden="1" customWidth="1"/>
    <col min="3853" max="3853" width="23.5703125" style="1" customWidth="1"/>
    <col min="3854" max="3854" width="2.7109375" style="1" customWidth="1"/>
    <col min="3855" max="3874" width="0" style="1" hidden="1" customWidth="1"/>
    <col min="3875" max="4096" width="11.42578125" style="1"/>
    <col min="4097" max="4097" width="13.5703125" style="1" customWidth="1"/>
    <col min="4098" max="4098" width="6.7109375" style="1" customWidth="1"/>
    <col min="4099" max="4099" width="49.85546875" style="1" customWidth="1"/>
    <col min="4100" max="4100" width="20.7109375" style="1" customWidth="1"/>
    <col min="4101" max="4101" width="18.5703125" style="1" customWidth="1"/>
    <col min="4102" max="4102" width="21.28515625" style="1" customWidth="1"/>
    <col min="4103" max="4105" width="0" style="1" hidden="1" customWidth="1"/>
    <col min="4106" max="4106" width="20" style="1" customWidth="1"/>
    <col min="4107" max="4108" width="0" style="1" hidden="1" customWidth="1"/>
    <col min="4109" max="4109" width="23.5703125" style="1" customWidth="1"/>
    <col min="4110" max="4110" width="2.7109375" style="1" customWidth="1"/>
    <col min="4111" max="4130" width="0" style="1" hidden="1" customWidth="1"/>
    <col min="4131" max="4352" width="11.42578125" style="1"/>
    <col min="4353" max="4353" width="13.5703125" style="1" customWidth="1"/>
    <col min="4354" max="4354" width="6.7109375" style="1" customWidth="1"/>
    <col min="4355" max="4355" width="49.85546875" style="1" customWidth="1"/>
    <col min="4356" max="4356" width="20.7109375" style="1" customWidth="1"/>
    <col min="4357" max="4357" width="18.5703125" style="1" customWidth="1"/>
    <col min="4358" max="4358" width="21.28515625" style="1" customWidth="1"/>
    <col min="4359" max="4361" width="0" style="1" hidden="1" customWidth="1"/>
    <col min="4362" max="4362" width="20" style="1" customWidth="1"/>
    <col min="4363" max="4364" width="0" style="1" hidden="1" customWidth="1"/>
    <col min="4365" max="4365" width="23.5703125" style="1" customWidth="1"/>
    <col min="4366" max="4366" width="2.7109375" style="1" customWidth="1"/>
    <col min="4367" max="4386" width="0" style="1" hidden="1" customWidth="1"/>
    <col min="4387" max="4608" width="11.42578125" style="1"/>
    <col min="4609" max="4609" width="13.5703125" style="1" customWidth="1"/>
    <col min="4610" max="4610" width="6.7109375" style="1" customWidth="1"/>
    <col min="4611" max="4611" width="49.85546875" style="1" customWidth="1"/>
    <col min="4612" max="4612" width="20.7109375" style="1" customWidth="1"/>
    <col min="4613" max="4613" width="18.5703125" style="1" customWidth="1"/>
    <col min="4614" max="4614" width="21.28515625" style="1" customWidth="1"/>
    <col min="4615" max="4617" width="0" style="1" hidden="1" customWidth="1"/>
    <col min="4618" max="4618" width="20" style="1" customWidth="1"/>
    <col min="4619" max="4620" width="0" style="1" hidden="1" customWidth="1"/>
    <col min="4621" max="4621" width="23.5703125" style="1" customWidth="1"/>
    <col min="4622" max="4622" width="2.7109375" style="1" customWidth="1"/>
    <col min="4623" max="4642" width="0" style="1" hidden="1" customWidth="1"/>
    <col min="4643" max="4864" width="11.42578125" style="1"/>
    <col min="4865" max="4865" width="13.5703125" style="1" customWidth="1"/>
    <col min="4866" max="4866" width="6.7109375" style="1" customWidth="1"/>
    <col min="4867" max="4867" width="49.85546875" style="1" customWidth="1"/>
    <col min="4868" max="4868" width="20.7109375" style="1" customWidth="1"/>
    <col min="4869" max="4869" width="18.5703125" style="1" customWidth="1"/>
    <col min="4870" max="4870" width="21.28515625" style="1" customWidth="1"/>
    <col min="4871" max="4873" width="0" style="1" hidden="1" customWidth="1"/>
    <col min="4874" max="4874" width="20" style="1" customWidth="1"/>
    <col min="4875" max="4876" width="0" style="1" hidden="1" customWidth="1"/>
    <col min="4877" max="4877" width="23.5703125" style="1" customWidth="1"/>
    <col min="4878" max="4878" width="2.7109375" style="1" customWidth="1"/>
    <col min="4879" max="4898" width="0" style="1" hidden="1" customWidth="1"/>
    <col min="4899" max="5120" width="11.42578125" style="1"/>
    <col min="5121" max="5121" width="13.5703125" style="1" customWidth="1"/>
    <col min="5122" max="5122" width="6.7109375" style="1" customWidth="1"/>
    <col min="5123" max="5123" width="49.85546875" style="1" customWidth="1"/>
    <col min="5124" max="5124" width="20.7109375" style="1" customWidth="1"/>
    <col min="5125" max="5125" width="18.5703125" style="1" customWidth="1"/>
    <col min="5126" max="5126" width="21.28515625" style="1" customWidth="1"/>
    <col min="5127" max="5129" width="0" style="1" hidden="1" customWidth="1"/>
    <col min="5130" max="5130" width="20" style="1" customWidth="1"/>
    <col min="5131" max="5132" width="0" style="1" hidden="1" customWidth="1"/>
    <col min="5133" max="5133" width="23.5703125" style="1" customWidth="1"/>
    <col min="5134" max="5134" width="2.7109375" style="1" customWidth="1"/>
    <col min="5135" max="5154" width="0" style="1" hidden="1" customWidth="1"/>
    <col min="5155" max="5376" width="11.42578125" style="1"/>
    <col min="5377" max="5377" width="13.5703125" style="1" customWidth="1"/>
    <col min="5378" max="5378" width="6.7109375" style="1" customWidth="1"/>
    <col min="5379" max="5379" width="49.85546875" style="1" customWidth="1"/>
    <col min="5380" max="5380" width="20.7109375" style="1" customWidth="1"/>
    <col min="5381" max="5381" width="18.5703125" style="1" customWidth="1"/>
    <col min="5382" max="5382" width="21.28515625" style="1" customWidth="1"/>
    <col min="5383" max="5385" width="0" style="1" hidden="1" customWidth="1"/>
    <col min="5386" max="5386" width="20" style="1" customWidth="1"/>
    <col min="5387" max="5388" width="0" style="1" hidden="1" customWidth="1"/>
    <col min="5389" max="5389" width="23.5703125" style="1" customWidth="1"/>
    <col min="5390" max="5390" width="2.7109375" style="1" customWidth="1"/>
    <col min="5391" max="5410" width="0" style="1" hidden="1" customWidth="1"/>
    <col min="5411" max="5632" width="11.42578125" style="1"/>
    <col min="5633" max="5633" width="13.5703125" style="1" customWidth="1"/>
    <col min="5634" max="5634" width="6.7109375" style="1" customWidth="1"/>
    <col min="5635" max="5635" width="49.85546875" style="1" customWidth="1"/>
    <col min="5636" max="5636" width="20.7109375" style="1" customWidth="1"/>
    <col min="5637" max="5637" width="18.5703125" style="1" customWidth="1"/>
    <col min="5638" max="5638" width="21.28515625" style="1" customWidth="1"/>
    <col min="5639" max="5641" width="0" style="1" hidden="1" customWidth="1"/>
    <col min="5642" max="5642" width="20" style="1" customWidth="1"/>
    <col min="5643" max="5644" width="0" style="1" hidden="1" customWidth="1"/>
    <col min="5645" max="5645" width="23.5703125" style="1" customWidth="1"/>
    <col min="5646" max="5646" width="2.7109375" style="1" customWidth="1"/>
    <col min="5647" max="5666" width="0" style="1" hidden="1" customWidth="1"/>
    <col min="5667" max="5888" width="11.42578125" style="1"/>
    <col min="5889" max="5889" width="13.5703125" style="1" customWidth="1"/>
    <col min="5890" max="5890" width="6.7109375" style="1" customWidth="1"/>
    <col min="5891" max="5891" width="49.85546875" style="1" customWidth="1"/>
    <col min="5892" max="5892" width="20.7109375" style="1" customWidth="1"/>
    <col min="5893" max="5893" width="18.5703125" style="1" customWidth="1"/>
    <col min="5894" max="5894" width="21.28515625" style="1" customWidth="1"/>
    <col min="5895" max="5897" width="0" style="1" hidden="1" customWidth="1"/>
    <col min="5898" max="5898" width="20" style="1" customWidth="1"/>
    <col min="5899" max="5900" width="0" style="1" hidden="1" customWidth="1"/>
    <col min="5901" max="5901" width="23.5703125" style="1" customWidth="1"/>
    <col min="5902" max="5902" width="2.7109375" style="1" customWidth="1"/>
    <col min="5903" max="5922" width="0" style="1" hidden="1" customWidth="1"/>
    <col min="5923" max="6144" width="11.42578125" style="1"/>
    <col min="6145" max="6145" width="13.5703125" style="1" customWidth="1"/>
    <col min="6146" max="6146" width="6.7109375" style="1" customWidth="1"/>
    <col min="6147" max="6147" width="49.85546875" style="1" customWidth="1"/>
    <col min="6148" max="6148" width="20.7109375" style="1" customWidth="1"/>
    <col min="6149" max="6149" width="18.5703125" style="1" customWidth="1"/>
    <col min="6150" max="6150" width="21.28515625" style="1" customWidth="1"/>
    <col min="6151" max="6153" width="0" style="1" hidden="1" customWidth="1"/>
    <col min="6154" max="6154" width="20" style="1" customWidth="1"/>
    <col min="6155" max="6156" width="0" style="1" hidden="1" customWidth="1"/>
    <col min="6157" max="6157" width="23.5703125" style="1" customWidth="1"/>
    <col min="6158" max="6158" width="2.7109375" style="1" customWidth="1"/>
    <col min="6159" max="6178" width="0" style="1" hidden="1" customWidth="1"/>
    <col min="6179" max="6400" width="11.42578125" style="1"/>
    <col min="6401" max="6401" width="13.5703125" style="1" customWidth="1"/>
    <col min="6402" max="6402" width="6.7109375" style="1" customWidth="1"/>
    <col min="6403" max="6403" width="49.85546875" style="1" customWidth="1"/>
    <col min="6404" max="6404" width="20.7109375" style="1" customWidth="1"/>
    <col min="6405" max="6405" width="18.5703125" style="1" customWidth="1"/>
    <col min="6406" max="6406" width="21.28515625" style="1" customWidth="1"/>
    <col min="6407" max="6409" width="0" style="1" hidden="1" customWidth="1"/>
    <col min="6410" max="6410" width="20" style="1" customWidth="1"/>
    <col min="6411" max="6412" width="0" style="1" hidden="1" customWidth="1"/>
    <col min="6413" max="6413" width="23.5703125" style="1" customWidth="1"/>
    <col min="6414" max="6414" width="2.7109375" style="1" customWidth="1"/>
    <col min="6415" max="6434" width="0" style="1" hidden="1" customWidth="1"/>
    <col min="6435" max="6656" width="11.42578125" style="1"/>
    <col min="6657" max="6657" width="13.5703125" style="1" customWidth="1"/>
    <col min="6658" max="6658" width="6.7109375" style="1" customWidth="1"/>
    <col min="6659" max="6659" width="49.85546875" style="1" customWidth="1"/>
    <col min="6660" max="6660" width="20.7109375" style="1" customWidth="1"/>
    <col min="6661" max="6661" width="18.5703125" style="1" customWidth="1"/>
    <col min="6662" max="6662" width="21.28515625" style="1" customWidth="1"/>
    <col min="6663" max="6665" width="0" style="1" hidden="1" customWidth="1"/>
    <col min="6666" max="6666" width="20" style="1" customWidth="1"/>
    <col min="6667" max="6668" width="0" style="1" hidden="1" customWidth="1"/>
    <col min="6669" max="6669" width="23.5703125" style="1" customWidth="1"/>
    <col min="6670" max="6670" width="2.7109375" style="1" customWidth="1"/>
    <col min="6671" max="6690" width="0" style="1" hidden="1" customWidth="1"/>
    <col min="6691" max="6912" width="11.42578125" style="1"/>
    <col min="6913" max="6913" width="13.5703125" style="1" customWidth="1"/>
    <col min="6914" max="6914" width="6.7109375" style="1" customWidth="1"/>
    <col min="6915" max="6915" width="49.85546875" style="1" customWidth="1"/>
    <col min="6916" max="6916" width="20.7109375" style="1" customWidth="1"/>
    <col min="6917" max="6917" width="18.5703125" style="1" customWidth="1"/>
    <col min="6918" max="6918" width="21.28515625" style="1" customWidth="1"/>
    <col min="6919" max="6921" width="0" style="1" hidden="1" customWidth="1"/>
    <col min="6922" max="6922" width="20" style="1" customWidth="1"/>
    <col min="6923" max="6924" width="0" style="1" hidden="1" customWidth="1"/>
    <col min="6925" max="6925" width="23.5703125" style="1" customWidth="1"/>
    <col min="6926" max="6926" width="2.7109375" style="1" customWidth="1"/>
    <col min="6927" max="6946" width="0" style="1" hidden="1" customWidth="1"/>
    <col min="6947" max="7168" width="11.42578125" style="1"/>
    <col min="7169" max="7169" width="13.5703125" style="1" customWidth="1"/>
    <col min="7170" max="7170" width="6.7109375" style="1" customWidth="1"/>
    <col min="7171" max="7171" width="49.85546875" style="1" customWidth="1"/>
    <col min="7172" max="7172" width="20.7109375" style="1" customWidth="1"/>
    <col min="7173" max="7173" width="18.5703125" style="1" customWidth="1"/>
    <col min="7174" max="7174" width="21.28515625" style="1" customWidth="1"/>
    <col min="7175" max="7177" width="0" style="1" hidden="1" customWidth="1"/>
    <col min="7178" max="7178" width="20" style="1" customWidth="1"/>
    <col min="7179" max="7180" width="0" style="1" hidden="1" customWidth="1"/>
    <col min="7181" max="7181" width="23.5703125" style="1" customWidth="1"/>
    <col min="7182" max="7182" width="2.7109375" style="1" customWidth="1"/>
    <col min="7183" max="7202" width="0" style="1" hidden="1" customWidth="1"/>
    <col min="7203" max="7424" width="11.42578125" style="1"/>
    <col min="7425" max="7425" width="13.5703125" style="1" customWidth="1"/>
    <col min="7426" max="7426" width="6.7109375" style="1" customWidth="1"/>
    <col min="7427" max="7427" width="49.85546875" style="1" customWidth="1"/>
    <col min="7428" max="7428" width="20.7109375" style="1" customWidth="1"/>
    <col min="7429" max="7429" width="18.5703125" style="1" customWidth="1"/>
    <col min="7430" max="7430" width="21.28515625" style="1" customWidth="1"/>
    <col min="7431" max="7433" width="0" style="1" hidden="1" customWidth="1"/>
    <col min="7434" max="7434" width="20" style="1" customWidth="1"/>
    <col min="7435" max="7436" width="0" style="1" hidden="1" customWidth="1"/>
    <col min="7437" max="7437" width="23.5703125" style="1" customWidth="1"/>
    <col min="7438" max="7438" width="2.7109375" style="1" customWidth="1"/>
    <col min="7439" max="7458" width="0" style="1" hidden="1" customWidth="1"/>
    <col min="7459" max="7680" width="11.42578125" style="1"/>
    <col min="7681" max="7681" width="13.5703125" style="1" customWidth="1"/>
    <col min="7682" max="7682" width="6.7109375" style="1" customWidth="1"/>
    <col min="7683" max="7683" width="49.85546875" style="1" customWidth="1"/>
    <col min="7684" max="7684" width="20.7109375" style="1" customWidth="1"/>
    <col min="7685" max="7685" width="18.5703125" style="1" customWidth="1"/>
    <col min="7686" max="7686" width="21.28515625" style="1" customWidth="1"/>
    <col min="7687" max="7689" width="0" style="1" hidden="1" customWidth="1"/>
    <col min="7690" max="7690" width="20" style="1" customWidth="1"/>
    <col min="7691" max="7692" width="0" style="1" hidden="1" customWidth="1"/>
    <col min="7693" max="7693" width="23.5703125" style="1" customWidth="1"/>
    <col min="7694" max="7694" width="2.7109375" style="1" customWidth="1"/>
    <col min="7695" max="7714" width="0" style="1" hidden="1" customWidth="1"/>
    <col min="7715" max="7936" width="11.42578125" style="1"/>
    <col min="7937" max="7937" width="13.5703125" style="1" customWidth="1"/>
    <col min="7938" max="7938" width="6.7109375" style="1" customWidth="1"/>
    <col min="7939" max="7939" width="49.85546875" style="1" customWidth="1"/>
    <col min="7940" max="7940" width="20.7109375" style="1" customWidth="1"/>
    <col min="7941" max="7941" width="18.5703125" style="1" customWidth="1"/>
    <col min="7942" max="7942" width="21.28515625" style="1" customWidth="1"/>
    <col min="7943" max="7945" width="0" style="1" hidden="1" customWidth="1"/>
    <col min="7946" max="7946" width="20" style="1" customWidth="1"/>
    <col min="7947" max="7948" width="0" style="1" hidden="1" customWidth="1"/>
    <col min="7949" max="7949" width="23.5703125" style="1" customWidth="1"/>
    <col min="7950" max="7950" width="2.7109375" style="1" customWidth="1"/>
    <col min="7951" max="7970" width="0" style="1" hidden="1" customWidth="1"/>
    <col min="7971" max="8192" width="11.42578125" style="1"/>
    <col min="8193" max="8193" width="13.5703125" style="1" customWidth="1"/>
    <col min="8194" max="8194" width="6.7109375" style="1" customWidth="1"/>
    <col min="8195" max="8195" width="49.85546875" style="1" customWidth="1"/>
    <col min="8196" max="8196" width="20.7109375" style="1" customWidth="1"/>
    <col min="8197" max="8197" width="18.5703125" style="1" customWidth="1"/>
    <col min="8198" max="8198" width="21.28515625" style="1" customWidth="1"/>
    <col min="8199" max="8201" width="0" style="1" hidden="1" customWidth="1"/>
    <col min="8202" max="8202" width="20" style="1" customWidth="1"/>
    <col min="8203" max="8204" width="0" style="1" hidden="1" customWidth="1"/>
    <col min="8205" max="8205" width="23.5703125" style="1" customWidth="1"/>
    <col min="8206" max="8206" width="2.7109375" style="1" customWidth="1"/>
    <col min="8207" max="8226" width="0" style="1" hidden="1" customWidth="1"/>
    <col min="8227" max="8448" width="11.42578125" style="1"/>
    <col min="8449" max="8449" width="13.5703125" style="1" customWidth="1"/>
    <col min="8450" max="8450" width="6.7109375" style="1" customWidth="1"/>
    <col min="8451" max="8451" width="49.85546875" style="1" customWidth="1"/>
    <col min="8452" max="8452" width="20.7109375" style="1" customWidth="1"/>
    <col min="8453" max="8453" width="18.5703125" style="1" customWidth="1"/>
    <col min="8454" max="8454" width="21.28515625" style="1" customWidth="1"/>
    <col min="8455" max="8457" width="0" style="1" hidden="1" customWidth="1"/>
    <col min="8458" max="8458" width="20" style="1" customWidth="1"/>
    <col min="8459" max="8460" width="0" style="1" hidden="1" customWidth="1"/>
    <col min="8461" max="8461" width="23.5703125" style="1" customWidth="1"/>
    <col min="8462" max="8462" width="2.7109375" style="1" customWidth="1"/>
    <col min="8463" max="8482" width="0" style="1" hidden="1" customWidth="1"/>
    <col min="8483" max="8704" width="11.42578125" style="1"/>
    <col min="8705" max="8705" width="13.5703125" style="1" customWidth="1"/>
    <col min="8706" max="8706" width="6.7109375" style="1" customWidth="1"/>
    <col min="8707" max="8707" width="49.85546875" style="1" customWidth="1"/>
    <col min="8708" max="8708" width="20.7109375" style="1" customWidth="1"/>
    <col min="8709" max="8709" width="18.5703125" style="1" customWidth="1"/>
    <col min="8710" max="8710" width="21.28515625" style="1" customWidth="1"/>
    <col min="8711" max="8713" width="0" style="1" hidden="1" customWidth="1"/>
    <col min="8714" max="8714" width="20" style="1" customWidth="1"/>
    <col min="8715" max="8716" width="0" style="1" hidden="1" customWidth="1"/>
    <col min="8717" max="8717" width="23.5703125" style="1" customWidth="1"/>
    <col min="8718" max="8718" width="2.7109375" style="1" customWidth="1"/>
    <col min="8719" max="8738" width="0" style="1" hidden="1" customWidth="1"/>
    <col min="8739" max="8960" width="11.42578125" style="1"/>
    <col min="8961" max="8961" width="13.5703125" style="1" customWidth="1"/>
    <col min="8962" max="8962" width="6.7109375" style="1" customWidth="1"/>
    <col min="8963" max="8963" width="49.85546875" style="1" customWidth="1"/>
    <col min="8964" max="8964" width="20.7109375" style="1" customWidth="1"/>
    <col min="8965" max="8965" width="18.5703125" style="1" customWidth="1"/>
    <col min="8966" max="8966" width="21.28515625" style="1" customWidth="1"/>
    <col min="8967" max="8969" width="0" style="1" hidden="1" customWidth="1"/>
    <col min="8970" max="8970" width="20" style="1" customWidth="1"/>
    <col min="8971" max="8972" width="0" style="1" hidden="1" customWidth="1"/>
    <col min="8973" max="8973" width="23.5703125" style="1" customWidth="1"/>
    <col min="8974" max="8974" width="2.7109375" style="1" customWidth="1"/>
    <col min="8975" max="8994" width="0" style="1" hidden="1" customWidth="1"/>
    <col min="8995" max="9216" width="11.42578125" style="1"/>
    <col min="9217" max="9217" width="13.5703125" style="1" customWidth="1"/>
    <col min="9218" max="9218" width="6.7109375" style="1" customWidth="1"/>
    <col min="9219" max="9219" width="49.85546875" style="1" customWidth="1"/>
    <col min="9220" max="9220" width="20.7109375" style="1" customWidth="1"/>
    <col min="9221" max="9221" width="18.5703125" style="1" customWidth="1"/>
    <col min="9222" max="9222" width="21.28515625" style="1" customWidth="1"/>
    <col min="9223" max="9225" width="0" style="1" hidden="1" customWidth="1"/>
    <col min="9226" max="9226" width="20" style="1" customWidth="1"/>
    <col min="9227" max="9228" width="0" style="1" hidden="1" customWidth="1"/>
    <col min="9229" max="9229" width="23.5703125" style="1" customWidth="1"/>
    <col min="9230" max="9230" width="2.7109375" style="1" customWidth="1"/>
    <col min="9231" max="9250" width="0" style="1" hidden="1" customWidth="1"/>
    <col min="9251" max="9472" width="11.42578125" style="1"/>
    <col min="9473" max="9473" width="13.5703125" style="1" customWidth="1"/>
    <col min="9474" max="9474" width="6.7109375" style="1" customWidth="1"/>
    <col min="9475" max="9475" width="49.85546875" style="1" customWidth="1"/>
    <col min="9476" max="9476" width="20.7109375" style="1" customWidth="1"/>
    <col min="9477" max="9477" width="18.5703125" style="1" customWidth="1"/>
    <col min="9478" max="9478" width="21.28515625" style="1" customWidth="1"/>
    <col min="9479" max="9481" width="0" style="1" hidden="1" customWidth="1"/>
    <col min="9482" max="9482" width="20" style="1" customWidth="1"/>
    <col min="9483" max="9484" width="0" style="1" hidden="1" customWidth="1"/>
    <col min="9485" max="9485" width="23.5703125" style="1" customWidth="1"/>
    <col min="9486" max="9486" width="2.7109375" style="1" customWidth="1"/>
    <col min="9487" max="9506" width="0" style="1" hidden="1" customWidth="1"/>
    <col min="9507" max="9728" width="11.42578125" style="1"/>
    <col min="9729" max="9729" width="13.5703125" style="1" customWidth="1"/>
    <col min="9730" max="9730" width="6.7109375" style="1" customWidth="1"/>
    <col min="9731" max="9731" width="49.85546875" style="1" customWidth="1"/>
    <col min="9732" max="9732" width="20.7109375" style="1" customWidth="1"/>
    <col min="9733" max="9733" width="18.5703125" style="1" customWidth="1"/>
    <col min="9734" max="9734" width="21.28515625" style="1" customWidth="1"/>
    <col min="9735" max="9737" width="0" style="1" hidden="1" customWidth="1"/>
    <col min="9738" max="9738" width="20" style="1" customWidth="1"/>
    <col min="9739" max="9740" width="0" style="1" hidden="1" customWidth="1"/>
    <col min="9741" max="9741" width="23.5703125" style="1" customWidth="1"/>
    <col min="9742" max="9742" width="2.7109375" style="1" customWidth="1"/>
    <col min="9743" max="9762" width="0" style="1" hidden="1" customWidth="1"/>
    <col min="9763" max="9984" width="11.42578125" style="1"/>
    <col min="9985" max="9985" width="13.5703125" style="1" customWidth="1"/>
    <col min="9986" max="9986" width="6.7109375" style="1" customWidth="1"/>
    <col min="9987" max="9987" width="49.85546875" style="1" customWidth="1"/>
    <col min="9988" max="9988" width="20.7109375" style="1" customWidth="1"/>
    <col min="9989" max="9989" width="18.5703125" style="1" customWidth="1"/>
    <col min="9990" max="9990" width="21.28515625" style="1" customWidth="1"/>
    <col min="9991" max="9993" width="0" style="1" hidden="1" customWidth="1"/>
    <col min="9994" max="9994" width="20" style="1" customWidth="1"/>
    <col min="9995" max="9996" width="0" style="1" hidden="1" customWidth="1"/>
    <col min="9997" max="9997" width="23.5703125" style="1" customWidth="1"/>
    <col min="9998" max="9998" width="2.7109375" style="1" customWidth="1"/>
    <col min="9999" max="10018" width="0" style="1" hidden="1" customWidth="1"/>
    <col min="10019" max="10240" width="11.42578125" style="1"/>
    <col min="10241" max="10241" width="13.5703125" style="1" customWidth="1"/>
    <col min="10242" max="10242" width="6.7109375" style="1" customWidth="1"/>
    <col min="10243" max="10243" width="49.85546875" style="1" customWidth="1"/>
    <col min="10244" max="10244" width="20.7109375" style="1" customWidth="1"/>
    <col min="10245" max="10245" width="18.5703125" style="1" customWidth="1"/>
    <col min="10246" max="10246" width="21.28515625" style="1" customWidth="1"/>
    <col min="10247" max="10249" width="0" style="1" hidden="1" customWidth="1"/>
    <col min="10250" max="10250" width="20" style="1" customWidth="1"/>
    <col min="10251" max="10252" width="0" style="1" hidden="1" customWidth="1"/>
    <col min="10253" max="10253" width="23.5703125" style="1" customWidth="1"/>
    <col min="10254" max="10254" width="2.7109375" style="1" customWidth="1"/>
    <col min="10255" max="10274" width="0" style="1" hidden="1" customWidth="1"/>
    <col min="10275" max="10496" width="11.42578125" style="1"/>
    <col min="10497" max="10497" width="13.5703125" style="1" customWidth="1"/>
    <col min="10498" max="10498" width="6.7109375" style="1" customWidth="1"/>
    <col min="10499" max="10499" width="49.85546875" style="1" customWidth="1"/>
    <col min="10500" max="10500" width="20.7109375" style="1" customWidth="1"/>
    <col min="10501" max="10501" width="18.5703125" style="1" customWidth="1"/>
    <col min="10502" max="10502" width="21.28515625" style="1" customWidth="1"/>
    <col min="10503" max="10505" width="0" style="1" hidden="1" customWidth="1"/>
    <col min="10506" max="10506" width="20" style="1" customWidth="1"/>
    <col min="10507" max="10508" width="0" style="1" hidden="1" customWidth="1"/>
    <col min="10509" max="10509" width="23.5703125" style="1" customWidth="1"/>
    <col min="10510" max="10510" width="2.7109375" style="1" customWidth="1"/>
    <col min="10511" max="10530" width="0" style="1" hidden="1" customWidth="1"/>
    <col min="10531" max="10752" width="11.42578125" style="1"/>
    <col min="10753" max="10753" width="13.5703125" style="1" customWidth="1"/>
    <col min="10754" max="10754" width="6.7109375" style="1" customWidth="1"/>
    <col min="10755" max="10755" width="49.85546875" style="1" customWidth="1"/>
    <col min="10756" max="10756" width="20.7109375" style="1" customWidth="1"/>
    <col min="10757" max="10757" width="18.5703125" style="1" customWidth="1"/>
    <col min="10758" max="10758" width="21.28515625" style="1" customWidth="1"/>
    <col min="10759" max="10761" width="0" style="1" hidden="1" customWidth="1"/>
    <col min="10762" max="10762" width="20" style="1" customWidth="1"/>
    <col min="10763" max="10764" width="0" style="1" hidden="1" customWidth="1"/>
    <col min="10765" max="10765" width="23.5703125" style="1" customWidth="1"/>
    <col min="10766" max="10766" width="2.7109375" style="1" customWidth="1"/>
    <col min="10767" max="10786" width="0" style="1" hidden="1" customWidth="1"/>
    <col min="10787" max="11008" width="11.42578125" style="1"/>
    <col min="11009" max="11009" width="13.5703125" style="1" customWidth="1"/>
    <col min="11010" max="11010" width="6.7109375" style="1" customWidth="1"/>
    <col min="11011" max="11011" width="49.85546875" style="1" customWidth="1"/>
    <col min="11012" max="11012" width="20.7109375" style="1" customWidth="1"/>
    <col min="11013" max="11013" width="18.5703125" style="1" customWidth="1"/>
    <col min="11014" max="11014" width="21.28515625" style="1" customWidth="1"/>
    <col min="11015" max="11017" width="0" style="1" hidden="1" customWidth="1"/>
    <col min="11018" max="11018" width="20" style="1" customWidth="1"/>
    <col min="11019" max="11020" width="0" style="1" hidden="1" customWidth="1"/>
    <col min="11021" max="11021" width="23.5703125" style="1" customWidth="1"/>
    <col min="11022" max="11022" width="2.7109375" style="1" customWidth="1"/>
    <col min="11023" max="11042" width="0" style="1" hidden="1" customWidth="1"/>
    <col min="11043" max="11264" width="11.42578125" style="1"/>
    <col min="11265" max="11265" width="13.5703125" style="1" customWidth="1"/>
    <col min="11266" max="11266" width="6.7109375" style="1" customWidth="1"/>
    <col min="11267" max="11267" width="49.85546875" style="1" customWidth="1"/>
    <col min="11268" max="11268" width="20.7109375" style="1" customWidth="1"/>
    <col min="11269" max="11269" width="18.5703125" style="1" customWidth="1"/>
    <col min="11270" max="11270" width="21.28515625" style="1" customWidth="1"/>
    <col min="11271" max="11273" width="0" style="1" hidden="1" customWidth="1"/>
    <col min="11274" max="11274" width="20" style="1" customWidth="1"/>
    <col min="11275" max="11276" width="0" style="1" hidden="1" customWidth="1"/>
    <col min="11277" max="11277" width="23.5703125" style="1" customWidth="1"/>
    <col min="11278" max="11278" width="2.7109375" style="1" customWidth="1"/>
    <col min="11279" max="11298" width="0" style="1" hidden="1" customWidth="1"/>
    <col min="11299" max="11520" width="11.42578125" style="1"/>
    <col min="11521" max="11521" width="13.5703125" style="1" customWidth="1"/>
    <col min="11522" max="11522" width="6.7109375" style="1" customWidth="1"/>
    <col min="11523" max="11523" width="49.85546875" style="1" customWidth="1"/>
    <col min="11524" max="11524" width="20.7109375" style="1" customWidth="1"/>
    <col min="11525" max="11525" width="18.5703125" style="1" customWidth="1"/>
    <col min="11526" max="11526" width="21.28515625" style="1" customWidth="1"/>
    <col min="11527" max="11529" width="0" style="1" hidden="1" customWidth="1"/>
    <col min="11530" max="11530" width="20" style="1" customWidth="1"/>
    <col min="11531" max="11532" width="0" style="1" hidden="1" customWidth="1"/>
    <col min="11533" max="11533" width="23.5703125" style="1" customWidth="1"/>
    <col min="11534" max="11534" width="2.7109375" style="1" customWidth="1"/>
    <col min="11535" max="11554" width="0" style="1" hidden="1" customWidth="1"/>
    <col min="11555" max="11776" width="11.42578125" style="1"/>
    <col min="11777" max="11777" width="13.5703125" style="1" customWidth="1"/>
    <col min="11778" max="11778" width="6.7109375" style="1" customWidth="1"/>
    <col min="11779" max="11779" width="49.85546875" style="1" customWidth="1"/>
    <col min="11780" max="11780" width="20.7109375" style="1" customWidth="1"/>
    <col min="11781" max="11781" width="18.5703125" style="1" customWidth="1"/>
    <col min="11782" max="11782" width="21.28515625" style="1" customWidth="1"/>
    <col min="11783" max="11785" width="0" style="1" hidden="1" customWidth="1"/>
    <col min="11786" max="11786" width="20" style="1" customWidth="1"/>
    <col min="11787" max="11788" width="0" style="1" hidden="1" customWidth="1"/>
    <col min="11789" max="11789" width="23.5703125" style="1" customWidth="1"/>
    <col min="11790" max="11790" width="2.7109375" style="1" customWidth="1"/>
    <col min="11791" max="11810" width="0" style="1" hidden="1" customWidth="1"/>
    <col min="11811" max="12032" width="11.42578125" style="1"/>
    <col min="12033" max="12033" width="13.5703125" style="1" customWidth="1"/>
    <col min="12034" max="12034" width="6.7109375" style="1" customWidth="1"/>
    <col min="12035" max="12035" width="49.85546875" style="1" customWidth="1"/>
    <col min="12036" max="12036" width="20.7109375" style="1" customWidth="1"/>
    <col min="12037" max="12037" width="18.5703125" style="1" customWidth="1"/>
    <col min="12038" max="12038" width="21.28515625" style="1" customWidth="1"/>
    <col min="12039" max="12041" width="0" style="1" hidden="1" customWidth="1"/>
    <col min="12042" max="12042" width="20" style="1" customWidth="1"/>
    <col min="12043" max="12044" width="0" style="1" hidden="1" customWidth="1"/>
    <col min="12045" max="12045" width="23.5703125" style="1" customWidth="1"/>
    <col min="12046" max="12046" width="2.7109375" style="1" customWidth="1"/>
    <col min="12047" max="12066" width="0" style="1" hidden="1" customWidth="1"/>
    <col min="12067" max="12288" width="11.42578125" style="1"/>
    <col min="12289" max="12289" width="13.5703125" style="1" customWidth="1"/>
    <col min="12290" max="12290" width="6.7109375" style="1" customWidth="1"/>
    <col min="12291" max="12291" width="49.85546875" style="1" customWidth="1"/>
    <col min="12292" max="12292" width="20.7109375" style="1" customWidth="1"/>
    <col min="12293" max="12293" width="18.5703125" style="1" customWidth="1"/>
    <col min="12294" max="12294" width="21.28515625" style="1" customWidth="1"/>
    <col min="12295" max="12297" width="0" style="1" hidden="1" customWidth="1"/>
    <col min="12298" max="12298" width="20" style="1" customWidth="1"/>
    <col min="12299" max="12300" width="0" style="1" hidden="1" customWidth="1"/>
    <col min="12301" max="12301" width="23.5703125" style="1" customWidth="1"/>
    <col min="12302" max="12302" width="2.7109375" style="1" customWidth="1"/>
    <col min="12303" max="12322" width="0" style="1" hidden="1" customWidth="1"/>
    <col min="12323" max="12544" width="11.42578125" style="1"/>
    <col min="12545" max="12545" width="13.5703125" style="1" customWidth="1"/>
    <col min="12546" max="12546" width="6.7109375" style="1" customWidth="1"/>
    <col min="12547" max="12547" width="49.85546875" style="1" customWidth="1"/>
    <col min="12548" max="12548" width="20.7109375" style="1" customWidth="1"/>
    <col min="12549" max="12549" width="18.5703125" style="1" customWidth="1"/>
    <col min="12550" max="12550" width="21.28515625" style="1" customWidth="1"/>
    <col min="12551" max="12553" width="0" style="1" hidden="1" customWidth="1"/>
    <col min="12554" max="12554" width="20" style="1" customWidth="1"/>
    <col min="12555" max="12556" width="0" style="1" hidden="1" customWidth="1"/>
    <col min="12557" max="12557" width="23.5703125" style="1" customWidth="1"/>
    <col min="12558" max="12558" width="2.7109375" style="1" customWidth="1"/>
    <col min="12559" max="12578" width="0" style="1" hidden="1" customWidth="1"/>
    <col min="12579" max="12800" width="11.42578125" style="1"/>
    <col min="12801" max="12801" width="13.5703125" style="1" customWidth="1"/>
    <col min="12802" max="12802" width="6.7109375" style="1" customWidth="1"/>
    <col min="12803" max="12803" width="49.85546875" style="1" customWidth="1"/>
    <col min="12804" max="12804" width="20.7109375" style="1" customWidth="1"/>
    <col min="12805" max="12805" width="18.5703125" style="1" customWidth="1"/>
    <col min="12806" max="12806" width="21.28515625" style="1" customWidth="1"/>
    <col min="12807" max="12809" width="0" style="1" hidden="1" customWidth="1"/>
    <col min="12810" max="12810" width="20" style="1" customWidth="1"/>
    <col min="12811" max="12812" width="0" style="1" hidden="1" customWidth="1"/>
    <col min="12813" max="12813" width="23.5703125" style="1" customWidth="1"/>
    <col min="12814" max="12814" width="2.7109375" style="1" customWidth="1"/>
    <col min="12815" max="12834" width="0" style="1" hidden="1" customWidth="1"/>
    <col min="12835" max="13056" width="11.42578125" style="1"/>
    <col min="13057" max="13057" width="13.5703125" style="1" customWidth="1"/>
    <col min="13058" max="13058" width="6.7109375" style="1" customWidth="1"/>
    <col min="13059" max="13059" width="49.85546875" style="1" customWidth="1"/>
    <col min="13060" max="13060" width="20.7109375" style="1" customWidth="1"/>
    <col min="13061" max="13061" width="18.5703125" style="1" customWidth="1"/>
    <col min="13062" max="13062" width="21.28515625" style="1" customWidth="1"/>
    <col min="13063" max="13065" width="0" style="1" hidden="1" customWidth="1"/>
    <col min="13066" max="13066" width="20" style="1" customWidth="1"/>
    <col min="13067" max="13068" width="0" style="1" hidden="1" customWidth="1"/>
    <col min="13069" max="13069" width="23.5703125" style="1" customWidth="1"/>
    <col min="13070" max="13070" width="2.7109375" style="1" customWidth="1"/>
    <col min="13071" max="13090" width="0" style="1" hidden="1" customWidth="1"/>
    <col min="13091" max="13312" width="11.42578125" style="1"/>
    <col min="13313" max="13313" width="13.5703125" style="1" customWidth="1"/>
    <col min="13314" max="13314" width="6.7109375" style="1" customWidth="1"/>
    <col min="13315" max="13315" width="49.85546875" style="1" customWidth="1"/>
    <col min="13316" max="13316" width="20.7109375" style="1" customWidth="1"/>
    <col min="13317" max="13317" width="18.5703125" style="1" customWidth="1"/>
    <col min="13318" max="13318" width="21.28515625" style="1" customWidth="1"/>
    <col min="13319" max="13321" width="0" style="1" hidden="1" customWidth="1"/>
    <col min="13322" max="13322" width="20" style="1" customWidth="1"/>
    <col min="13323" max="13324" width="0" style="1" hidden="1" customWidth="1"/>
    <col min="13325" max="13325" width="23.5703125" style="1" customWidth="1"/>
    <col min="13326" max="13326" width="2.7109375" style="1" customWidth="1"/>
    <col min="13327" max="13346" width="0" style="1" hidden="1" customWidth="1"/>
    <col min="13347" max="13568" width="11.42578125" style="1"/>
    <col min="13569" max="13569" width="13.5703125" style="1" customWidth="1"/>
    <col min="13570" max="13570" width="6.7109375" style="1" customWidth="1"/>
    <col min="13571" max="13571" width="49.85546875" style="1" customWidth="1"/>
    <col min="13572" max="13572" width="20.7109375" style="1" customWidth="1"/>
    <col min="13573" max="13573" width="18.5703125" style="1" customWidth="1"/>
    <col min="13574" max="13574" width="21.28515625" style="1" customWidth="1"/>
    <col min="13575" max="13577" width="0" style="1" hidden="1" customWidth="1"/>
    <col min="13578" max="13578" width="20" style="1" customWidth="1"/>
    <col min="13579" max="13580" width="0" style="1" hidden="1" customWidth="1"/>
    <col min="13581" max="13581" width="23.5703125" style="1" customWidth="1"/>
    <col min="13582" max="13582" width="2.7109375" style="1" customWidth="1"/>
    <col min="13583" max="13602" width="0" style="1" hidden="1" customWidth="1"/>
    <col min="13603" max="13824" width="11.42578125" style="1"/>
    <col min="13825" max="13825" width="13.5703125" style="1" customWidth="1"/>
    <col min="13826" max="13826" width="6.7109375" style="1" customWidth="1"/>
    <col min="13827" max="13827" width="49.85546875" style="1" customWidth="1"/>
    <col min="13828" max="13828" width="20.7109375" style="1" customWidth="1"/>
    <col min="13829" max="13829" width="18.5703125" style="1" customWidth="1"/>
    <col min="13830" max="13830" width="21.28515625" style="1" customWidth="1"/>
    <col min="13831" max="13833" width="0" style="1" hidden="1" customWidth="1"/>
    <col min="13834" max="13834" width="20" style="1" customWidth="1"/>
    <col min="13835" max="13836" width="0" style="1" hidden="1" customWidth="1"/>
    <col min="13837" max="13837" width="23.5703125" style="1" customWidth="1"/>
    <col min="13838" max="13838" width="2.7109375" style="1" customWidth="1"/>
    <col min="13839" max="13858" width="0" style="1" hidden="1" customWidth="1"/>
    <col min="13859" max="14080" width="11.42578125" style="1"/>
    <col min="14081" max="14081" width="13.5703125" style="1" customWidth="1"/>
    <col min="14082" max="14082" width="6.7109375" style="1" customWidth="1"/>
    <col min="14083" max="14083" width="49.85546875" style="1" customWidth="1"/>
    <col min="14084" max="14084" width="20.7109375" style="1" customWidth="1"/>
    <col min="14085" max="14085" width="18.5703125" style="1" customWidth="1"/>
    <col min="14086" max="14086" width="21.28515625" style="1" customWidth="1"/>
    <col min="14087" max="14089" width="0" style="1" hidden="1" customWidth="1"/>
    <col min="14090" max="14090" width="20" style="1" customWidth="1"/>
    <col min="14091" max="14092" width="0" style="1" hidden="1" customWidth="1"/>
    <col min="14093" max="14093" width="23.5703125" style="1" customWidth="1"/>
    <col min="14094" max="14094" width="2.7109375" style="1" customWidth="1"/>
    <col min="14095" max="14114" width="0" style="1" hidden="1" customWidth="1"/>
    <col min="14115" max="14336" width="11.42578125" style="1"/>
    <col min="14337" max="14337" width="13.5703125" style="1" customWidth="1"/>
    <col min="14338" max="14338" width="6.7109375" style="1" customWidth="1"/>
    <col min="14339" max="14339" width="49.85546875" style="1" customWidth="1"/>
    <col min="14340" max="14340" width="20.7109375" style="1" customWidth="1"/>
    <col min="14341" max="14341" width="18.5703125" style="1" customWidth="1"/>
    <col min="14342" max="14342" width="21.28515625" style="1" customWidth="1"/>
    <col min="14343" max="14345" width="0" style="1" hidden="1" customWidth="1"/>
    <col min="14346" max="14346" width="20" style="1" customWidth="1"/>
    <col min="14347" max="14348" width="0" style="1" hidden="1" customWidth="1"/>
    <col min="14349" max="14349" width="23.5703125" style="1" customWidth="1"/>
    <col min="14350" max="14350" width="2.7109375" style="1" customWidth="1"/>
    <col min="14351" max="14370" width="0" style="1" hidden="1" customWidth="1"/>
    <col min="14371" max="14592" width="11.42578125" style="1"/>
    <col min="14593" max="14593" width="13.5703125" style="1" customWidth="1"/>
    <col min="14594" max="14594" width="6.7109375" style="1" customWidth="1"/>
    <col min="14595" max="14595" width="49.85546875" style="1" customWidth="1"/>
    <col min="14596" max="14596" width="20.7109375" style="1" customWidth="1"/>
    <col min="14597" max="14597" width="18.5703125" style="1" customWidth="1"/>
    <col min="14598" max="14598" width="21.28515625" style="1" customWidth="1"/>
    <col min="14599" max="14601" width="0" style="1" hidden="1" customWidth="1"/>
    <col min="14602" max="14602" width="20" style="1" customWidth="1"/>
    <col min="14603" max="14604" width="0" style="1" hidden="1" customWidth="1"/>
    <col min="14605" max="14605" width="23.5703125" style="1" customWidth="1"/>
    <col min="14606" max="14606" width="2.7109375" style="1" customWidth="1"/>
    <col min="14607" max="14626" width="0" style="1" hidden="1" customWidth="1"/>
    <col min="14627" max="14848" width="11.42578125" style="1"/>
    <col min="14849" max="14849" width="13.5703125" style="1" customWidth="1"/>
    <col min="14850" max="14850" width="6.7109375" style="1" customWidth="1"/>
    <col min="14851" max="14851" width="49.85546875" style="1" customWidth="1"/>
    <col min="14852" max="14852" width="20.7109375" style="1" customWidth="1"/>
    <col min="14853" max="14853" width="18.5703125" style="1" customWidth="1"/>
    <col min="14854" max="14854" width="21.28515625" style="1" customWidth="1"/>
    <col min="14855" max="14857" width="0" style="1" hidden="1" customWidth="1"/>
    <col min="14858" max="14858" width="20" style="1" customWidth="1"/>
    <col min="14859" max="14860" width="0" style="1" hidden="1" customWidth="1"/>
    <col min="14861" max="14861" width="23.5703125" style="1" customWidth="1"/>
    <col min="14862" max="14862" width="2.7109375" style="1" customWidth="1"/>
    <col min="14863" max="14882" width="0" style="1" hidden="1" customWidth="1"/>
    <col min="14883" max="15104" width="11.42578125" style="1"/>
    <col min="15105" max="15105" width="13.5703125" style="1" customWidth="1"/>
    <col min="15106" max="15106" width="6.7109375" style="1" customWidth="1"/>
    <col min="15107" max="15107" width="49.85546875" style="1" customWidth="1"/>
    <col min="15108" max="15108" width="20.7109375" style="1" customWidth="1"/>
    <col min="15109" max="15109" width="18.5703125" style="1" customWidth="1"/>
    <col min="15110" max="15110" width="21.28515625" style="1" customWidth="1"/>
    <col min="15111" max="15113" width="0" style="1" hidden="1" customWidth="1"/>
    <col min="15114" max="15114" width="20" style="1" customWidth="1"/>
    <col min="15115" max="15116" width="0" style="1" hidden="1" customWidth="1"/>
    <col min="15117" max="15117" width="23.5703125" style="1" customWidth="1"/>
    <col min="15118" max="15118" width="2.7109375" style="1" customWidth="1"/>
    <col min="15119" max="15138" width="0" style="1" hidden="1" customWidth="1"/>
    <col min="15139" max="15360" width="11.42578125" style="1"/>
    <col min="15361" max="15361" width="13.5703125" style="1" customWidth="1"/>
    <col min="15362" max="15362" width="6.7109375" style="1" customWidth="1"/>
    <col min="15363" max="15363" width="49.85546875" style="1" customWidth="1"/>
    <col min="15364" max="15364" width="20.7109375" style="1" customWidth="1"/>
    <col min="15365" max="15365" width="18.5703125" style="1" customWidth="1"/>
    <col min="15366" max="15366" width="21.28515625" style="1" customWidth="1"/>
    <col min="15367" max="15369" width="0" style="1" hidden="1" customWidth="1"/>
    <col min="15370" max="15370" width="20" style="1" customWidth="1"/>
    <col min="15371" max="15372" width="0" style="1" hidden="1" customWidth="1"/>
    <col min="15373" max="15373" width="23.5703125" style="1" customWidth="1"/>
    <col min="15374" max="15374" width="2.7109375" style="1" customWidth="1"/>
    <col min="15375" max="15394" width="0" style="1" hidden="1" customWidth="1"/>
    <col min="15395" max="15616" width="11.42578125" style="1"/>
    <col min="15617" max="15617" width="13.5703125" style="1" customWidth="1"/>
    <col min="15618" max="15618" width="6.7109375" style="1" customWidth="1"/>
    <col min="15619" max="15619" width="49.85546875" style="1" customWidth="1"/>
    <col min="15620" max="15620" width="20.7109375" style="1" customWidth="1"/>
    <col min="15621" max="15621" width="18.5703125" style="1" customWidth="1"/>
    <col min="15622" max="15622" width="21.28515625" style="1" customWidth="1"/>
    <col min="15623" max="15625" width="0" style="1" hidden="1" customWidth="1"/>
    <col min="15626" max="15626" width="20" style="1" customWidth="1"/>
    <col min="15627" max="15628" width="0" style="1" hidden="1" customWidth="1"/>
    <col min="15629" max="15629" width="23.5703125" style="1" customWidth="1"/>
    <col min="15630" max="15630" width="2.7109375" style="1" customWidth="1"/>
    <col min="15631" max="15650" width="0" style="1" hidden="1" customWidth="1"/>
    <col min="15651" max="15872" width="11.42578125" style="1"/>
    <col min="15873" max="15873" width="13.5703125" style="1" customWidth="1"/>
    <col min="15874" max="15874" width="6.7109375" style="1" customWidth="1"/>
    <col min="15875" max="15875" width="49.85546875" style="1" customWidth="1"/>
    <col min="15876" max="15876" width="20.7109375" style="1" customWidth="1"/>
    <col min="15877" max="15877" width="18.5703125" style="1" customWidth="1"/>
    <col min="15878" max="15878" width="21.28515625" style="1" customWidth="1"/>
    <col min="15879" max="15881" width="0" style="1" hidden="1" customWidth="1"/>
    <col min="15882" max="15882" width="20" style="1" customWidth="1"/>
    <col min="15883" max="15884" width="0" style="1" hidden="1" customWidth="1"/>
    <col min="15885" max="15885" width="23.5703125" style="1" customWidth="1"/>
    <col min="15886" max="15886" width="2.7109375" style="1" customWidth="1"/>
    <col min="15887" max="15906" width="0" style="1" hidden="1" customWidth="1"/>
    <col min="15907" max="16128" width="11.42578125" style="1"/>
    <col min="16129" max="16129" width="13.5703125" style="1" customWidth="1"/>
    <col min="16130" max="16130" width="6.7109375" style="1" customWidth="1"/>
    <col min="16131" max="16131" width="49.85546875" style="1" customWidth="1"/>
    <col min="16132" max="16132" width="20.7109375" style="1" customWidth="1"/>
    <col min="16133" max="16133" width="18.5703125" style="1" customWidth="1"/>
    <col min="16134" max="16134" width="21.28515625" style="1" customWidth="1"/>
    <col min="16135" max="16137" width="0" style="1" hidden="1" customWidth="1"/>
    <col min="16138" max="16138" width="20" style="1" customWidth="1"/>
    <col min="16139" max="16140" width="0" style="1" hidden="1" customWidth="1"/>
    <col min="16141" max="16141" width="23.5703125" style="1" customWidth="1"/>
    <col min="16142" max="16142" width="2.7109375" style="1" customWidth="1"/>
    <col min="16143" max="16162" width="0" style="1" hidden="1" customWidth="1"/>
    <col min="16163" max="16384" width="11.42578125" style="1"/>
  </cols>
  <sheetData>
    <row r="1" spans="1:15" ht="15.75" thickBot="1" x14ac:dyDescent="0.3"/>
    <row r="2" spans="1:15" x14ac:dyDescent="0.25">
      <c r="A2" s="155"/>
      <c r="B2" s="115"/>
      <c r="C2" s="115"/>
      <c r="D2" s="115"/>
      <c r="E2" s="170"/>
      <c r="F2" s="117"/>
      <c r="G2" s="117"/>
      <c r="H2" s="117"/>
      <c r="I2" s="117"/>
      <c r="J2" s="117"/>
      <c r="K2" s="117"/>
      <c r="L2" s="117"/>
      <c r="M2" s="118"/>
    </row>
    <row r="3" spans="1:15" x14ac:dyDescent="0.25">
      <c r="A3" s="231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3"/>
    </row>
    <row r="4" spans="1:15" x14ac:dyDescent="0.25">
      <c r="A4" s="231" t="s">
        <v>203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3"/>
    </row>
    <row r="5" spans="1:15" ht="6" customHeight="1" x14ac:dyDescent="0.25">
      <c r="A5" s="3"/>
      <c r="M5" s="6"/>
    </row>
    <row r="6" spans="1:15" x14ac:dyDescent="0.25">
      <c r="A6" s="7" t="s">
        <v>0</v>
      </c>
      <c r="M6" s="6"/>
    </row>
    <row r="7" spans="1:15" ht="3" customHeight="1" x14ac:dyDescent="0.25">
      <c r="A7" s="3"/>
      <c r="M7" s="8"/>
    </row>
    <row r="8" spans="1:15" x14ac:dyDescent="0.25">
      <c r="A8" s="3" t="s">
        <v>3</v>
      </c>
      <c r="C8" s="1" t="s">
        <v>4</v>
      </c>
      <c r="F8" s="4" t="s">
        <v>117</v>
      </c>
      <c r="J8" s="4" t="s">
        <v>114</v>
      </c>
      <c r="K8" s="1"/>
      <c r="M8" s="6" t="s">
        <v>204</v>
      </c>
    </row>
    <row r="9" spans="1:15" ht="6" customHeight="1" thickBot="1" x14ac:dyDescent="0.3">
      <c r="A9" s="104"/>
      <c r="B9" s="63"/>
      <c r="C9" s="63"/>
      <c r="D9" s="63"/>
      <c r="E9" s="171"/>
      <c r="F9" s="64"/>
      <c r="G9" s="64"/>
      <c r="H9" s="64"/>
      <c r="I9" s="64"/>
      <c r="J9" s="64"/>
      <c r="K9" s="64"/>
      <c r="L9" s="64"/>
      <c r="M9" s="66"/>
    </row>
    <row r="10" spans="1:15" ht="15.75" thickBot="1" x14ac:dyDescent="0.3">
      <c r="A10" s="240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2"/>
    </row>
    <row r="11" spans="1:15" ht="50.25" customHeight="1" thickBot="1" x14ac:dyDescent="0.3">
      <c r="A11" s="172" t="s">
        <v>205</v>
      </c>
      <c r="B11" s="173"/>
      <c r="C11" s="173" t="s">
        <v>206</v>
      </c>
      <c r="D11" s="174" t="s">
        <v>207</v>
      </c>
      <c r="E11" s="175" t="s">
        <v>208</v>
      </c>
      <c r="F11" s="174" t="s">
        <v>209</v>
      </c>
      <c r="G11" s="174"/>
      <c r="H11" s="174"/>
      <c r="I11" s="174"/>
      <c r="J11" s="174" t="s">
        <v>210</v>
      </c>
      <c r="K11" s="174" t="s">
        <v>211</v>
      </c>
      <c r="L11" s="174" t="s">
        <v>212</v>
      </c>
      <c r="M11" s="176" t="s">
        <v>213</v>
      </c>
    </row>
    <row r="12" spans="1:15" ht="16.5" thickBot="1" x14ac:dyDescent="0.3">
      <c r="A12" s="88" t="s">
        <v>13</v>
      </c>
      <c r="B12" s="119"/>
      <c r="C12" s="89" t="s">
        <v>14</v>
      </c>
      <c r="D12" s="177">
        <f>+D13+D18+D43</f>
        <v>817218822.54999995</v>
      </c>
      <c r="E12" s="178">
        <f>+E13+E18+E43</f>
        <v>1067700</v>
      </c>
      <c r="F12" s="177">
        <f>+F15+F18+F43</f>
        <v>816151122.54999995</v>
      </c>
      <c r="G12" s="179"/>
      <c r="H12" s="179"/>
      <c r="I12" s="179"/>
      <c r="J12" s="177">
        <f>+J13+J18+J43</f>
        <v>22156011</v>
      </c>
      <c r="K12" s="177">
        <f>+K13+K18+K43</f>
        <v>0</v>
      </c>
      <c r="L12" s="177">
        <f>+L13+L18+L43</f>
        <v>0</v>
      </c>
      <c r="M12" s="177">
        <f>+M13+M18+M43</f>
        <v>22156011</v>
      </c>
      <c r="O12" s="180">
        <f>+M12/F12</f>
        <v>2.7146946671806671E-2</v>
      </c>
    </row>
    <row r="13" spans="1:15" ht="15.75" x14ac:dyDescent="0.25">
      <c r="A13" s="49">
        <v>1</v>
      </c>
      <c r="B13" s="50"/>
      <c r="C13" s="50" t="s">
        <v>15</v>
      </c>
      <c r="D13" s="53">
        <f>+D14</f>
        <v>430924947</v>
      </c>
      <c r="E13" s="52">
        <f>+E14</f>
        <v>1067700</v>
      </c>
      <c r="F13" s="53">
        <f t="shared" ref="F13:F47" si="0">+D13-E13</f>
        <v>429857247</v>
      </c>
      <c r="G13" s="51"/>
      <c r="H13" s="53"/>
      <c r="I13" s="53"/>
      <c r="J13" s="55">
        <f>+J14</f>
        <v>0</v>
      </c>
      <c r="K13" s="52"/>
      <c r="L13" s="52"/>
      <c r="M13" s="181">
        <f>+M14</f>
        <v>0</v>
      </c>
      <c r="O13" s="180">
        <f t="shared" ref="O13:O46" si="1">+M13/F13</f>
        <v>0</v>
      </c>
    </row>
    <row r="14" spans="1:15" ht="15.75" x14ac:dyDescent="0.25">
      <c r="A14" s="27">
        <v>10</v>
      </c>
      <c r="B14" s="28"/>
      <c r="C14" s="28" t="s">
        <v>15</v>
      </c>
      <c r="D14" s="29">
        <f>+D15</f>
        <v>430924947</v>
      </c>
      <c r="E14" s="55">
        <f>+E15</f>
        <v>1067700</v>
      </c>
      <c r="F14" s="29">
        <f t="shared" si="0"/>
        <v>429857247</v>
      </c>
      <c r="G14" s="182"/>
      <c r="H14" s="29"/>
      <c r="I14" s="29"/>
      <c r="J14" s="55">
        <f>+J15</f>
        <v>0</v>
      </c>
      <c r="K14" s="55"/>
      <c r="L14" s="55"/>
      <c r="M14" s="183">
        <f>+M15</f>
        <v>0</v>
      </c>
      <c r="O14" s="180">
        <f t="shared" si="1"/>
        <v>0</v>
      </c>
    </row>
    <row r="15" spans="1:15" ht="15.75" x14ac:dyDescent="0.25">
      <c r="A15" s="27">
        <v>102</v>
      </c>
      <c r="B15" s="28"/>
      <c r="C15" s="28" t="s">
        <v>34</v>
      </c>
      <c r="D15" s="29">
        <f>+D16+D17</f>
        <v>430924947</v>
      </c>
      <c r="E15" s="55">
        <f>+E16+E17</f>
        <v>1067700</v>
      </c>
      <c r="F15" s="29">
        <f t="shared" si="0"/>
        <v>429857247</v>
      </c>
      <c r="G15" s="182"/>
      <c r="H15" s="29"/>
      <c r="I15" s="29"/>
      <c r="J15" s="183">
        <f>+J16+J17</f>
        <v>0</v>
      </c>
      <c r="K15" s="55"/>
      <c r="L15" s="55"/>
      <c r="M15" s="183">
        <f>+M16+M17</f>
        <v>0</v>
      </c>
      <c r="O15" s="180">
        <f t="shared" si="1"/>
        <v>0</v>
      </c>
    </row>
    <row r="16" spans="1:15" ht="15.75" x14ac:dyDescent="0.25">
      <c r="A16" s="27">
        <v>10212</v>
      </c>
      <c r="B16" s="28">
        <v>20</v>
      </c>
      <c r="C16" s="28" t="s">
        <v>35</v>
      </c>
      <c r="D16" s="29">
        <v>424600358</v>
      </c>
      <c r="E16" s="55">
        <v>0</v>
      </c>
      <c r="F16" s="29">
        <f t="shared" si="0"/>
        <v>424600358</v>
      </c>
      <c r="G16" s="182"/>
      <c r="H16" s="29"/>
      <c r="I16" s="29"/>
      <c r="J16" s="55">
        <f t="shared" ref="J16:M17" si="2">+J24+J33+J36</f>
        <v>0</v>
      </c>
      <c r="K16" s="55">
        <f t="shared" si="2"/>
        <v>0</v>
      </c>
      <c r="L16" s="55">
        <f t="shared" si="2"/>
        <v>0</v>
      </c>
      <c r="M16" s="183">
        <f t="shared" si="2"/>
        <v>0</v>
      </c>
      <c r="O16" s="180">
        <f t="shared" si="1"/>
        <v>0</v>
      </c>
    </row>
    <row r="17" spans="1:15" ht="15.75" x14ac:dyDescent="0.25">
      <c r="A17" s="27">
        <v>10214</v>
      </c>
      <c r="B17" s="28">
        <v>20</v>
      </c>
      <c r="C17" s="28" t="s">
        <v>36</v>
      </c>
      <c r="D17" s="29">
        <v>6324589</v>
      </c>
      <c r="E17" s="55">
        <v>1067700</v>
      </c>
      <c r="F17" s="29">
        <f t="shared" si="0"/>
        <v>5256889</v>
      </c>
      <c r="G17" s="182"/>
      <c r="H17" s="29"/>
      <c r="I17" s="29"/>
      <c r="J17" s="55">
        <v>0</v>
      </c>
      <c r="K17" s="55">
        <f t="shared" si="2"/>
        <v>0</v>
      </c>
      <c r="L17" s="55">
        <f t="shared" si="2"/>
        <v>0</v>
      </c>
      <c r="M17" s="183">
        <v>0</v>
      </c>
      <c r="O17" s="180">
        <f t="shared" si="1"/>
        <v>0</v>
      </c>
    </row>
    <row r="18" spans="1:15" ht="15.75" x14ac:dyDescent="0.25">
      <c r="A18" s="27">
        <v>2</v>
      </c>
      <c r="B18" s="28"/>
      <c r="C18" s="28" t="s">
        <v>48</v>
      </c>
      <c r="D18" s="29">
        <f>+D19</f>
        <v>36435455.549999997</v>
      </c>
      <c r="E18" s="55">
        <f>+E19</f>
        <v>0</v>
      </c>
      <c r="F18" s="184">
        <f t="shared" si="0"/>
        <v>36435455.549999997</v>
      </c>
      <c r="G18" s="182"/>
      <c r="H18" s="29"/>
      <c r="I18" s="29"/>
      <c r="J18" s="55">
        <f>+J19</f>
        <v>22156011</v>
      </c>
      <c r="K18" s="55"/>
      <c r="L18" s="55"/>
      <c r="M18" s="183">
        <f>+M19</f>
        <v>22156011</v>
      </c>
      <c r="O18" s="180">
        <f t="shared" si="1"/>
        <v>0.60808930931563454</v>
      </c>
    </row>
    <row r="19" spans="1:15" ht="15.75" x14ac:dyDescent="0.25">
      <c r="A19" s="27">
        <v>20</v>
      </c>
      <c r="B19" s="28"/>
      <c r="C19" s="28" t="s">
        <v>48</v>
      </c>
      <c r="D19" s="29">
        <f>+D20</f>
        <v>36435455.549999997</v>
      </c>
      <c r="E19" s="55">
        <f>+E20</f>
        <v>0</v>
      </c>
      <c r="F19" s="184">
        <f t="shared" si="0"/>
        <v>36435455.549999997</v>
      </c>
      <c r="G19" s="182"/>
      <c r="H19" s="29"/>
      <c r="I19" s="29"/>
      <c r="J19" s="55">
        <f>+J20</f>
        <v>22156011</v>
      </c>
      <c r="K19" s="55"/>
      <c r="L19" s="55"/>
      <c r="M19" s="183">
        <f>+M20</f>
        <v>22156011</v>
      </c>
      <c r="O19" s="180">
        <f t="shared" si="1"/>
        <v>0.60808930931563454</v>
      </c>
    </row>
    <row r="20" spans="1:15" ht="15.75" x14ac:dyDescent="0.25">
      <c r="A20" s="27">
        <v>204</v>
      </c>
      <c r="B20" s="28"/>
      <c r="C20" s="28" t="s">
        <v>49</v>
      </c>
      <c r="D20" s="29">
        <f>+D23+D25+D27+D37+D40+D21</f>
        <v>36435455.549999997</v>
      </c>
      <c r="E20" s="55">
        <f>+E23+E25+E27+E37+E40+E21</f>
        <v>0</v>
      </c>
      <c r="F20" s="184">
        <f t="shared" si="0"/>
        <v>36435455.549999997</v>
      </c>
      <c r="G20" s="182"/>
      <c r="H20" s="29"/>
      <c r="I20" s="29"/>
      <c r="J20" s="55">
        <f>+J23+J25+J27+J37+J40+J21</f>
        <v>22156011</v>
      </c>
      <c r="K20" s="29">
        <f>+K23+K25+K27+K37+K40</f>
        <v>0</v>
      </c>
      <c r="L20" s="29">
        <f>+L23+L25+L27+L37+L40</f>
        <v>0</v>
      </c>
      <c r="M20" s="183">
        <f>+M23+M25+M27+M37+M40+M21</f>
        <v>22156011</v>
      </c>
      <c r="O20" s="180">
        <f t="shared" si="1"/>
        <v>0.60808930931563454</v>
      </c>
    </row>
    <row r="21" spans="1:15" ht="15.75" x14ac:dyDescent="0.25">
      <c r="A21" s="27">
        <v>2045</v>
      </c>
      <c r="B21" s="28"/>
      <c r="C21" s="28" t="s">
        <v>52</v>
      </c>
      <c r="D21" s="29">
        <f>+D22</f>
        <v>5</v>
      </c>
      <c r="E21" s="55">
        <f>+E22</f>
        <v>0</v>
      </c>
      <c r="F21" s="184">
        <f t="shared" si="0"/>
        <v>5</v>
      </c>
      <c r="G21" s="182"/>
      <c r="H21" s="29"/>
      <c r="I21" s="29"/>
      <c r="J21" s="55">
        <f>+J22</f>
        <v>0</v>
      </c>
      <c r="K21" s="55"/>
      <c r="L21" s="55"/>
      <c r="M21" s="183">
        <f>+M22</f>
        <v>0</v>
      </c>
      <c r="O21" s="180"/>
    </row>
    <row r="22" spans="1:15" ht="31.5" x14ac:dyDescent="0.25">
      <c r="A22" s="27">
        <v>20456</v>
      </c>
      <c r="B22" s="28">
        <v>20</v>
      </c>
      <c r="C22" s="31" t="s">
        <v>148</v>
      </c>
      <c r="D22" s="29">
        <v>5</v>
      </c>
      <c r="E22" s="55">
        <v>0</v>
      </c>
      <c r="F22" s="29">
        <f t="shared" si="0"/>
        <v>5</v>
      </c>
      <c r="G22" s="182"/>
      <c r="H22" s="29"/>
      <c r="I22" s="29"/>
      <c r="J22" s="55">
        <v>0</v>
      </c>
      <c r="K22" s="55"/>
      <c r="L22" s="55"/>
      <c r="M22" s="183">
        <v>0</v>
      </c>
      <c r="O22" s="180"/>
    </row>
    <row r="23" spans="1:15" ht="15.75" x14ac:dyDescent="0.25">
      <c r="A23" s="27">
        <v>2046</v>
      </c>
      <c r="B23" s="28"/>
      <c r="C23" s="28" t="s">
        <v>58</v>
      </c>
      <c r="D23" s="29">
        <f>+D24</f>
        <v>5734721</v>
      </c>
      <c r="E23" s="55">
        <f>+E24</f>
        <v>0</v>
      </c>
      <c r="F23" s="184">
        <f t="shared" si="0"/>
        <v>5734721</v>
      </c>
      <c r="G23" s="182"/>
      <c r="H23" s="29"/>
      <c r="I23" s="29"/>
      <c r="J23" s="55">
        <f>+J24</f>
        <v>0</v>
      </c>
      <c r="K23" s="55"/>
      <c r="L23" s="55"/>
      <c r="M23" s="183">
        <f>+M24</f>
        <v>0</v>
      </c>
      <c r="O23" s="180"/>
    </row>
    <row r="24" spans="1:15" ht="15.75" x14ac:dyDescent="0.25">
      <c r="A24" s="27">
        <v>20462</v>
      </c>
      <c r="B24" s="28">
        <v>20</v>
      </c>
      <c r="C24" s="28" t="s">
        <v>59</v>
      </c>
      <c r="D24" s="29">
        <v>5734721</v>
      </c>
      <c r="E24" s="55">
        <v>0</v>
      </c>
      <c r="F24" s="29">
        <f t="shared" si="0"/>
        <v>5734721</v>
      </c>
      <c r="G24" s="182"/>
      <c r="H24" s="29"/>
      <c r="I24" s="29"/>
      <c r="J24" s="55">
        <f>+J30+J39+J42</f>
        <v>0</v>
      </c>
      <c r="K24" s="55"/>
      <c r="L24" s="55"/>
      <c r="M24" s="183">
        <f>+M30+M39+M42</f>
        <v>0</v>
      </c>
      <c r="O24" s="180"/>
    </row>
    <row r="25" spans="1:15" ht="15.75" x14ac:dyDescent="0.25">
      <c r="A25" s="27">
        <v>2047</v>
      </c>
      <c r="B25" s="28"/>
      <c r="C25" s="28" t="s">
        <v>61</v>
      </c>
      <c r="D25" s="29">
        <f>+D26</f>
        <v>6795</v>
      </c>
      <c r="E25" s="55">
        <f>+E26</f>
        <v>0</v>
      </c>
      <c r="F25" s="184">
        <f t="shared" si="0"/>
        <v>6795</v>
      </c>
      <c r="G25" s="182"/>
      <c r="H25" s="29"/>
      <c r="I25" s="29"/>
      <c r="J25" s="55">
        <f>+J26</f>
        <v>0</v>
      </c>
      <c r="K25" s="55"/>
      <c r="L25" s="55"/>
      <c r="M25" s="183">
        <f>+M26</f>
        <v>0</v>
      </c>
      <c r="O25" s="180"/>
    </row>
    <row r="26" spans="1:15" ht="15.75" x14ac:dyDescent="0.25">
      <c r="A26" s="27">
        <v>20476</v>
      </c>
      <c r="B26" s="28">
        <v>20</v>
      </c>
      <c r="C26" s="28" t="s">
        <v>62</v>
      </c>
      <c r="D26" s="29">
        <v>6795</v>
      </c>
      <c r="E26" s="55">
        <v>0</v>
      </c>
      <c r="F26" s="29">
        <f t="shared" si="0"/>
        <v>6795</v>
      </c>
      <c r="G26" s="182"/>
      <c r="H26" s="29"/>
      <c r="I26" s="29"/>
      <c r="J26" s="55">
        <v>0</v>
      </c>
      <c r="K26" s="55"/>
      <c r="L26" s="55"/>
      <c r="M26" s="183">
        <v>0</v>
      </c>
      <c r="O26" s="180"/>
    </row>
    <row r="27" spans="1:15" ht="15.75" x14ac:dyDescent="0.25">
      <c r="A27" s="27">
        <v>2048</v>
      </c>
      <c r="B27" s="28"/>
      <c r="C27" s="28" t="s">
        <v>63</v>
      </c>
      <c r="D27" s="29">
        <f>+D28+D29</f>
        <v>4595185</v>
      </c>
      <c r="E27" s="55">
        <f>+E29</f>
        <v>0</v>
      </c>
      <c r="F27" s="184">
        <f t="shared" si="0"/>
        <v>4595185</v>
      </c>
      <c r="G27" s="182"/>
      <c r="H27" s="29"/>
      <c r="I27" s="29"/>
      <c r="J27" s="55">
        <f>+J28+J29</f>
        <v>610836</v>
      </c>
      <c r="K27" s="55">
        <v>0</v>
      </c>
      <c r="L27" s="55">
        <v>0</v>
      </c>
      <c r="M27" s="183">
        <f>+M28+M29</f>
        <v>610836</v>
      </c>
      <c r="O27" s="180">
        <f t="shared" si="1"/>
        <v>0.132929577372837</v>
      </c>
    </row>
    <row r="28" spans="1:15" ht="15.75" x14ac:dyDescent="0.25">
      <c r="A28" s="27">
        <v>20481</v>
      </c>
      <c r="B28" s="28">
        <v>20</v>
      </c>
      <c r="C28" s="28" t="s">
        <v>152</v>
      </c>
      <c r="D28" s="29">
        <v>747770</v>
      </c>
      <c r="E28" s="55">
        <f>+E29</f>
        <v>0</v>
      </c>
      <c r="F28" s="29">
        <f>+D28-E28</f>
        <v>747770</v>
      </c>
      <c r="G28" s="185"/>
      <c r="H28" s="185"/>
      <c r="I28" s="185"/>
      <c r="J28" s="55">
        <v>0</v>
      </c>
      <c r="K28" s="55"/>
      <c r="L28" s="55"/>
      <c r="M28" s="183">
        <v>0</v>
      </c>
      <c r="O28" s="180"/>
    </row>
    <row r="29" spans="1:15" ht="15.75" x14ac:dyDescent="0.25">
      <c r="A29" s="27">
        <v>20486</v>
      </c>
      <c r="B29" s="28">
        <v>20</v>
      </c>
      <c r="C29" s="28" t="s">
        <v>214</v>
      </c>
      <c r="D29" s="29">
        <v>3847415</v>
      </c>
      <c r="E29" s="55">
        <f>+E30</f>
        <v>0</v>
      </c>
      <c r="F29" s="29">
        <f>+D29-E29</f>
        <v>3847415</v>
      </c>
      <c r="G29" s="185"/>
      <c r="H29" s="185"/>
      <c r="I29" s="185"/>
      <c r="J29" s="55">
        <v>610836</v>
      </c>
      <c r="K29" s="55"/>
      <c r="L29" s="55"/>
      <c r="M29" s="183">
        <v>610836</v>
      </c>
      <c r="O29" s="180">
        <f t="shared" si="1"/>
        <v>0.15876530085784871</v>
      </c>
    </row>
    <row r="30" spans="1:15" ht="15.75" hidden="1" x14ac:dyDescent="0.25">
      <c r="A30" s="27">
        <v>2048</v>
      </c>
      <c r="B30" s="28">
        <v>20</v>
      </c>
      <c r="C30" s="28" t="s">
        <v>63</v>
      </c>
      <c r="D30" s="29">
        <v>6795</v>
      </c>
      <c r="E30" s="55">
        <v>0</v>
      </c>
      <c r="F30" s="29">
        <f>+D30-E30</f>
        <v>6795</v>
      </c>
      <c r="G30" s="182"/>
      <c r="H30" s="29"/>
      <c r="I30" s="29"/>
      <c r="J30" s="55">
        <f>+J35+J44+J46</f>
        <v>0</v>
      </c>
      <c r="K30" s="55"/>
      <c r="L30" s="55"/>
      <c r="M30" s="183">
        <f>+M35+M44+M46</f>
        <v>0</v>
      </c>
      <c r="O30" s="180">
        <f t="shared" si="1"/>
        <v>0</v>
      </c>
    </row>
    <row r="31" spans="1:15" ht="15.75" hidden="1" x14ac:dyDescent="0.25">
      <c r="A31" s="27">
        <v>20482</v>
      </c>
      <c r="B31" s="28">
        <v>20</v>
      </c>
      <c r="C31" s="28" t="s">
        <v>153</v>
      </c>
      <c r="D31" s="29">
        <v>0</v>
      </c>
      <c r="E31" s="55">
        <v>0</v>
      </c>
      <c r="F31" s="29">
        <f t="shared" si="0"/>
        <v>0</v>
      </c>
      <c r="G31" s="182"/>
      <c r="H31" s="182"/>
      <c r="I31" s="29"/>
      <c r="J31" s="55">
        <v>0</v>
      </c>
      <c r="K31" s="55">
        <v>0</v>
      </c>
      <c r="L31" s="55">
        <v>0</v>
      </c>
      <c r="M31" s="183">
        <v>0</v>
      </c>
      <c r="O31" s="180" t="e">
        <f t="shared" si="1"/>
        <v>#DIV/0!</v>
      </c>
    </row>
    <row r="32" spans="1:15" ht="15.75" hidden="1" x14ac:dyDescent="0.25">
      <c r="A32" s="27">
        <v>20486</v>
      </c>
      <c r="B32" s="28">
        <v>20</v>
      </c>
      <c r="C32" s="28" t="s">
        <v>214</v>
      </c>
      <c r="D32" s="29">
        <v>0</v>
      </c>
      <c r="E32" s="55">
        <v>0</v>
      </c>
      <c r="F32" s="29">
        <f t="shared" si="0"/>
        <v>0</v>
      </c>
      <c r="G32" s="182"/>
      <c r="H32" s="182"/>
      <c r="I32" s="29"/>
      <c r="J32" s="55">
        <v>0</v>
      </c>
      <c r="K32" s="55">
        <v>0</v>
      </c>
      <c r="L32" s="55">
        <v>0</v>
      </c>
      <c r="M32" s="183">
        <v>0</v>
      </c>
      <c r="O32" s="180" t="e">
        <f t="shared" si="1"/>
        <v>#DIV/0!</v>
      </c>
    </row>
    <row r="33" spans="1:15" ht="15.75" hidden="1" x14ac:dyDescent="0.25">
      <c r="A33" s="27">
        <v>2049</v>
      </c>
      <c r="B33" s="28">
        <v>20</v>
      </c>
      <c r="C33" s="31" t="s">
        <v>65</v>
      </c>
      <c r="D33" s="29">
        <v>0</v>
      </c>
      <c r="E33" s="55">
        <v>0</v>
      </c>
      <c r="F33" s="29">
        <f t="shared" si="0"/>
        <v>0</v>
      </c>
      <c r="G33" s="182"/>
      <c r="H33" s="182"/>
      <c r="I33" s="29"/>
      <c r="J33" s="55">
        <v>0</v>
      </c>
      <c r="K33" s="55">
        <v>0</v>
      </c>
      <c r="L33" s="55">
        <v>0</v>
      </c>
      <c r="M33" s="183">
        <v>0</v>
      </c>
      <c r="O33" s="180" t="e">
        <f t="shared" si="1"/>
        <v>#DIV/0!</v>
      </c>
    </row>
    <row r="34" spans="1:15" ht="15.75" hidden="1" x14ac:dyDescent="0.25">
      <c r="A34" s="27">
        <v>204911</v>
      </c>
      <c r="B34" s="28">
        <v>20</v>
      </c>
      <c r="C34" s="31" t="s">
        <v>156</v>
      </c>
      <c r="D34" s="29">
        <v>0</v>
      </c>
      <c r="E34" s="55">
        <v>0</v>
      </c>
      <c r="F34" s="29">
        <f t="shared" si="0"/>
        <v>0</v>
      </c>
      <c r="G34" s="182"/>
      <c r="H34" s="182"/>
      <c r="I34" s="29"/>
      <c r="J34" s="55">
        <v>0</v>
      </c>
      <c r="K34" s="55">
        <v>0</v>
      </c>
      <c r="L34" s="55">
        <v>0</v>
      </c>
      <c r="M34" s="183">
        <v>0</v>
      </c>
      <c r="O34" s="180" t="e">
        <f t="shared" si="1"/>
        <v>#DIV/0!</v>
      </c>
    </row>
    <row r="35" spans="1:15" ht="15.75" hidden="1" x14ac:dyDescent="0.25">
      <c r="A35" s="27">
        <v>20410</v>
      </c>
      <c r="B35" s="28">
        <v>20</v>
      </c>
      <c r="C35" s="31" t="s">
        <v>158</v>
      </c>
      <c r="D35" s="29">
        <v>0</v>
      </c>
      <c r="E35" s="55">
        <v>0</v>
      </c>
      <c r="F35" s="29">
        <f t="shared" si="0"/>
        <v>0</v>
      </c>
      <c r="G35" s="182"/>
      <c r="H35" s="182"/>
      <c r="I35" s="29"/>
      <c r="J35" s="55">
        <v>0</v>
      </c>
      <c r="K35" s="55">
        <v>0</v>
      </c>
      <c r="L35" s="55">
        <v>0</v>
      </c>
      <c r="M35" s="183">
        <v>0</v>
      </c>
      <c r="O35" s="180" t="e">
        <f t="shared" si="1"/>
        <v>#DIV/0!</v>
      </c>
    </row>
    <row r="36" spans="1:15" ht="15.75" hidden="1" x14ac:dyDescent="0.25">
      <c r="A36" s="27">
        <v>204102</v>
      </c>
      <c r="B36" s="28">
        <v>20</v>
      </c>
      <c r="C36" s="31" t="s">
        <v>159</v>
      </c>
      <c r="D36" s="29">
        <v>0</v>
      </c>
      <c r="E36" s="55">
        <v>0</v>
      </c>
      <c r="F36" s="29">
        <f t="shared" si="0"/>
        <v>0</v>
      </c>
      <c r="G36" s="182"/>
      <c r="H36" s="182"/>
      <c r="I36" s="29"/>
      <c r="J36" s="55">
        <v>0</v>
      </c>
      <c r="K36" s="55">
        <v>0</v>
      </c>
      <c r="L36" s="55">
        <v>0</v>
      </c>
      <c r="M36" s="183">
        <v>0</v>
      </c>
      <c r="O36" s="180" t="e">
        <f t="shared" si="1"/>
        <v>#DIV/0!</v>
      </c>
    </row>
    <row r="37" spans="1:15" ht="15.75" x14ac:dyDescent="0.25">
      <c r="A37" s="27">
        <v>20411</v>
      </c>
      <c r="B37" s="28"/>
      <c r="C37" s="31" t="s">
        <v>160</v>
      </c>
      <c r="D37" s="182">
        <f>+D39</f>
        <v>4553485</v>
      </c>
      <c r="E37" s="55">
        <f>+E39</f>
        <v>0</v>
      </c>
      <c r="F37" s="29">
        <f>+D37-E37</f>
        <v>4553485</v>
      </c>
      <c r="G37" s="182"/>
      <c r="H37" s="182"/>
      <c r="I37" s="29"/>
      <c r="J37" s="55">
        <f>+J39</f>
        <v>0</v>
      </c>
      <c r="K37" s="55">
        <v>0</v>
      </c>
      <c r="L37" s="55">
        <v>0</v>
      </c>
      <c r="M37" s="183">
        <f>+M39</f>
        <v>0</v>
      </c>
      <c r="O37" s="180">
        <f t="shared" si="1"/>
        <v>0</v>
      </c>
    </row>
    <row r="38" spans="1:15" ht="15.75" hidden="1" x14ac:dyDescent="0.25">
      <c r="A38" s="27">
        <v>204111</v>
      </c>
      <c r="B38" s="28">
        <v>20</v>
      </c>
      <c r="C38" s="31" t="s">
        <v>161</v>
      </c>
      <c r="D38" s="182">
        <v>0</v>
      </c>
      <c r="E38" s="55">
        <v>0</v>
      </c>
      <c r="F38" s="29">
        <f t="shared" si="0"/>
        <v>0</v>
      </c>
      <c r="G38" s="182"/>
      <c r="H38" s="182"/>
      <c r="I38" s="29"/>
      <c r="J38" s="55">
        <v>0</v>
      </c>
      <c r="K38" s="55">
        <v>0</v>
      </c>
      <c r="L38" s="55">
        <v>0</v>
      </c>
      <c r="M38" s="183">
        <v>0</v>
      </c>
      <c r="O38" s="180" t="e">
        <f t="shared" si="1"/>
        <v>#DIV/0!</v>
      </c>
    </row>
    <row r="39" spans="1:15" ht="15.75" x14ac:dyDescent="0.25">
      <c r="A39" s="27">
        <v>204111</v>
      </c>
      <c r="B39" s="28">
        <v>20</v>
      </c>
      <c r="C39" s="31" t="s">
        <v>161</v>
      </c>
      <c r="D39" s="182">
        <v>4553485</v>
      </c>
      <c r="E39" s="55">
        <v>0</v>
      </c>
      <c r="F39" s="29">
        <f t="shared" si="0"/>
        <v>4553485</v>
      </c>
      <c r="G39" s="182"/>
      <c r="H39" s="182"/>
      <c r="I39" s="29"/>
      <c r="J39" s="55">
        <v>0</v>
      </c>
      <c r="K39" s="55"/>
      <c r="L39" s="55"/>
      <c r="M39" s="183">
        <v>0</v>
      </c>
      <c r="O39" s="180">
        <f t="shared" si="1"/>
        <v>0</v>
      </c>
    </row>
    <row r="40" spans="1:15" ht="15.75" x14ac:dyDescent="0.25">
      <c r="A40" s="27">
        <v>20441</v>
      </c>
      <c r="B40" s="28"/>
      <c r="C40" s="31" t="s">
        <v>70</v>
      </c>
      <c r="D40" s="182">
        <f>+D41</f>
        <v>21545264.550000001</v>
      </c>
      <c r="E40" s="55">
        <f>+E41</f>
        <v>0</v>
      </c>
      <c r="F40" s="29">
        <f>+D40-E40</f>
        <v>21545264.550000001</v>
      </c>
      <c r="G40" s="182"/>
      <c r="H40" s="182"/>
      <c r="I40" s="29"/>
      <c r="J40" s="55">
        <f>+J41</f>
        <v>21545175</v>
      </c>
      <c r="K40" s="55">
        <v>0</v>
      </c>
      <c r="L40" s="55">
        <v>0</v>
      </c>
      <c r="M40" s="183">
        <f>+M41</f>
        <v>21545175</v>
      </c>
      <c r="O40" s="180">
        <f t="shared" si="1"/>
        <v>0.99999584363423377</v>
      </c>
    </row>
    <row r="41" spans="1:15" ht="15.75" x14ac:dyDescent="0.25">
      <c r="A41" s="27">
        <v>2044113</v>
      </c>
      <c r="B41" s="28">
        <v>20</v>
      </c>
      <c r="C41" s="31" t="s">
        <v>70</v>
      </c>
      <c r="D41" s="182">
        <v>21545264.550000001</v>
      </c>
      <c r="E41" s="55">
        <v>0</v>
      </c>
      <c r="F41" s="29">
        <f t="shared" si="0"/>
        <v>21545264.550000001</v>
      </c>
      <c r="G41" s="182"/>
      <c r="H41" s="182"/>
      <c r="I41" s="29"/>
      <c r="J41" s="55">
        <v>21545175</v>
      </c>
      <c r="K41" s="55"/>
      <c r="L41" s="55"/>
      <c r="M41" s="183">
        <v>21545175</v>
      </c>
      <c r="O41" s="180">
        <f t="shared" si="1"/>
        <v>0.99999584363423377</v>
      </c>
    </row>
    <row r="42" spans="1:15" ht="15.75" hidden="1" x14ac:dyDescent="0.25">
      <c r="A42" s="27">
        <v>204215</v>
      </c>
      <c r="B42" s="28">
        <v>20</v>
      </c>
      <c r="C42" s="31" t="s">
        <v>165</v>
      </c>
      <c r="D42" s="182">
        <v>0</v>
      </c>
      <c r="E42" s="55">
        <v>0</v>
      </c>
      <c r="F42" s="29">
        <f t="shared" si="0"/>
        <v>0</v>
      </c>
      <c r="G42" s="182"/>
      <c r="H42" s="182"/>
      <c r="I42" s="29"/>
      <c r="J42" s="55">
        <v>0</v>
      </c>
      <c r="K42" s="55">
        <v>0</v>
      </c>
      <c r="L42" s="55">
        <v>0</v>
      </c>
      <c r="M42" s="183">
        <v>0</v>
      </c>
      <c r="O42" s="180" t="e">
        <f t="shared" si="1"/>
        <v>#DIV/0!</v>
      </c>
    </row>
    <row r="43" spans="1:15" ht="15.75" x14ac:dyDescent="0.25">
      <c r="A43" s="27">
        <v>3</v>
      </c>
      <c r="B43" s="28"/>
      <c r="C43" s="31" t="s">
        <v>71</v>
      </c>
      <c r="D43" s="182">
        <f>+D44</f>
        <v>349858420</v>
      </c>
      <c r="E43" s="55">
        <f>+E44</f>
        <v>0</v>
      </c>
      <c r="F43" s="182">
        <f t="shared" si="0"/>
        <v>349858420</v>
      </c>
      <c r="G43" s="182"/>
      <c r="H43" s="182"/>
      <c r="I43" s="29"/>
      <c r="J43" s="55">
        <f>+J44</f>
        <v>0</v>
      </c>
      <c r="K43" s="55">
        <v>0</v>
      </c>
      <c r="L43" s="55">
        <v>0</v>
      </c>
      <c r="M43" s="183">
        <f>+M44</f>
        <v>0</v>
      </c>
      <c r="O43" s="180">
        <f t="shared" si="1"/>
        <v>0</v>
      </c>
    </row>
    <row r="44" spans="1:15" ht="15.75" x14ac:dyDescent="0.25">
      <c r="A44" s="27">
        <v>36</v>
      </c>
      <c r="B44" s="28"/>
      <c r="C44" s="31" t="s">
        <v>72</v>
      </c>
      <c r="D44" s="182">
        <f>+D45</f>
        <v>349858420</v>
      </c>
      <c r="E44" s="55">
        <f>+E45</f>
        <v>0</v>
      </c>
      <c r="F44" s="29">
        <f t="shared" si="0"/>
        <v>349858420</v>
      </c>
      <c r="G44" s="182"/>
      <c r="H44" s="182"/>
      <c r="I44" s="29"/>
      <c r="J44" s="55">
        <f>+J45</f>
        <v>0</v>
      </c>
      <c r="K44" s="55">
        <v>0</v>
      </c>
      <c r="L44" s="55">
        <v>0</v>
      </c>
      <c r="M44" s="183">
        <f>+M45</f>
        <v>0</v>
      </c>
      <c r="O44" s="180">
        <f t="shared" si="1"/>
        <v>0</v>
      </c>
    </row>
    <row r="45" spans="1:15" ht="15.75" x14ac:dyDescent="0.25">
      <c r="A45" s="27">
        <v>361</v>
      </c>
      <c r="B45" s="28"/>
      <c r="C45" s="31" t="s">
        <v>73</v>
      </c>
      <c r="D45" s="182">
        <f>+D46+D47</f>
        <v>349858420</v>
      </c>
      <c r="E45" s="55">
        <f>+E46+E47</f>
        <v>0</v>
      </c>
      <c r="F45" s="29">
        <f t="shared" si="0"/>
        <v>349858420</v>
      </c>
      <c r="G45" s="182"/>
      <c r="H45" s="182"/>
      <c r="I45" s="29"/>
      <c r="J45" s="55">
        <f>+J46+J47</f>
        <v>0</v>
      </c>
      <c r="K45" s="55">
        <v>0</v>
      </c>
      <c r="L45" s="55">
        <v>0</v>
      </c>
      <c r="M45" s="183">
        <f>+M46+M47</f>
        <v>0</v>
      </c>
      <c r="O45" s="180">
        <f t="shared" si="1"/>
        <v>0</v>
      </c>
    </row>
    <row r="46" spans="1:15" ht="15.75" x14ac:dyDescent="0.25">
      <c r="A46" s="27">
        <v>36112</v>
      </c>
      <c r="B46" s="28">
        <v>10</v>
      </c>
      <c r="C46" s="31" t="s">
        <v>170</v>
      </c>
      <c r="D46" s="182">
        <v>1294836</v>
      </c>
      <c r="E46" s="55">
        <v>0</v>
      </c>
      <c r="F46" s="29">
        <f t="shared" si="0"/>
        <v>1294836</v>
      </c>
      <c r="G46" s="182"/>
      <c r="H46" s="182"/>
      <c r="I46" s="29"/>
      <c r="J46" s="55">
        <v>0</v>
      </c>
      <c r="K46" s="55"/>
      <c r="L46" s="55"/>
      <c r="M46" s="183">
        <v>0</v>
      </c>
      <c r="O46" s="180">
        <f t="shared" si="1"/>
        <v>0</v>
      </c>
    </row>
    <row r="47" spans="1:15" ht="33.75" customHeight="1" thickBot="1" x14ac:dyDescent="0.3">
      <c r="A47" s="27">
        <v>36112</v>
      </c>
      <c r="B47" s="28">
        <v>20</v>
      </c>
      <c r="C47" s="31" t="s">
        <v>170</v>
      </c>
      <c r="D47" s="182">
        <v>348563584</v>
      </c>
      <c r="E47" s="55">
        <v>0</v>
      </c>
      <c r="F47" s="29">
        <f t="shared" si="0"/>
        <v>348563584</v>
      </c>
      <c r="G47" s="182"/>
      <c r="H47" s="182"/>
      <c r="I47" s="29"/>
      <c r="J47" s="55">
        <v>0</v>
      </c>
      <c r="K47" s="55"/>
      <c r="L47" s="55"/>
      <c r="M47" s="183">
        <v>0</v>
      </c>
      <c r="O47" s="180"/>
    </row>
    <row r="48" spans="1:15" ht="16.5" thickBot="1" x14ac:dyDescent="0.3">
      <c r="A48" s="186" t="s">
        <v>75</v>
      </c>
      <c r="B48" s="110"/>
      <c r="C48" s="150" t="s">
        <v>76</v>
      </c>
      <c r="D48" s="187">
        <f>+D49+D68+D71+D76</f>
        <v>11880326999.389999</v>
      </c>
      <c r="E48" s="188">
        <f>+E49+E68+E71+E76</f>
        <v>2257796</v>
      </c>
      <c r="F48" s="187">
        <f>+D48-E48</f>
        <v>11878069203.389999</v>
      </c>
      <c r="G48" s="187"/>
      <c r="H48" s="187"/>
      <c r="I48" s="111"/>
      <c r="J48" s="188">
        <f>+J49+J68+J71+J76</f>
        <v>1986384</v>
      </c>
      <c r="K48" s="188">
        <f>+K49+K68+K71+K76</f>
        <v>0</v>
      </c>
      <c r="L48" s="188">
        <f>+L49+L68+L71+L76</f>
        <v>0</v>
      </c>
      <c r="M48" s="189">
        <f>+M49+M68+M71+M76</f>
        <v>1986384</v>
      </c>
      <c r="O48" s="180">
        <f t="shared" ref="O48:O54" si="3">+M48/F48</f>
        <v>1.6723121965252452E-4</v>
      </c>
    </row>
    <row r="49" spans="1:15" ht="34.5" customHeight="1" x14ac:dyDescent="0.25">
      <c r="A49" s="22">
        <v>113</v>
      </c>
      <c r="B49" s="23"/>
      <c r="C49" s="79" t="s">
        <v>77</v>
      </c>
      <c r="D49" s="190">
        <f>+D53+D55</f>
        <v>747261599</v>
      </c>
      <c r="E49" s="25">
        <f>+E53+E55</f>
        <v>0</v>
      </c>
      <c r="F49" s="24">
        <f>+D49-E49</f>
        <v>747261599</v>
      </c>
      <c r="G49" s="190"/>
      <c r="H49" s="190"/>
      <c r="I49" s="24"/>
      <c r="J49" s="25">
        <f>+J53+J55</f>
        <v>0</v>
      </c>
      <c r="K49" s="25">
        <v>0</v>
      </c>
      <c r="L49" s="25">
        <v>0</v>
      </c>
      <c r="M49" s="191">
        <f>+M53+M55</f>
        <v>0</v>
      </c>
      <c r="O49" s="180">
        <f t="shared" si="3"/>
        <v>0</v>
      </c>
    </row>
    <row r="50" spans="1:15" ht="15" hidden="1" customHeight="1" x14ac:dyDescent="0.25">
      <c r="A50" s="27">
        <v>113601</v>
      </c>
      <c r="B50" s="28">
        <v>11</v>
      </c>
      <c r="C50" s="31" t="s">
        <v>85</v>
      </c>
      <c r="D50" s="182">
        <v>0</v>
      </c>
      <c r="E50" s="55">
        <v>0</v>
      </c>
      <c r="F50" s="29">
        <f>+D50-E50</f>
        <v>0</v>
      </c>
      <c r="G50" s="182"/>
      <c r="H50" s="182"/>
      <c r="I50" s="29"/>
      <c r="J50" s="55">
        <v>0</v>
      </c>
      <c r="K50" s="55">
        <v>0</v>
      </c>
      <c r="L50" s="55">
        <v>0</v>
      </c>
      <c r="M50" s="183">
        <v>0</v>
      </c>
      <c r="O50" s="180" t="e">
        <f t="shared" si="3"/>
        <v>#DIV/0!</v>
      </c>
    </row>
    <row r="51" spans="1:15" ht="15" hidden="1" customHeight="1" x14ac:dyDescent="0.25">
      <c r="A51" s="27">
        <v>113601</v>
      </c>
      <c r="B51" s="28">
        <v>21</v>
      </c>
      <c r="C51" s="31" t="s">
        <v>85</v>
      </c>
      <c r="D51" s="182">
        <v>0</v>
      </c>
      <c r="E51" s="55"/>
      <c r="F51" s="29"/>
      <c r="G51" s="182"/>
      <c r="H51" s="182"/>
      <c r="I51" s="29"/>
      <c r="J51" s="55">
        <v>0</v>
      </c>
      <c r="K51" s="55"/>
      <c r="L51" s="55"/>
      <c r="M51" s="183">
        <v>0</v>
      </c>
      <c r="O51" s="180" t="e">
        <f t="shared" si="3"/>
        <v>#DIV/0!</v>
      </c>
    </row>
    <row r="52" spans="1:15" ht="35.25" hidden="1" customHeight="1" x14ac:dyDescent="0.25">
      <c r="A52" s="27">
        <v>1136016</v>
      </c>
      <c r="B52" s="28">
        <v>10</v>
      </c>
      <c r="C52" s="31" t="s">
        <v>215</v>
      </c>
      <c r="D52" s="182">
        <v>0</v>
      </c>
      <c r="E52" s="55">
        <v>0</v>
      </c>
      <c r="F52" s="29">
        <f>+D52-E52</f>
        <v>0</v>
      </c>
      <c r="G52" s="182"/>
      <c r="H52" s="182"/>
      <c r="I52" s="29"/>
      <c r="J52" s="55">
        <v>0</v>
      </c>
      <c r="K52" s="55">
        <v>0</v>
      </c>
      <c r="L52" s="55">
        <v>0</v>
      </c>
      <c r="M52" s="183">
        <v>0</v>
      </c>
      <c r="O52" s="180" t="e">
        <f t="shared" si="3"/>
        <v>#DIV/0!</v>
      </c>
    </row>
    <row r="53" spans="1:15" ht="15" customHeight="1" x14ac:dyDescent="0.25">
      <c r="A53" s="27">
        <v>113605</v>
      </c>
      <c r="B53" s="28"/>
      <c r="C53" s="31" t="s">
        <v>216</v>
      </c>
      <c r="D53" s="182">
        <f>+D54</f>
        <v>722611599</v>
      </c>
      <c r="E53" s="55">
        <f>+E54</f>
        <v>0</v>
      </c>
      <c r="F53" s="29">
        <f>+D53-E53</f>
        <v>722611599</v>
      </c>
      <c r="G53" s="182"/>
      <c r="H53" s="182"/>
      <c r="I53" s="29"/>
      <c r="J53" s="55">
        <f>+J54</f>
        <v>0</v>
      </c>
      <c r="K53" s="55">
        <v>0</v>
      </c>
      <c r="L53" s="55">
        <v>0</v>
      </c>
      <c r="M53" s="183">
        <f>+M54</f>
        <v>0</v>
      </c>
      <c r="O53" s="180">
        <f t="shared" si="3"/>
        <v>0</v>
      </c>
    </row>
    <row r="54" spans="1:15" ht="45" customHeight="1" x14ac:dyDescent="0.25">
      <c r="A54" s="27">
        <v>1136057</v>
      </c>
      <c r="B54" s="28">
        <v>20</v>
      </c>
      <c r="C54" s="31" t="s">
        <v>89</v>
      </c>
      <c r="D54" s="182">
        <v>722611599</v>
      </c>
      <c r="E54" s="55">
        <v>0</v>
      </c>
      <c r="F54" s="29">
        <f>+D54-E54</f>
        <v>722611599</v>
      </c>
      <c r="G54" s="182"/>
      <c r="H54" s="182"/>
      <c r="I54" s="29"/>
      <c r="J54" s="55">
        <v>0</v>
      </c>
      <c r="K54" s="55">
        <v>0</v>
      </c>
      <c r="L54" s="55">
        <v>0</v>
      </c>
      <c r="M54" s="183">
        <v>0</v>
      </c>
      <c r="O54" s="180">
        <f t="shared" si="3"/>
        <v>0</v>
      </c>
    </row>
    <row r="55" spans="1:15" ht="33" customHeight="1" x14ac:dyDescent="0.25">
      <c r="A55" s="27">
        <v>113607</v>
      </c>
      <c r="B55" s="28"/>
      <c r="C55" s="31" t="s">
        <v>90</v>
      </c>
      <c r="D55" s="182">
        <f>+D56</f>
        <v>24650000</v>
      </c>
      <c r="E55" s="55">
        <f>+E56</f>
        <v>0</v>
      </c>
      <c r="F55" s="29">
        <f>+D55-E55</f>
        <v>24650000</v>
      </c>
      <c r="G55" s="182"/>
      <c r="H55" s="182"/>
      <c r="I55" s="29"/>
      <c r="J55" s="55">
        <f>+J56</f>
        <v>0</v>
      </c>
      <c r="K55" s="55">
        <v>0</v>
      </c>
      <c r="L55" s="55">
        <v>0</v>
      </c>
      <c r="M55" s="183">
        <f>+M56</f>
        <v>0</v>
      </c>
      <c r="O55" s="180"/>
    </row>
    <row r="56" spans="1:15" ht="45" customHeight="1" thickBot="1" x14ac:dyDescent="0.3">
      <c r="A56" s="33">
        <v>1136071</v>
      </c>
      <c r="B56" s="34">
        <v>20</v>
      </c>
      <c r="C56" s="74" t="s">
        <v>91</v>
      </c>
      <c r="D56" s="35">
        <v>24650000</v>
      </c>
      <c r="E56" s="36">
        <v>0</v>
      </c>
      <c r="F56" s="37">
        <f>+D56-E56</f>
        <v>24650000</v>
      </c>
      <c r="G56" s="35"/>
      <c r="H56" s="35"/>
      <c r="I56" s="37"/>
      <c r="J56" s="36">
        <v>0</v>
      </c>
      <c r="K56" s="36">
        <v>0</v>
      </c>
      <c r="L56" s="36">
        <v>0</v>
      </c>
      <c r="M56" s="192">
        <v>0</v>
      </c>
      <c r="O56" s="180"/>
    </row>
    <row r="57" spans="1:15" ht="22.5" customHeight="1" x14ac:dyDescent="0.25">
      <c r="A57" s="39"/>
      <c r="B57" s="40"/>
      <c r="C57" s="76"/>
      <c r="D57" s="41"/>
      <c r="E57" s="193"/>
      <c r="F57" s="43"/>
      <c r="G57" s="41"/>
      <c r="H57" s="41"/>
      <c r="I57" s="43"/>
      <c r="J57" s="43"/>
      <c r="K57" s="43"/>
      <c r="L57" s="43"/>
      <c r="M57" s="43"/>
      <c r="O57" s="180"/>
    </row>
    <row r="58" spans="1:15" ht="12.75" customHeight="1" thickBot="1" x14ac:dyDescent="0.3">
      <c r="A58" s="59"/>
      <c r="C58" s="58"/>
      <c r="D58" s="194"/>
      <c r="E58" s="5"/>
      <c r="F58" s="60"/>
      <c r="G58" s="194"/>
      <c r="H58" s="194"/>
      <c r="I58" s="60"/>
      <c r="J58" s="60"/>
      <c r="K58" s="60"/>
      <c r="L58" s="60"/>
      <c r="M58" s="60"/>
      <c r="O58" s="180"/>
    </row>
    <row r="59" spans="1:15" x14ac:dyDescent="0.25">
      <c r="A59" s="234" t="s">
        <v>1</v>
      </c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6"/>
    </row>
    <row r="60" spans="1:15" x14ac:dyDescent="0.25">
      <c r="A60" s="231" t="s">
        <v>203</v>
      </c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3"/>
    </row>
    <row r="61" spans="1:15" ht="3" customHeight="1" x14ac:dyDescent="0.25">
      <c r="A61" s="3"/>
      <c r="M61" s="6"/>
    </row>
    <row r="62" spans="1:15" ht="13.5" customHeight="1" x14ac:dyDescent="0.25">
      <c r="A62" s="7" t="s">
        <v>0</v>
      </c>
      <c r="D62" s="195"/>
      <c r="M62" s="6"/>
    </row>
    <row r="63" spans="1:15" ht="2.25" customHeight="1" x14ac:dyDescent="0.25">
      <c r="A63" s="3"/>
      <c r="M63" s="8"/>
    </row>
    <row r="64" spans="1:15" ht="18.75" customHeight="1" x14ac:dyDescent="0.25">
      <c r="A64" s="3" t="s">
        <v>3</v>
      </c>
      <c r="C64" s="1" t="s">
        <v>4</v>
      </c>
      <c r="F64" s="4" t="str">
        <f>F8</f>
        <v>MES:</v>
      </c>
      <c r="J64" s="4" t="str">
        <f>J8:M8</f>
        <v>FEBRERO</v>
      </c>
      <c r="K64" s="1"/>
      <c r="M64" s="6" t="str">
        <f>M8</f>
        <v>VIGENCIA: 2017</v>
      </c>
    </row>
    <row r="65" spans="1:16" ht="4.5" customHeight="1" thickBot="1" x14ac:dyDescent="0.3">
      <c r="A65" s="104"/>
      <c r="B65" s="63"/>
      <c r="C65" s="63"/>
      <c r="D65" s="63"/>
      <c r="E65" s="171"/>
      <c r="F65" s="64"/>
      <c r="G65" s="64"/>
      <c r="H65" s="64"/>
      <c r="I65" s="64"/>
      <c r="J65" s="64"/>
      <c r="K65" s="64"/>
      <c r="L65" s="64"/>
      <c r="M65" s="66"/>
    </row>
    <row r="66" spans="1:16" ht="14.25" customHeight="1" thickBot="1" x14ac:dyDescent="0.3">
      <c r="A66" s="243"/>
      <c r="B66" s="244"/>
      <c r="C66" s="244"/>
      <c r="D66" s="244"/>
      <c r="E66" s="244"/>
      <c r="F66" s="244"/>
      <c r="G66" s="244"/>
      <c r="H66" s="244"/>
      <c r="I66" s="244"/>
      <c r="J66" s="244"/>
      <c r="K66" s="244"/>
      <c r="L66" s="244"/>
      <c r="M66" s="245"/>
    </row>
    <row r="67" spans="1:16" ht="54" customHeight="1" thickBot="1" x14ac:dyDescent="0.3">
      <c r="A67" s="172" t="s">
        <v>205</v>
      </c>
      <c r="B67" s="173"/>
      <c r="C67" s="173" t="s">
        <v>206</v>
      </c>
      <c r="D67" s="174" t="s">
        <v>207</v>
      </c>
      <c r="E67" s="175" t="s">
        <v>208</v>
      </c>
      <c r="F67" s="174" t="s">
        <v>209</v>
      </c>
      <c r="G67" s="174"/>
      <c r="H67" s="174"/>
      <c r="I67" s="174"/>
      <c r="J67" s="174" t="s">
        <v>210</v>
      </c>
      <c r="K67" s="174" t="s">
        <v>211</v>
      </c>
      <c r="L67" s="174" t="s">
        <v>212</v>
      </c>
      <c r="M67" s="176" t="s">
        <v>213</v>
      </c>
    </row>
    <row r="68" spans="1:16" s="58" customFormat="1" ht="33" customHeight="1" x14ac:dyDescent="0.25">
      <c r="A68" s="78">
        <v>223</v>
      </c>
      <c r="B68" s="79"/>
      <c r="C68" s="79" t="s">
        <v>92</v>
      </c>
      <c r="D68" s="196">
        <f>+D69</f>
        <v>62818700.390000001</v>
      </c>
      <c r="E68" s="25">
        <f>+E69</f>
        <v>0</v>
      </c>
      <c r="F68" s="24">
        <f t="shared" ref="F68:F75" si="4">+D68-E68</f>
        <v>62818700.390000001</v>
      </c>
      <c r="G68" s="196"/>
      <c r="H68" s="196"/>
      <c r="I68" s="197"/>
      <c r="J68" s="24">
        <f>+J69</f>
        <v>0</v>
      </c>
      <c r="K68" s="24"/>
      <c r="L68" s="24"/>
      <c r="M68" s="26">
        <f>+M69</f>
        <v>0</v>
      </c>
      <c r="O68" s="180">
        <f t="shared" ref="O68:O75" si="5">+M68/F68</f>
        <v>0</v>
      </c>
    </row>
    <row r="69" spans="1:16" s="58" customFormat="1" ht="23.25" customHeight="1" x14ac:dyDescent="0.25">
      <c r="A69" s="56">
        <v>223600</v>
      </c>
      <c r="B69" s="31"/>
      <c r="C69" s="31" t="s">
        <v>78</v>
      </c>
      <c r="D69" s="198">
        <f>+D70</f>
        <v>62818700.390000001</v>
      </c>
      <c r="E69" s="55">
        <f>+E70</f>
        <v>0</v>
      </c>
      <c r="F69" s="29">
        <f t="shared" si="4"/>
        <v>62818700.390000001</v>
      </c>
      <c r="G69" s="198"/>
      <c r="H69" s="198"/>
      <c r="I69" s="57"/>
      <c r="J69" s="29">
        <f>+J70</f>
        <v>0</v>
      </c>
      <c r="K69" s="29"/>
      <c r="L69" s="29"/>
      <c r="M69" s="30">
        <f>+M70</f>
        <v>0</v>
      </c>
      <c r="O69" s="180">
        <f t="shared" si="5"/>
        <v>0</v>
      </c>
    </row>
    <row r="70" spans="1:16" s="58" customFormat="1" ht="62.25" customHeight="1" x14ac:dyDescent="0.25">
      <c r="A70" s="56">
        <v>2236001</v>
      </c>
      <c r="B70" s="31">
        <v>20</v>
      </c>
      <c r="C70" s="31" t="s">
        <v>93</v>
      </c>
      <c r="D70" s="198">
        <v>62818700.390000001</v>
      </c>
      <c r="E70" s="55">
        <v>0</v>
      </c>
      <c r="F70" s="29">
        <f t="shared" si="4"/>
        <v>62818700.390000001</v>
      </c>
      <c r="G70" s="198"/>
      <c r="H70" s="198"/>
      <c r="I70" s="57"/>
      <c r="J70" s="29">
        <v>0</v>
      </c>
      <c r="K70" s="29"/>
      <c r="L70" s="29"/>
      <c r="M70" s="30">
        <v>0</v>
      </c>
      <c r="O70" s="180">
        <f t="shared" si="5"/>
        <v>0</v>
      </c>
    </row>
    <row r="71" spans="1:16" s="58" customFormat="1" ht="57.75" customHeight="1" x14ac:dyDescent="0.25">
      <c r="A71" s="56">
        <v>520</v>
      </c>
      <c r="B71" s="31"/>
      <c r="C71" s="31" t="s">
        <v>94</v>
      </c>
      <c r="D71" s="198">
        <f>+D72</f>
        <v>7376363628</v>
      </c>
      <c r="E71" s="29">
        <f>+E72</f>
        <v>2257796</v>
      </c>
      <c r="F71" s="198">
        <f t="shared" si="4"/>
        <v>7374105832</v>
      </c>
      <c r="G71" s="198"/>
      <c r="H71" s="198"/>
      <c r="I71" s="57"/>
      <c r="J71" s="29">
        <f>+J72</f>
        <v>1986384</v>
      </c>
      <c r="K71" s="29">
        <f>+K72</f>
        <v>0</v>
      </c>
      <c r="L71" s="29">
        <f>+L72</f>
        <v>0</v>
      </c>
      <c r="M71" s="30">
        <f>+M72</f>
        <v>1986384</v>
      </c>
      <c r="O71" s="180">
        <f t="shared" si="5"/>
        <v>2.6937286299581818E-4</v>
      </c>
      <c r="P71" s="199">
        <f>+M71-10384330698</f>
        <v>-10382344314</v>
      </c>
    </row>
    <row r="72" spans="1:16" s="58" customFormat="1" ht="15.75" customHeight="1" x14ac:dyDescent="0.25">
      <c r="A72" s="56">
        <v>520600</v>
      </c>
      <c r="B72" s="31"/>
      <c r="C72" s="31" t="s">
        <v>78</v>
      </c>
      <c r="D72" s="198">
        <f>SUM(D73:D75)</f>
        <v>7376363628</v>
      </c>
      <c r="E72" s="81">
        <f>SUM(E73:E75)</f>
        <v>2257796</v>
      </c>
      <c r="F72" s="198">
        <f t="shared" si="4"/>
        <v>7374105832</v>
      </c>
      <c r="G72" s="198"/>
      <c r="H72" s="198"/>
      <c r="I72" s="57"/>
      <c r="J72" s="29">
        <f>SUM(J73:J75)</f>
        <v>1986384</v>
      </c>
      <c r="K72" s="29">
        <v>0</v>
      </c>
      <c r="L72" s="29">
        <v>0</v>
      </c>
      <c r="M72" s="30">
        <f>SUM(M73:M75)</f>
        <v>1986384</v>
      </c>
      <c r="O72" s="180">
        <f t="shared" si="5"/>
        <v>2.6937286299581818E-4</v>
      </c>
    </row>
    <row r="73" spans="1:16" s="58" customFormat="1" ht="32.25" customHeight="1" x14ac:dyDescent="0.25">
      <c r="A73" s="56">
        <v>5206002</v>
      </c>
      <c r="B73" s="31">
        <v>20</v>
      </c>
      <c r="C73" s="31" t="s">
        <v>95</v>
      </c>
      <c r="D73" s="198">
        <v>6785227530</v>
      </c>
      <c r="E73" s="55">
        <v>0</v>
      </c>
      <c r="F73" s="29">
        <f t="shared" si="4"/>
        <v>6785227530</v>
      </c>
      <c r="G73" s="198"/>
      <c r="H73" s="198"/>
      <c r="I73" s="57"/>
      <c r="J73" s="184">
        <v>0</v>
      </c>
      <c r="K73" s="184"/>
      <c r="L73" s="184"/>
      <c r="M73" s="200">
        <v>0</v>
      </c>
      <c r="O73" s="180">
        <f t="shared" si="5"/>
        <v>0</v>
      </c>
    </row>
    <row r="74" spans="1:16" s="58" customFormat="1" ht="45" customHeight="1" x14ac:dyDescent="0.25">
      <c r="A74" s="56">
        <v>5206003</v>
      </c>
      <c r="B74" s="31">
        <v>20</v>
      </c>
      <c r="C74" s="31" t="s">
        <v>189</v>
      </c>
      <c r="D74" s="198">
        <v>7609855</v>
      </c>
      <c r="E74" s="55">
        <v>0</v>
      </c>
      <c r="F74" s="29">
        <f t="shared" si="4"/>
        <v>7609855</v>
      </c>
      <c r="G74" s="198"/>
      <c r="H74" s="198"/>
      <c r="I74" s="57"/>
      <c r="J74" s="184">
        <v>0</v>
      </c>
      <c r="K74" s="184"/>
      <c r="L74" s="184"/>
      <c r="M74" s="200">
        <v>0</v>
      </c>
      <c r="O74" s="180">
        <f t="shared" si="5"/>
        <v>0</v>
      </c>
    </row>
    <row r="75" spans="1:16" s="58" customFormat="1" ht="35.25" customHeight="1" x14ac:dyDescent="0.25">
      <c r="A75" s="56">
        <v>5206007</v>
      </c>
      <c r="B75" s="31">
        <v>20</v>
      </c>
      <c r="C75" s="31" t="s">
        <v>217</v>
      </c>
      <c r="D75" s="198">
        <v>583526243</v>
      </c>
      <c r="E75" s="55">
        <v>2257796</v>
      </c>
      <c r="F75" s="29">
        <f t="shared" si="4"/>
        <v>581268447</v>
      </c>
      <c r="G75" s="198"/>
      <c r="H75" s="198"/>
      <c r="I75" s="57"/>
      <c r="J75" s="29">
        <v>1986384</v>
      </c>
      <c r="K75" s="29"/>
      <c r="L75" s="29"/>
      <c r="M75" s="30">
        <v>1986384</v>
      </c>
      <c r="O75" s="180">
        <f t="shared" si="5"/>
        <v>3.4173263837938895E-3</v>
      </c>
    </row>
    <row r="76" spans="1:16" s="58" customFormat="1" ht="45.75" customHeight="1" x14ac:dyDescent="0.25">
      <c r="A76" s="78">
        <v>530</v>
      </c>
      <c r="B76" s="79"/>
      <c r="C76" s="79" t="s">
        <v>97</v>
      </c>
      <c r="D76" s="196">
        <f>+D77</f>
        <v>3693883072</v>
      </c>
      <c r="E76" s="201">
        <f>+E77</f>
        <v>0</v>
      </c>
      <c r="F76" s="24">
        <f>+D76-E76</f>
        <v>3693883072</v>
      </c>
      <c r="G76" s="196"/>
      <c r="H76" s="196"/>
      <c r="I76" s="197"/>
      <c r="J76" s="201">
        <f>+J77</f>
        <v>0</v>
      </c>
      <c r="K76" s="201">
        <v>0</v>
      </c>
      <c r="L76" s="201">
        <v>0</v>
      </c>
      <c r="M76" s="202">
        <f>+M77</f>
        <v>0</v>
      </c>
      <c r="O76" s="180">
        <f>+M76/F76</f>
        <v>0</v>
      </c>
    </row>
    <row r="77" spans="1:16" s="58" customFormat="1" ht="45.75" customHeight="1" x14ac:dyDescent="0.25">
      <c r="A77" s="56">
        <v>530600</v>
      </c>
      <c r="B77" s="31"/>
      <c r="C77" s="31" t="s">
        <v>78</v>
      </c>
      <c r="D77" s="198">
        <f>+D78</f>
        <v>3693883072</v>
      </c>
      <c r="E77" s="81">
        <f>+E78</f>
        <v>0</v>
      </c>
      <c r="F77" s="29">
        <f>+D77-E77</f>
        <v>3693883072</v>
      </c>
      <c r="G77" s="198"/>
      <c r="H77" s="198"/>
      <c r="I77" s="57"/>
      <c r="J77" s="201">
        <f>+J78</f>
        <v>0</v>
      </c>
      <c r="K77" s="201">
        <v>0</v>
      </c>
      <c r="L77" s="201">
        <v>0</v>
      </c>
      <c r="M77" s="202">
        <f>+M78</f>
        <v>0</v>
      </c>
      <c r="O77" s="180">
        <f>+M77/F77</f>
        <v>0</v>
      </c>
    </row>
    <row r="78" spans="1:16" s="58" customFormat="1" ht="48.75" customHeight="1" thickBot="1" x14ac:dyDescent="0.3">
      <c r="A78" s="83">
        <v>5306003</v>
      </c>
      <c r="B78" s="84">
        <v>20</v>
      </c>
      <c r="C78" s="84" t="s">
        <v>218</v>
      </c>
      <c r="D78" s="203">
        <v>3693883072</v>
      </c>
      <c r="E78" s="204">
        <v>0</v>
      </c>
      <c r="F78" s="148">
        <f>+D78-E78</f>
        <v>3693883072</v>
      </c>
      <c r="G78" s="203"/>
      <c r="H78" s="203"/>
      <c r="I78" s="85"/>
      <c r="J78" s="201">
        <v>0</v>
      </c>
      <c r="K78" s="148"/>
      <c r="L78" s="148"/>
      <c r="M78" s="149">
        <v>0</v>
      </c>
      <c r="O78" s="180">
        <f>+M78/F78</f>
        <v>0</v>
      </c>
    </row>
    <row r="79" spans="1:16" ht="16.5" thickBot="1" x14ac:dyDescent="0.3">
      <c r="A79" s="237" t="s">
        <v>219</v>
      </c>
      <c r="B79" s="238"/>
      <c r="C79" s="238"/>
      <c r="D79" s="186">
        <f>+D12+D48</f>
        <v>12697545821.939999</v>
      </c>
      <c r="E79" s="81">
        <f>+E12+E48</f>
        <v>3325496</v>
      </c>
      <c r="F79" s="186">
        <f>+D79-E79</f>
        <v>12694220325.939999</v>
      </c>
      <c r="G79" s="187"/>
      <c r="H79" s="187"/>
      <c r="I79" s="205" t="e">
        <f>+I20+I25+I43+I49+I71+#REF!</f>
        <v>#REF!</v>
      </c>
      <c r="J79" s="186">
        <f>+J12+J48</f>
        <v>24142395</v>
      </c>
      <c r="K79" s="186">
        <f>+K12+K48</f>
        <v>0</v>
      </c>
      <c r="L79" s="186">
        <f>+L12+L48</f>
        <v>0</v>
      </c>
      <c r="M79" s="206">
        <f>+M12+M48</f>
        <v>24142395</v>
      </c>
      <c r="O79" s="180">
        <f>+M79/F79</f>
        <v>1.9018414979505463E-3</v>
      </c>
    </row>
    <row r="80" spans="1:16" x14ac:dyDescent="0.25">
      <c r="A80" s="155"/>
      <c r="B80" s="115"/>
      <c r="C80" s="115"/>
      <c r="D80" s="117"/>
      <c r="E80" s="207"/>
      <c r="F80" s="117"/>
      <c r="G80" s="118"/>
      <c r="H80" s="117"/>
      <c r="I80" s="117" t="s">
        <v>220</v>
      </c>
      <c r="J80" s="117"/>
      <c r="K80" s="117" t="s">
        <v>221</v>
      </c>
      <c r="L80" s="117"/>
      <c r="M80" s="118"/>
    </row>
    <row r="81" spans="1:14" x14ac:dyDescent="0.25">
      <c r="A81" s="3"/>
      <c r="D81" s="4"/>
      <c r="E81" s="5"/>
      <c r="G81" s="6"/>
      <c r="M81" s="6"/>
    </row>
    <row r="82" spans="1:14" x14ac:dyDescent="0.25">
      <c r="A82" s="3"/>
      <c r="D82" s="4"/>
      <c r="E82" s="5"/>
      <c r="G82" s="6"/>
      <c r="H82" s="151"/>
      <c r="I82" s="153"/>
      <c r="J82" s="153"/>
      <c r="K82" s="153"/>
      <c r="L82" s="153"/>
      <c r="M82" s="159"/>
      <c r="N82" s="151"/>
    </row>
    <row r="83" spans="1:14" x14ac:dyDescent="0.25">
      <c r="A83" s="92" t="s">
        <v>100</v>
      </c>
      <c r="B83" s="93"/>
      <c r="C83" s="93"/>
      <c r="D83" s="93"/>
      <c r="E83" s="94"/>
      <c r="F83" s="94" t="s">
        <v>101</v>
      </c>
      <c r="G83" s="94"/>
      <c r="H83" s="95"/>
      <c r="I83" s="151"/>
      <c r="J83" s="153"/>
      <c r="K83" s="163"/>
      <c r="L83" s="153"/>
      <c r="M83" s="159"/>
      <c r="N83" s="151"/>
    </row>
    <row r="84" spans="1:14" x14ac:dyDescent="0.25">
      <c r="A84" s="96" t="s">
        <v>102</v>
      </c>
      <c r="B84" s="93"/>
      <c r="C84" s="93"/>
      <c r="D84" s="93"/>
      <c r="E84" s="97"/>
      <c r="F84" s="97" t="s">
        <v>103</v>
      </c>
      <c r="G84" s="97"/>
      <c r="H84" s="98"/>
      <c r="I84" s="151"/>
      <c r="J84" s="153"/>
      <c r="K84" s="103"/>
      <c r="L84" s="153"/>
      <c r="M84" s="159"/>
      <c r="N84" s="151"/>
    </row>
    <row r="85" spans="1:14" x14ac:dyDescent="0.25">
      <c r="A85" s="96" t="s">
        <v>104</v>
      </c>
      <c r="B85" s="93"/>
      <c r="C85" s="93"/>
      <c r="D85" s="93"/>
      <c r="E85" s="100"/>
      <c r="F85" s="100" t="s">
        <v>105</v>
      </c>
      <c r="G85" s="94"/>
      <c r="H85" s="95"/>
      <c r="I85" s="151"/>
      <c r="J85" s="153"/>
      <c r="K85" s="163"/>
      <c r="L85" s="153"/>
      <c r="M85" s="159"/>
      <c r="N85" s="151"/>
    </row>
    <row r="86" spans="1:14" x14ac:dyDescent="0.25">
      <c r="A86" s="96"/>
      <c r="B86" s="93"/>
      <c r="C86" s="93"/>
      <c r="D86" s="93"/>
      <c r="E86" s="97"/>
      <c r="F86" s="97"/>
      <c r="G86" s="97"/>
      <c r="H86" s="98"/>
      <c r="I86" s="153"/>
      <c r="J86" s="153"/>
      <c r="K86" s="153"/>
      <c r="L86" s="153"/>
      <c r="M86" s="159"/>
      <c r="N86" s="151"/>
    </row>
    <row r="87" spans="1:14" x14ac:dyDescent="0.25">
      <c r="A87" s="92"/>
      <c r="B87" s="93"/>
      <c r="C87" s="93"/>
      <c r="D87" s="100"/>
      <c r="E87" s="101"/>
      <c r="F87" s="100"/>
      <c r="G87" s="95"/>
      <c r="H87" s="153"/>
      <c r="I87" s="153"/>
      <c r="J87" s="153"/>
      <c r="K87" s="153"/>
      <c r="L87" s="153"/>
      <c r="M87" s="159"/>
      <c r="N87" s="151"/>
    </row>
    <row r="88" spans="1:14" x14ac:dyDescent="0.25">
      <c r="A88" s="96"/>
      <c r="B88" s="97"/>
      <c r="C88" s="97" t="s">
        <v>193</v>
      </c>
      <c r="D88" s="97" t="s">
        <v>107</v>
      </c>
      <c r="E88" s="97"/>
      <c r="F88" s="100"/>
      <c r="G88" s="100"/>
      <c r="H88" s="100"/>
      <c r="I88" s="208"/>
      <c r="J88" s="209" t="s">
        <v>101</v>
      </c>
      <c r="K88" s="163"/>
      <c r="L88" s="163"/>
      <c r="M88" s="210"/>
      <c r="N88" s="151"/>
    </row>
    <row r="89" spans="1:14" x14ac:dyDescent="0.25">
      <c r="A89" s="92"/>
      <c r="B89" s="97" t="s">
        <v>222</v>
      </c>
      <c r="C89" s="97"/>
      <c r="D89" s="97" t="s">
        <v>109</v>
      </c>
      <c r="E89" s="97"/>
      <c r="F89" s="97"/>
      <c r="G89" s="97"/>
      <c r="H89" s="97"/>
      <c r="I89" s="98"/>
      <c r="J89" s="209" t="s">
        <v>223</v>
      </c>
      <c r="K89" s="163"/>
      <c r="L89" s="103"/>
      <c r="M89" s="210"/>
      <c r="N89" s="151"/>
    </row>
    <row r="90" spans="1:14" x14ac:dyDescent="0.25">
      <c r="A90" s="96"/>
      <c r="B90" s="97" t="s">
        <v>224</v>
      </c>
      <c r="C90" s="97"/>
      <c r="D90" s="97" t="s">
        <v>112</v>
      </c>
      <c r="E90" s="97"/>
      <c r="F90" s="100"/>
      <c r="G90" s="100"/>
      <c r="H90" s="100"/>
      <c r="I90" s="208"/>
      <c r="J90" s="209" t="s">
        <v>202</v>
      </c>
      <c r="K90" s="163"/>
      <c r="L90" s="163"/>
      <c r="M90" s="210"/>
      <c r="N90" s="151"/>
    </row>
    <row r="91" spans="1:14" x14ac:dyDescent="0.25">
      <c r="A91" s="96"/>
      <c r="B91" s="93"/>
      <c r="C91" s="97"/>
      <c r="D91" s="97"/>
      <c r="E91" s="97"/>
      <c r="F91" s="97"/>
      <c r="G91" s="97"/>
      <c r="H91" s="97"/>
      <c r="I91" s="98"/>
      <c r="J91" s="163"/>
      <c r="K91" s="163"/>
      <c r="L91" s="163"/>
      <c r="M91" s="210"/>
      <c r="N91" s="151"/>
    </row>
    <row r="92" spans="1:14" ht="6.75" customHeight="1" thickBot="1" x14ac:dyDescent="0.3">
      <c r="A92" s="104"/>
      <c r="B92" s="63"/>
      <c r="C92" s="166"/>
      <c r="D92" s="166"/>
      <c r="E92" s="211"/>
      <c r="F92" s="167"/>
      <c r="G92" s="167"/>
      <c r="H92" s="167"/>
      <c r="I92" s="167"/>
      <c r="J92" s="167"/>
      <c r="K92" s="167"/>
      <c r="L92" s="167"/>
      <c r="M92" s="212"/>
      <c r="N92" s="151"/>
    </row>
  </sheetData>
  <mergeCells count="7">
    <mergeCell ref="A79:C79"/>
    <mergeCell ref="A3:M3"/>
    <mergeCell ref="A4:M4"/>
    <mergeCell ref="A10:M10"/>
    <mergeCell ref="A59:M59"/>
    <mergeCell ref="A60:M60"/>
    <mergeCell ref="A66:M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36"/>
  <sheetViews>
    <sheetView workbookViewId="0">
      <selection sqref="A1:G1"/>
    </sheetView>
  </sheetViews>
  <sheetFormatPr baseColWidth="10" defaultRowHeight="15" x14ac:dyDescent="0.25"/>
  <cols>
    <col min="1" max="1" width="20.28515625" style="1" customWidth="1"/>
    <col min="2" max="2" width="7.28515625" style="1" customWidth="1"/>
    <col min="3" max="3" width="51.42578125" style="1" customWidth="1"/>
    <col min="4" max="4" width="23.42578125" style="4" customWidth="1"/>
    <col min="5" max="5" width="19.42578125" style="5" customWidth="1"/>
    <col min="6" max="6" width="20" style="4" customWidth="1"/>
    <col min="7" max="7" width="25.140625" style="4" customWidth="1"/>
    <col min="8" max="8" width="4.42578125" style="1" customWidth="1"/>
    <col min="9" max="256" width="11.42578125" style="1"/>
    <col min="257" max="257" width="20.28515625" style="1" customWidth="1"/>
    <col min="258" max="258" width="7.28515625" style="1" customWidth="1"/>
    <col min="259" max="259" width="51.42578125" style="1" customWidth="1"/>
    <col min="260" max="260" width="23.42578125" style="1" customWidth="1"/>
    <col min="261" max="261" width="19.42578125" style="1" customWidth="1"/>
    <col min="262" max="262" width="20" style="1" customWidth="1"/>
    <col min="263" max="263" width="25.140625" style="1" customWidth="1"/>
    <col min="264" max="264" width="4.42578125" style="1" customWidth="1"/>
    <col min="265" max="512" width="11.42578125" style="1"/>
    <col min="513" max="513" width="20.28515625" style="1" customWidth="1"/>
    <col min="514" max="514" width="7.28515625" style="1" customWidth="1"/>
    <col min="515" max="515" width="51.42578125" style="1" customWidth="1"/>
    <col min="516" max="516" width="23.42578125" style="1" customWidth="1"/>
    <col min="517" max="517" width="19.42578125" style="1" customWidth="1"/>
    <col min="518" max="518" width="20" style="1" customWidth="1"/>
    <col min="519" max="519" width="25.140625" style="1" customWidth="1"/>
    <col min="520" max="520" width="4.42578125" style="1" customWidth="1"/>
    <col min="521" max="768" width="11.42578125" style="1"/>
    <col min="769" max="769" width="20.28515625" style="1" customWidth="1"/>
    <col min="770" max="770" width="7.28515625" style="1" customWidth="1"/>
    <col min="771" max="771" width="51.42578125" style="1" customWidth="1"/>
    <col min="772" max="772" width="23.42578125" style="1" customWidth="1"/>
    <col min="773" max="773" width="19.42578125" style="1" customWidth="1"/>
    <col min="774" max="774" width="20" style="1" customWidth="1"/>
    <col min="775" max="775" width="25.140625" style="1" customWidth="1"/>
    <col min="776" max="776" width="4.42578125" style="1" customWidth="1"/>
    <col min="777" max="1024" width="11.42578125" style="1"/>
    <col min="1025" max="1025" width="20.28515625" style="1" customWidth="1"/>
    <col min="1026" max="1026" width="7.28515625" style="1" customWidth="1"/>
    <col min="1027" max="1027" width="51.42578125" style="1" customWidth="1"/>
    <col min="1028" max="1028" width="23.42578125" style="1" customWidth="1"/>
    <col min="1029" max="1029" width="19.42578125" style="1" customWidth="1"/>
    <col min="1030" max="1030" width="20" style="1" customWidth="1"/>
    <col min="1031" max="1031" width="25.140625" style="1" customWidth="1"/>
    <col min="1032" max="1032" width="4.42578125" style="1" customWidth="1"/>
    <col min="1033" max="1280" width="11.42578125" style="1"/>
    <col min="1281" max="1281" width="20.28515625" style="1" customWidth="1"/>
    <col min="1282" max="1282" width="7.28515625" style="1" customWidth="1"/>
    <col min="1283" max="1283" width="51.42578125" style="1" customWidth="1"/>
    <col min="1284" max="1284" width="23.42578125" style="1" customWidth="1"/>
    <col min="1285" max="1285" width="19.42578125" style="1" customWidth="1"/>
    <col min="1286" max="1286" width="20" style="1" customWidth="1"/>
    <col min="1287" max="1287" width="25.140625" style="1" customWidth="1"/>
    <col min="1288" max="1288" width="4.42578125" style="1" customWidth="1"/>
    <col min="1289" max="1536" width="11.42578125" style="1"/>
    <col min="1537" max="1537" width="20.28515625" style="1" customWidth="1"/>
    <col min="1538" max="1538" width="7.28515625" style="1" customWidth="1"/>
    <col min="1539" max="1539" width="51.42578125" style="1" customWidth="1"/>
    <col min="1540" max="1540" width="23.42578125" style="1" customWidth="1"/>
    <col min="1541" max="1541" width="19.42578125" style="1" customWidth="1"/>
    <col min="1542" max="1542" width="20" style="1" customWidth="1"/>
    <col min="1543" max="1543" width="25.140625" style="1" customWidth="1"/>
    <col min="1544" max="1544" width="4.42578125" style="1" customWidth="1"/>
    <col min="1545" max="1792" width="11.42578125" style="1"/>
    <col min="1793" max="1793" width="20.28515625" style="1" customWidth="1"/>
    <col min="1794" max="1794" width="7.28515625" style="1" customWidth="1"/>
    <col min="1795" max="1795" width="51.42578125" style="1" customWidth="1"/>
    <col min="1796" max="1796" width="23.42578125" style="1" customWidth="1"/>
    <col min="1797" max="1797" width="19.42578125" style="1" customWidth="1"/>
    <col min="1798" max="1798" width="20" style="1" customWidth="1"/>
    <col min="1799" max="1799" width="25.140625" style="1" customWidth="1"/>
    <col min="1800" max="1800" width="4.42578125" style="1" customWidth="1"/>
    <col min="1801" max="2048" width="11.42578125" style="1"/>
    <col min="2049" max="2049" width="20.28515625" style="1" customWidth="1"/>
    <col min="2050" max="2050" width="7.28515625" style="1" customWidth="1"/>
    <col min="2051" max="2051" width="51.42578125" style="1" customWidth="1"/>
    <col min="2052" max="2052" width="23.42578125" style="1" customWidth="1"/>
    <col min="2053" max="2053" width="19.42578125" style="1" customWidth="1"/>
    <col min="2054" max="2054" width="20" style="1" customWidth="1"/>
    <col min="2055" max="2055" width="25.140625" style="1" customWidth="1"/>
    <col min="2056" max="2056" width="4.42578125" style="1" customWidth="1"/>
    <col min="2057" max="2304" width="11.42578125" style="1"/>
    <col min="2305" max="2305" width="20.28515625" style="1" customWidth="1"/>
    <col min="2306" max="2306" width="7.28515625" style="1" customWidth="1"/>
    <col min="2307" max="2307" width="51.42578125" style="1" customWidth="1"/>
    <col min="2308" max="2308" width="23.42578125" style="1" customWidth="1"/>
    <col min="2309" max="2309" width="19.42578125" style="1" customWidth="1"/>
    <col min="2310" max="2310" width="20" style="1" customWidth="1"/>
    <col min="2311" max="2311" width="25.140625" style="1" customWidth="1"/>
    <col min="2312" max="2312" width="4.42578125" style="1" customWidth="1"/>
    <col min="2313" max="2560" width="11.42578125" style="1"/>
    <col min="2561" max="2561" width="20.28515625" style="1" customWidth="1"/>
    <col min="2562" max="2562" width="7.28515625" style="1" customWidth="1"/>
    <col min="2563" max="2563" width="51.42578125" style="1" customWidth="1"/>
    <col min="2564" max="2564" width="23.42578125" style="1" customWidth="1"/>
    <col min="2565" max="2565" width="19.42578125" style="1" customWidth="1"/>
    <col min="2566" max="2566" width="20" style="1" customWidth="1"/>
    <col min="2567" max="2567" width="25.140625" style="1" customWidth="1"/>
    <col min="2568" max="2568" width="4.42578125" style="1" customWidth="1"/>
    <col min="2569" max="2816" width="11.42578125" style="1"/>
    <col min="2817" max="2817" width="20.28515625" style="1" customWidth="1"/>
    <col min="2818" max="2818" width="7.28515625" style="1" customWidth="1"/>
    <col min="2819" max="2819" width="51.42578125" style="1" customWidth="1"/>
    <col min="2820" max="2820" width="23.42578125" style="1" customWidth="1"/>
    <col min="2821" max="2821" width="19.42578125" style="1" customWidth="1"/>
    <col min="2822" max="2822" width="20" style="1" customWidth="1"/>
    <col min="2823" max="2823" width="25.140625" style="1" customWidth="1"/>
    <col min="2824" max="2824" width="4.42578125" style="1" customWidth="1"/>
    <col min="2825" max="3072" width="11.42578125" style="1"/>
    <col min="3073" max="3073" width="20.28515625" style="1" customWidth="1"/>
    <col min="3074" max="3074" width="7.28515625" style="1" customWidth="1"/>
    <col min="3075" max="3075" width="51.42578125" style="1" customWidth="1"/>
    <col min="3076" max="3076" width="23.42578125" style="1" customWidth="1"/>
    <col min="3077" max="3077" width="19.42578125" style="1" customWidth="1"/>
    <col min="3078" max="3078" width="20" style="1" customWidth="1"/>
    <col min="3079" max="3079" width="25.140625" style="1" customWidth="1"/>
    <col min="3080" max="3080" width="4.42578125" style="1" customWidth="1"/>
    <col min="3081" max="3328" width="11.42578125" style="1"/>
    <col min="3329" max="3329" width="20.28515625" style="1" customWidth="1"/>
    <col min="3330" max="3330" width="7.28515625" style="1" customWidth="1"/>
    <col min="3331" max="3331" width="51.42578125" style="1" customWidth="1"/>
    <col min="3332" max="3332" width="23.42578125" style="1" customWidth="1"/>
    <col min="3333" max="3333" width="19.42578125" style="1" customWidth="1"/>
    <col min="3334" max="3334" width="20" style="1" customWidth="1"/>
    <col min="3335" max="3335" width="25.140625" style="1" customWidth="1"/>
    <col min="3336" max="3336" width="4.42578125" style="1" customWidth="1"/>
    <col min="3337" max="3584" width="11.42578125" style="1"/>
    <col min="3585" max="3585" width="20.28515625" style="1" customWidth="1"/>
    <col min="3586" max="3586" width="7.28515625" style="1" customWidth="1"/>
    <col min="3587" max="3587" width="51.42578125" style="1" customWidth="1"/>
    <col min="3588" max="3588" width="23.42578125" style="1" customWidth="1"/>
    <col min="3589" max="3589" width="19.42578125" style="1" customWidth="1"/>
    <col min="3590" max="3590" width="20" style="1" customWidth="1"/>
    <col min="3591" max="3591" width="25.140625" style="1" customWidth="1"/>
    <col min="3592" max="3592" width="4.42578125" style="1" customWidth="1"/>
    <col min="3593" max="3840" width="11.42578125" style="1"/>
    <col min="3841" max="3841" width="20.28515625" style="1" customWidth="1"/>
    <col min="3842" max="3842" width="7.28515625" style="1" customWidth="1"/>
    <col min="3843" max="3843" width="51.42578125" style="1" customWidth="1"/>
    <col min="3844" max="3844" width="23.42578125" style="1" customWidth="1"/>
    <col min="3845" max="3845" width="19.42578125" style="1" customWidth="1"/>
    <col min="3846" max="3846" width="20" style="1" customWidth="1"/>
    <col min="3847" max="3847" width="25.140625" style="1" customWidth="1"/>
    <col min="3848" max="3848" width="4.42578125" style="1" customWidth="1"/>
    <col min="3849" max="4096" width="11.42578125" style="1"/>
    <col min="4097" max="4097" width="20.28515625" style="1" customWidth="1"/>
    <col min="4098" max="4098" width="7.28515625" style="1" customWidth="1"/>
    <col min="4099" max="4099" width="51.42578125" style="1" customWidth="1"/>
    <col min="4100" max="4100" width="23.42578125" style="1" customWidth="1"/>
    <col min="4101" max="4101" width="19.42578125" style="1" customWidth="1"/>
    <col min="4102" max="4102" width="20" style="1" customWidth="1"/>
    <col min="4103" max="4103" width="25.140625" style="1" customWidth="1"/>
    <col min="4104" max="4104" width="4.42578125" style="1" customWidth="1"/>
    <col min="4105" max="4352" width="11.42578125" style="1"/>
    <col min="4353" max="4353" width="20.28515625" style="1" customWidth="1"/>
    <col min="4354" max="4354" width="7.28515625" style="1" customWidth="1"/>
    <col min="4355" max="4355" width="51.42578125" style="1" customWidth="1"/>
    <col min="4356" max="4356" width="23.42578125" style="1" customWidth="1"/>
    <col min="4357" max="4357" width="19.42578125" style="1" customWidth="1"/>
    <col min="4358" max="4358" width="20" style="1" customWidth="1"/>
    <col min="4359" max="4359" width="25.140625" style="1" customWidth="1"/>
    <col min="4360" max="4360" width="4.42578125" style="1" customWidth="1"/>
    <col min="4361" max="4608" width="11.42578125" style="1"/>
    <col min="4609" max="4609" width="20.28515625" style="1" customWidth="1"/>
    <col min="4610" max="4610" width="7.28515625" style="1" customWidth="1"/>
    <col min="4611" max="4611" width="51.42578125" style="1" customWidth="1"/>
    <col min="4612" max="4612" width="23.42578125" style="1" customWidth="1"/>
    <col min="4613" max="4613" width="19.42578125" style="1" customWidth="1"/>
    <col min="4614" max="4614" width="20" style="1" customWidth="1"/>
    <col min="4615" max="4615" width="25.140625" style="1" customWidth="1"/>
    <col min="4616" max="4616" width="4.42578125" style="1" customWidth="1"/>
    <col min="4617" max="4864" width="11.42578125" style="1"/>
    <col min="4865" max="4865" width="20.28515625" style="1" customWidth="1"/>
    <col min="4866" max="4866" width="7.28515625" style="1" customWidth="1"/>
    <col min="4867" max="4867" width="51.42578125" style="1" customWidth="1"/>
    <col min="4868" max="4868" width="23.42578125" style="1" customWidth="1"/>
    <col min="4869" max="4869" width="19.42578125" style="1" customWidth="1"/>
    <col min="4870" max="4870" width="20" style="1" customWidth="1"/>
    <col min="4871" max="4871" width="25.140625" style="1" customWidth="1"/>
    <col min="4872" max="4872" width="4.42578125" style="1" customWidth="1"/>
    <col min="4873" max="5120" width="11.42578125" style="1"/>
    <col min="5121" max="5121" width="20.28515625" style="1" customWidth="1"/>
    <col min="5122" max="5122" width="7.28515625" style="1" customWidth="1"/>
    <col min="5123" max="5123" width="51.42578125" style="1" customWidth="1"/>
    <col min="5124" max="5124" width="23.42578125" style="1" customWidth="1"/>
    <col min="5125" max="5125" width="19.42578125" style="1" customWidth="1"/>
    <col min="5126" max="5126" width="20" style="1" customWidth="1"/>
    <col min="5127" max="5127" width="25.140625" style="1" customWidth="1"/>
    <col min="5128" max="5128" width="4.42578125" style="1" customWidth="1"/>
    <col min="5129" max="5376" width="11.42578125" style="1"/>
    <col min="5377" max="5377" width="20.28515625" style="1" customWidth="1"/>
    <col min="5378" max="5378" width="7.28515625" style="1" customWidth="1"/>
    <col min="5379" max="5379" width="51.42578125" style="1" customWidth="1"/>
    <col min="5380" max="5380" width="23.42578125" style="1" customWidth="1"/>
    <col min="5381" max="5381" width="19.42578125" style="1" customWidth="1"/>
    <col min="5382" max="5382" width="20" style="1" customWidth="1"/>
    <col min="5383" max="5383" width="25.140625" style="1" customWidth="1"/>
    <col min="5384" max="5384" width="4.42578125" style="1" customWidth="1"/>
    <col min="5385" max="5632" width="11.42578125" style="1"/>
    <col min="5633" max="5633" width="20.28515625" style="1" customWidth="1"/>
    <col min="5634" max="5634" width="7.28515625" style="1" customWidth="1"/>
    <col min="5635" max="5635" width="51.42578125" style="1" customWidth="1"/>
    <col min="5636" max="5636" width="23.42578125" style="1" customWidth="1"/>
    <col min="5637" max="5637" width="19.42578125" style="1" customWidth="1"/>
    <col min="5638" max="5638" width="20" style="1" customWidth="1"/>
    <col min="5639" max="5639" width="25.140625" style="1" customWidth="1"/>
    <col min="5640" max="5640" width="4.42578125" style="1" customWidth="1"/>
    <col min="5641" max="5888" width="11.42578125" style="1"/>
    <col min="5889" max="5889" width="20.28515625" style="1" customWidth="1"/>
    <col min="5890" max="5890" width="7.28515625" style="1" customWidth="1"/>
    <col min="5891" max="5891" width="51.42578125" style="1" customWidth="1"/>
    <col min="5892" max="5892" width="23.42578125" style="1" customWidth="1"/>
    <col min="5893" max="5893" width="19.42578125" style="1" customWidth="1"/>
    <col min="5894" max="5894" width="20" style="1" customWidth="1"/>
    <col min="5895" max="5895" width="25.140625" style="1" customWidth="1"/>
    <col min="5896" max="5896" width="4.42578125" style="1" customWidth="1"/>
    <col min="5897" max="6144" width="11.42578125" style="1"/>
    <col min="6145" max="6145" width="20.28515625" style="1" customWidth="1"/>
    <col min="6146" max="6146" width="7.28515625" style="1" customWidth="1"/>
    <col min="6147" max="6147" width="51.42578125" style="1" customWidth="1"/>
    <col min="6148" max="6148" width="23.42578125" style="1" customWidth="1"/>
    <col min="6149" max="6149" width="19.42578125" style="1" customWidth="1"/>
    <col min="6150" max="6150" width="20" style="1" customWidth="1"/>
    <col min="6151" max="6151" width="25.140625" style="1" customWidth="1"/>
    <col min="6152" max="6152" width="4.42578125" style="1" customWidth="1"/>
    <col min="6153" max="6400" width="11.42578125" style="1"/>
    <col min="6401" max="6401" width="20.28515625" style="1" customWidth="1"/>
    <col min="6402" max="6402" width="7.28515625" style="1" customWidth="1"/>
    <col min="6403" max="6403" width="51.42578125" style="1" customWidth="1"/>
    <col min="6404" max="6404" width="23.42578125" style="1" customWidth="1"/>
    <col min="6405" max="6405" width="19.42578125" style="1" customWidth="1"/>
    <col min="6406" max="6406" width="20" style="1" customWidth="1"/>
    <col min="6407" max="6407" width="25.140625" style="1" customWidth="1"/>
    <col min="6408" max="6408" width="4.42578125" style="1" customWidth="1"/>
    <col min="6409" max="6656" width="11.42578125" style="1"/>
    <col min="6657" max="6657" width="20.28515625" style="1" customWidth="1"/>
    <col min="6658" max="6658" width="7.28515625" style="1" customWidth="1"/>
    <col min="6659" max="6659" width="51.42578125" style="1" customWidth="1"/>
    <col min="6660" max="6660" width="23.42578125" style="1" customWidth="1"/>
    <col min="6661" max="6661" width="19.42578125" style="1" customWidth="1"/>
    <col min="6662" max="6662" width="20" style="1" customWidth="1"/>
    <col min="6663" max="6663" width="25.140625" style="1" customWidth="1"/>
    <col min="6664" max="6664" width="4.42578125" style="1" customWidth="1"/>
    <col min="6665" max="6912" width="11.42578125" style="1"/>
    <col min="6913" max="6913" width="20.28515625" style="1" customWidth="1"/>
    <col min="6914" max="6914" width="7.28515625" style="1" customWidth="1"/>
    <col min="6915" max="6915" width="51.42578125" style="1" customWidth="1"/>
    <col min="6916" max="6916" width="23.42578125" style="1" customWidth="1"/>
    <col min="6917" max="6917" width="19.42578125" style="1" customWidth="1"/>
    <col min="6918" max="6918" width="20" style="1" customWidth="1"/>
    <col min="6919" max="6919" width="25.140625" style="1" customWidth="1"/>
    <col min="6920" max="6920" width="4.42578125" style="1" customWidth="1"/>
    <col min="6921" max="7168" width="11.42578125" style="1"/>
    <col min="7169" max="7169" width="20.28515625" style="1" customWidth="1"/>
    <col min="7170" max="7170" width="7.28515625" style="1" customWidth="1"/>
    <col min="7171" max="7171" width="51.42578125" style="1" customWidth="1"/>
    <col min="7172" max="7172" width="23.42578125" style="1" customWidth="1"/>
    <col min="7173" max="7173" width="19.42578125" style="1" customWidth="1"/>
    <col min="7174" max="7174" width="20" style="1" customWidth="1"/>
    <col min="7175" max="7175" width="25.140625" style="1" customWidth="1"/>
    <col min="7176" max="7176" width="4.42578125" style="1" customWidth="1"/>
    <col min="7177" max="7424" width="11.42578125" style="1"/>
    <col min="7425" max="7425" width="20.28515625" style="1" customWidth="1"/>
    <col min="7426" max="7426" width="7.28515625" style="1" customWidth="1"/>
    <col min="7427" max="7427" width="51.42578125" style="1" customWidth="1"/>
    <col min="7428" max="7428" width="23.42578125" style="1" customWidth="1"/>
    <col min="7429" max="7429" width="19.42578125" style="1" customWidth="1"/>
    <col min="7430" max="7430" width="20" style="1" customWidth="1"/>
    <col min="7431" max="7431" width="25.140625" style="1" customWidth="1"/>
    <col min="7432" max="7432" width="4.42578125" style="1" customWidth="1"/>
    <col min="7433" max="7680" width="11.42578125" style="1"/>
    <col min="7681" max="7681" width="20.28515625" style="1" customWidth="1"/>
    <col min="7682" max="7682" width="7.28515625" style="1" customWidth="1"/>
    <col min="7683" max="7683" width="51.42578125" style="1" customWidth="1"/>
    <col min="7684" max="7684" width="23.42578125" style="1" customWidth="1"/>
    <col min="7685" max="7685" width="19.42578125" style="1" customWidth="1"/>
    <col min="7686" max="7686" width="20" style="1" customWidth="1"/>
    <col min="7687" max="7687" width="25.140625" style="1" customWidth="1"/>
    <col min="7688" max="7688" width="4.42578125" style="1" customWidth="1"/>
    <col min="7689" max="7936" width="11.42578125" style="1"/>
    <col min="7937" max="7937" width="20.28515625" style="1" customWidth="1"/>
    <col min="7938" max="7938" width="7.28515625" style="1" customWidth="1"/>
    <col min="7939" max="7939" width="51.42578125" style="1" customWidth="1"/>
    <col min="7940" max="7940" width="23.42578125" style="1" customWidth="1"/>
    <col min="7941" max="7941" width="19.42578125" style="1" customWidth="1"/>
    <col min="7942" max="7942" width="20" style="1" customWidth="1"/>
    <col min="7943" max="7943" width="25.140625" style="1" customWidth="1"/>
    <col min="7944" max="7944" width="4.42578125" style="1" customWidth="1"/>
    <col min="7945" max="8192" width="11.42578125" style="1"/>
    <col min="8193" max="8193" width="20.28515625" style="1" customWidth="1"/>
    <col min="8194" max="8194" width="7.28515625" style="1" customWidth="1"/>
    <col min="8195" max="8195" width="51.42578125" style="1" customWidth="1"/>
    <col min="8196" max="8196" width="23.42578125" style="1" customWidth="1"/>
    <col min="8197" max="8197" width="19.42578125" style="1" customWidth="1"/>
    <col min="8198" max="8198" width="20" style="1" customWidth="1"/>
    <col min="8199" max="8199" width="25.140625" style="1" customWidth="1"/>
    <col min="8200" max="8200" width="4.42578125" style="1" customWidth="1"/>
    <col min="8201" max="8448" width="11.42578125" style="1"/>
    <col min="8449" max="8449" width="20.28515625" style="1" customWidth="1"/>
    <col min="8450" max="8450" width="7.28515625" style="1" customWidth="1"/>
    <col min="8451" max="8451" width="51.42578125" style="1" customWidth="1"/>
    <col min="8452" max="8452" width="23.42578125" style="1" customWidth="1"/>
    <col min="8453" max="8453" width="19.42578125" style="1" customWidth="1"/>
    <col min="8454" max="8454" width="20" style="1" customWidth="1"/>
    <col min="8455" max="8455" width="25.140625" style="1" customWidth="1"/>
    <col min="8456" max="8456" width="4.42578125" style="1" customWidth="1"/>
    <col min="8457" max="8704" width="11.42578125" style="1"/>
    <col min="8705" max="8705" width="20.28515625" style="1" customWidth="1"/>
    <col min="8706" max="8706" width="7.28515625" style="1" customWidth="1"/>
    <col min="8707" max="8707" width="51.42578125" style="1" customWidth="1"/>
    <col min="8708" max="8708" width="23.42578125" style="1" customWidth="1"/>
    <col min="8709" max="8709" width="19.42578125" style="1" customWidth="1"/>
    <col min="8710" max="8710" width="20" style="1" customWidth="1"/>
    <col min="8711" max="8711" width="25.140625" style="1" customWidth="1"/>
    <col min="8712" max="8712" width="4.42578125" style="1" customWidth="1"/>
    <col min="8713" max="8960" width="11.42578125" style="1"/>
    <col min="8961" max="8961" width="20.28515625" style="1" customWidth="1"/>
    <col min="8962" max="8962" width="7.28515625" style="1" customWidth="1"/>
    <col min="8963" max="8963" width="51.42578125" style="1" customWidth="1"/>
    <col min="8964" max="8964" width="23.42578125" style="1" customWidth="1"/>
    <col min="8965" max="8965" width="19.42578125" style="1" customWidth="1"/>
    <col min="8966" max="8966" width="20" style="1" customWidth="1"/>
    <col min="8967" max="8967" width="25.140625" style="1" customWidth="1"/>
    <col min="8968" max="8968" width="4.42578125" style="1" customWidth="1"/>
    <col min="8969" max="9216" width="11.42578125" style="1"/>
    <col min="9217" max="9217" width="20.28515625" style="1" customWidth="1"/>
    <col min="9218" max="9218" width="7.28515625" style="1" customWidth="1"/>
    <col min="9219" max="9219" width="51.42578125" style="1" customWidth="1"/>
    <col min="9220" max="9220" width="23.42578125" style="1" customWidth="1"/>
    <col min="9221" max="9221" width="19.42578125" style="1" customWidth="1"/>
    <col min="9222" max="9222" width="20" style="1" customWidth="1"/>
    <col min="9223" max="9223" width="25.140625" style="1" customWidth="1"/>
    <col min="9224" max="9224" width="4.42578125" style="1" customWidth="1"/>
    <col min="9225" max="9472" width="11.42578125" style="1"/>
    <col min="9473" max="9473" width="20.28515625" style="1" customWidth="1"/>
    <col min="9474" max="9474" width="7.28515625" style="1" customWidth="1"/>
    <col min="9475" max="9475" width="51.42578125" style="1" customWidth="1"/>
    <col min="9476" max="9476" width="23.42578125" style="1" customWidth="1"/>
    <col min="9477" max="9477" width="19.42578125" style="1" customWidth="1"/>
    <col min="9478" max="9478" width="20" style="1" customWidth="1"/>
    <col min="9479" max="9479" width="25.140625" style="1" customWidth="1"/>
    <col min="9480" max="9480" width="4.42578125" style="1" customWidth="1"/>
    <col min="9481" max="9728" width="11.42578125" style="1"/>
    <col min="9729" max="9729" width="20.28515625" style="1" customWidth="1"/>
    <col min="9730" max="9730" width="7.28515625" style="1" customWidth="1"/>
    <col min="9731" max="9731" width="51.42578125" style="1" customWidth="1"/>
    <col min="9732" max="9732" width="23.42578125" style="1" customWidth="1"/>
    <col min="9733" max="9733" width="19.42578125" style="1" customWidth="1"/>
    <col min="9734" max="9734" width="20" style="1" customWidth="1"/>
    <col min="9735" max="9735" width="25.140625" style="1" customWidth="1"/>
    <col min="9736" max="9736" width="4.42578125" style="1" customWidth="1"/>
    <col min="9737" max="9984" width="11.42578125" style="1"/>
    <col min="9985" max="9985" width="20.28515625" style="1" customWidth="1"/>
    <col min="9986" max="9986" width="7.28515625" style="1" customWidth="1"/>
    <col min="9987" max="9987" width="51.42578125" style="1" customWidth="1"/>
    <col min="9988" max="9988" width="23.42578125" style="1" customWidth="1"/>
    <col min="9989" max="9989" width="19.42578125" style="1" customWidth="1"/>
    <col min="9990" max="9990" width="20" style="1" customWidth="1"/>
    <col min="9991" max="9991" width="25.140625" style="1" customWidth="1"/>
    <col min="9992" max="9992" width="4.42578125" style="1" customWidth="1"/>
    <col min="9993" max="10240" width="11.42578125" style="1"/>
    <col min="10241" max="10241" width="20.28515625" style="1" customWidth="1"/>
    <col min="10242" max="10242" width="7.28515625" style="1" customWidth="1"/>
    <col min="10243" max="10243" width="51.42578125" style="1" customWidth="1"/>
    <col min="10244" max="10244" width="23.42578125" style="1" customWidth="1"/>
    <col min="10245" max="10245" width="19.42578125" style="1" customWidth="1"/>
    <col min="10246" max="10246" width="20" style="1" customWidth="1"/>
    <col min="10247" max="10247" width="25.140625" style="1" customWidth="1"/>
    <col min="10248" max="10248" width="4.42578125" style="1" customWidth="1"/>
    <col min="10249" max="10496" width="11.42578125" style="1"/>
    <col min="10497" max="10497" width="20.28515625" style="1" customWidth="1"/>
    <col min="10498" max="10498" width="7.28515625" style="1" customWidth="1"/>
    <col min="10499" max="10499" width="51.42578125" style="1" customWidth="1"/>
    <col min="10500" max="10500" width="23.42578125" style="1" customWidth="1"/>
    <col min="10501" max="10501" width="19.42578125" style="1" customWidth="1"/>
    <col min="10502" max="10502" width="20" style="1" customWidth="1"/>
    <col min="10503" max="10503" width="25.140625" style="1" customWidth="1"/>
    <col min="10504" max="10504" width="4.42578125" style="1" customWidth="1"/>
    <col min="10505" max="10752" width="11.42578125" style="1"/>
    <col min="10753" max="10753" width="20.28515625" style="1" customWidth="1"/>
    <col min="10754" max="10754" width="7.28515625" style="1" customWidth="1"/>
    <col min="10755" max="10755" width="51.42578125" style="1" customWidth="1"/>
    <col min="10756" max="10756" width="23.42578125" style="1" customWidth="1"/>
    <col min="10757" max="10757" width="19.42578125" style="1" customWidth="1"/>
    <col min="10758" max="10758" width="20" style="1" customWidth="1"/>
    <col min="10759" max="10759" width="25.140625" style="1" customWidth="1"/>
    <col min="10760" max="10760" width="4.42578125" style="1" customWidth="1"/>
    <col min="10761" max="11008" width="11.42578125" style="1"/>
    <col min="11009" max="11009" width="20.28515625" style="1" customWidth="1"/>
    <col min="11010" max="11010" width="7.28515625" style="1" customWidth="1"/>
    <col min="11011" max="11011" width="51.42578125" style="1" customWidth="1"/>
    <col min="11012" max="11012" width="23.42578125" style="1" customWidth="1"/>
    <col min="11013" max="11013" width="19.42578125" style="1" customWidth="1"/>
    <col min="11014" max="11014" width="20" style="1" customWidth="1"/>
    <col min="11015" max="11015" width="25.140625" style="1" customWidth="1"/>
    <col min="11016" max="11016" width="4.42578125" style="1" customWidth="1"/>
    <col min="11017" max="11264" width="11.42578125" style="1"/>
    <col min="11265" max="11265" width="20.28515625" style="1" customWidth="1"/>
    <col min="11266" max="11266" width="7.28515625" style="1" customWidth="1"/>
    <col min="11267" max="11267" width="51.42578125" style="1" customWidth="1"/>
    <col min="11268" max="11268" width="23.42578125" style="1" customWidth="1"/>
    <col min="11269" max="11269" width="19.42578125" style="1" customWidth="1"/>
    <col min="11270" max="11270" width="20" style="1" customWidth="1"/>
    <col min="11271" max="11271" width="25.140625" style="1" customWidth="1"/>
    <col min="11272" max="11272" width="4.42578125" style="1" customWidth="1"/>
    <col min="11273" max="11520" width="11.42578125" style="1"/>
    <col min="11521" max="11521" width="20.28515625" style="1" customWidth="1"/>
    <col min="11522" max="11522" width="7.28515625" style="1" customWidth="1"/>
    <col min="11523" max="11523" width="51.42578125" style="1" customWidth="1"/>
    <col min="11524" max="11524" width="23.42578125" style="1" customWidth="1"/>
    <col min="11525" max="11525" width="19.42578125" style="1" customWidth="1"/>
    <col min="11526" max="11526" width="20" style="1" customWidth="1"/>
    <col min="11527" max="11527" width="25.140625" style="1" customWidth="1"/>
    <col min="11528" max="11528" width="4.42578125" style="1" customWidth="1"/>
    <col min="11529" max="11776" width="11.42578125" style="1"/>
    <col min="11777" max="11777" width="20.28515625" style="1" customWidth="1"/>
    <col min="11778" max="11778" width="7.28515625" style="1" customWidth="1"/>
    <col min="11779" max="11779" width="51.42578125" style="1" customWidth="1"/>
    <col min="11780" max="11780" width="23.42578125" style="1" customWidth="1"/>
    <col min="11781" max="11781" width="19.42578125" style="1" customWidth="1"/>
    <col min="11782" max="11782" width="20" style="1" customWidth="1"/>
    <col min="11783" max="11783" width="25.140625" style="1" customWidth="1"/>
    <col min="11784" max="11784" width="4.42578125" style="1" customWidth="1"/>
    <col min="11785" max="12032" width="11.42578125" style="1"/>
    <col min="12033" max="12033" width="20.28515625" style="1" customWidth="1"/>
    <col min="12034" max="12034" width="7.28515625" style="1" customWidth="1"/>
    <col min="12035" max="12035" width="51.42578125" style="1" customWidth="1"/>
    <col min="12036" max="12036" width="23.42578125" style="1" customWidth="1"/>
    <col min="12037" max="12037" width="19.42578125" style="1" customWidth="1"/>
    <col min="12038" max="12038" width="20" style="1" customWidth="1"/>
    <col min="12039" max="12039" width="25.140625" style="1" customWidth="1"/>
    <col min="12040" max="12040" width="4.42578125" style="1" customWidth="1"/>
    <col min="12041" max="12288" width="11.42578125" style="1"/>
    <col min="12289" max="12289" width="20.28515625" style="1" customWidth="1"/>
    <col min="12290" max="12290" width="7.28515625" style="1" customWidth="1"/>
    <col min="12291" max="12291" width="51.42578125" style="1" customWidth="1"/>
    <col min="12292" max="12292" width="23.42578125" style="1" customWidth="1"/>
    <col min="12293" max="12293" width="19.42578125" style="1" customWidth="1"/>
    <col min="12294" max="12294" width="20" style="1" customWidth="1"/>
    <col min="12295" max="12295" width="25.140625" style="1" customWidth="1"/>
    <col min="12296" max="12296" width="4.42578125" style="1" customWidth="1"/>
    <col min="12297" max="12544" width="11.42578125" style="1"/>
    <col min="12545" max="12545" width="20.28515625" style="1" customWidth="1"/>
    <col min="12546" max="12546" width="7.28515625" style="1" customWidth="1"/>
    <col min="12547" max="12547" width="51.42578125" style="1" customWidth="1"/>
    <col min="12548" max="12548" width="23.42578125" style="1" customWidth="1"/>
    <col min="12549" max="12549" width="19.42578125" style="1" customWidth="1"/>
    <col min="12550" max="12550" width="20" style="1" customWidth="1"/>
    <col min="12551" max="12551" width="25.140625" style="1" customWidth="1"/>
    <col min="12552" max="12552" width="4.42578125" style="1" customWidth="1"/>
    <col min="12553" max="12800" width="11.42578125" style="1"/>
    <col min="12801" max="12801" width="20.28515625" style="1" customWidth="1"/>
    <col min="12802" max="12802" width="7.28515625" style="1" customWidth="1"/>
    <col min="12803" max="12803" width="51.42578125" style="1" customWidth="1"/>
    <col min="12804" max="12804" width="23.42578125" style="1" customWidth="1"/>
    <col min="12805" max="12805" width="19.42578125" style="1" customWidth="1"/>
    <col min="12806" max="12806" width="20" style="1" customWidth="1"/>
    <col min="12807" max="12807" width="25.140625" style="1" customWidth="1"/>
    <col min="12808" max="12808" width="4.42578125" style="1" customWidth="1"/>
    <col min="12809" max="13056" width="11.42578125" style="1"/>
    <col min="13057" max="13057" width="20.28515625" style="1" customWidth="1"/>
    <col min="13058" max="13058" width="7.28515625" style="1" customWidth="1"/>
    <col min="13059" max="13059" width="51.42578125" style="1" customWidth="1"/>
    <col min="13060" max="13060" width="23.42578125" style="1" customWidth="1"/>
    <col min="13061" max="13061" width="19.42578125" style="1" customWidth="1"/>
    <col min="13062" max="13062" width="20" style="1" customWidth="1"/>
    <col min="13063" max="13063" width="25.140625" style="1" customWidth="1"/>
    <col min="13064" max="13064" width="4.42578125" style="1" customWidth="1"/>
    <col min="13065" max="13312" width="11.42578125" style="1"/>
    <col min="13313" max="13313" width="20.28515625" style="1" customWidth="1"/>
    <col min="13314" max="13314" width="7.28515625" style="1" customWidth="1"/>
    <col min="13315" max="13315" width="51.42578125" style="1" customWidth="1"/>
    <col min="13316" max="13316" width="23.42578125" style="1" customWidth="1"/>
    <col min="13317" max="13317" width="19.42578125" style="1" customWidth="1"/>
    <col min="13318" max="13318" width="20" style="1" customWidth="1"/>
    <col min="13319" max="13319" width="25.140625" style="1" customWidth="1"/>
    <col min="13320" max="13320" width="4.42578125" style="1" customWidth="1"/>
    <col min="13321" max="13568" width="11.42578125" style="1"/>
    <col min="13569" max="13569" width="20.28515625" style="1" customWidth="1"/>
    <col min="13570" max="13570" width="7.28515625" style="1" customWidth="1"/>
    <col min="13571" max="13571" width="51.42578125" style="1" customWidth="1"/>
    <col min="13572" max="13572" width="23.42578125" style="1" customWidth="1"/>
    <col min="13573" max="13573" width="19.42578125" style="1" customWidth="1"/>
    <col min="13574" max="13574" width="20" style="1" customWidth="1"/>
    <col min="13575" max="13575" width="25.140625" style="1" customWidth="1"/>
    <col min="13576" max="13576" width="4.42578125" style="1" customWidth="1"/>
    <col min="13577" max="13824" width="11.42578125" style="1"/>
    <col min="13825" max="13825" width="20.28515625" style="1" customWidth="1"/>
    <col min="13826" max="13826" width="7.28515625" style="1" customWidth="1"/>
    <col min="13827" max="13827" width="51.42578125" style="1" customWidth="1"/>
    <col min="13828" max="13828" width="23.42578125" style="1" customWidth="1"/>
    <col min="13829" max="13829" width="19.42578125" style="1" customWidth="1"/>
    <col min="13830" max="13830" width="20" style="1" customWidth="1"/>
    <col min="13831" max="13831" width="25.140625" style="1" customWidth="1"/>
    <col min="13832" max="13832" width="4.42578125" style="1" customWidth="1"/>
    <col min="13833" max="14080" width="11.42578125" style="1"/>
    <col min="14081" max="14081" width="20.28515625" style="1" customWidth="1"/>
    <col min="14082" max="14082" width="7.28515625" style="1" customWidth="1"/>
    <col min="14083" max="14083" width="51.42578125" style="1" customWidth="1"/>
    <col min="14084" max="14084" width="23.42578125" style="1" customWidth="1"/>
    <col min="14085" max="14085" width="19.42578125" style="1" customWidth="1"/>
    <col min="14086" max="14086" width="20" style="1" customWidth="1"/>
    <col min="14087" max="14087" width="25.140625" style="1" customWidth="1"/>
    <col min="14088" max="14088" width="4.42578125" style="1" customWidth="1"/>
    <col min="14089" max="14336" width="11.42578125" style="1"/>
    <col min="14337" max="14337" width="20.28515625" style="1" customWidth="1"/>
    <col min="14338" max="14338" width="7.28515625" style="1" customWidth="1"/>
    <col min="14339" max="14339" width="51.42578125" style="1" customWidth="1"/>
    <col min="14340" max="14340" width="23.42578125" style="1" customWidth="1"/>
    <col min="14341" max="14341" width="19.42578125" style="1" customWidth="1"/>
    <col min="14342" max="14342" width="20" style="1" customWidth="1"/>
    <col min="14343" max="14343" width="25.140625" style="1" customWidth="1"/>
    <col min="14344" max="14344" width="4.42578125" style="1" customWidth="1"/>
    <col min="14345" max="14592" width="11.42578125" style="1"/>
    <col min="14593" max="14593" width="20.28515625" style="1" customWidth="1"/>
    <col min="14594" max="14594" width="7.28515625" style="1" customWidth="1"/>
    <col min="14595" max="14595" width="51.42578125" style="1" customWidth="1"/>
    <col min="14596" max="14596" width="23.42578125" style="1" customWidth="1"/>
    <col min="14597" max="14597" width="19.42578125" style="1" customWidth="1"/>
    <col min="14598" max="14598" width="20" style="1" customWidth="1"/>
    <col min="14599" max="14599" width="25.140625" style="1" customWidth="1"/>
    <col min="14600" max="14600" width="4.42578125" style="1" customWidth="1"/>
    <col min="14601" max="14848" width="11.42578125" style="1"/>
    <col min="14849" max="14849" width="20.28515625" style="1" customWidth="1"/>
    <col min="14850" max="14850" width="7.28515625" style="1" customWidth="1"/>
    <col min="14851" max="14851" width="51.42578125" style="1" customWidth="1"/>
    <col min="14852" max="14852" width="23.42578125" style="1" customWidth="1"/>
    <col min="14853" max="14853" width="19.42578125" style="1" customWidth="1"/>
    <col min="14854" max="14854" width="20" style="1" customWidth="1"/>
    <col min="14855" max="14855" width="25.140625" style="1" customWidth="1"/>
    <col min="14856" max="14856" width="4.42578125" style="1" customWidth="1"/>
    <col min="14857" max="15104" width="11.42578125" style="1"/>
    <col min="15105" max="15105" width="20.28515625" style="1" customWidth="1"/>
    <col min="15106" max="15106" width="7.28515625" style="1" customWidth="1"/>
    <col min="15107" max="15107" width="51.42578125" style="1" customWidth="1"/>
    <col min="15108" max="15108" width="23.42578125" style="1" customWidth="1"/>
    <col min="15109" max="15109" width="19.42578125" style="1" customWidth="1"/>
    <col min="15110" max="15110" width="20" style="1" customWidth="1"/>
    <col min="15111" max="15111" width="25.140625" style="1" customWidth="1"/>
    <col min="15112" max="15112" width="4.42578125" style="1" customWidth="1"/>
    <col min="15113" max="15360" width="11.42578125" style="1"/>
    <col min="15361" max="15361" width="20.28515625" style="1" customWidth="1"/>
    <col min="15362" max="15362" width="7.28515625" style="1" customWidth="1"/>
    <col min="15363" max="15363" width="51.42578125" style="1" customWidth="1"/>
    <col min="15364" max="15364" width="23.42578125" style="1" customWidth="1"/>
    <col min="15365" max="15365" width="19.42578125" style="1" customWidth="1"/>
    <col min="15366" max="15366" width="20" style="1" customWidth="1"/>
    <col min="15367" max="15367" width="25.140625" style="1" customWidth="1"/>
    <col min="15368" max="15368" width="4.42578125" style="1" customWidth="1"/>
    <col min="15369" max="15616" width="11.42578125" style="1"/>
    <col min="15617" max="15617" width="20.28515625" style="1" customWidth="1"/>
    <col min="15618" max="15618" width="7.28515625" style="1" customWidth="1"/>
    <col min="15619" max="15619" width="51.42578125" style="1" customWidth="1"/>
    <col min="15620" max="15620" width="23.42578125" style="1" customWidth="1"/>
    <col min="15621" max="15621" width="19.42578125" style="1" customWidth="1"/>
    <col min="15622" max="15622" width="20" style="1" customWidth="1"/>
    <col min="15623" max="15623" width="25.140625" style="1" customWidth="1"/>
    <col min="15624" max="15624" width="4.42578125" style="1" customWidth="1"/>
    <col min="15625" max="15872" width="11.42578125" style="1"/>
    <col min="15873" max="15873" width="20.28515625" style="1" customWidth="1"/>
    <col min="15874" max="15874" width="7.28515625" style="1" customWidth="1"/>
    <col min="15875" max="15875" width="51.42578125" style="1" customWidth="1"/>
    <col min="15876" max="15876" width="23.42578125" style="1" customWidth="1"/>
    <col min="15877" max="15877" width="19.42578125" style="1" customWidth="1"/>
    <col min="15878" max="15878" width="20" style="1" customWidth="1"/>
    <col min="15879" max="15879" width="25.140625" style="1" customWidth="1"/>
    <col min="15880" max="15880" width="4.42578125" style="1" customWidth="1"/>
    <col min="15881" max="16128" width="11.42578125" style="1"/>
    <col min="16129" max="16129" width="20.28515625" style="1" customWidth="1"/>
    <col min="16130" max="16130" width="7.28515625" style="1" customWidth="1"/>
    <col min="16131" max="16131" width="51.42578125" style="1" customWidth="1"/>
    <col min="16132" max="16132" width="23.42578125" style="1" customWidth="1"/>
    <col min="16133" max="16133" width="19.42578125" style="1" customWidth="1"/>
    <col min="16134" max="16134" width="20" style="1" customWidth="1"/>
    <col min="16135" max="16135" width="25.140625" style="1" customWidth="1"/>
    <col min="16136" max="16136" width="4.42578125" style="1" customWidth="1"/>
    <col min="16137" max="16384" width="11.42578125" style="1"/>
  </cols>
  <sheetData>
    <row r="1" spans="1:7" x14ac:dyDescent="0.25">
      <c r="A1" s="234" t="s">
        <v>1</v>
      </c>
      <c r="B1" s="235"/>
      <c r="C1" s="235"/>
      <c r="D1" s="235"/>
      <c r="E1" s="235"/>
      <c r="F1" s="235"/>
      <c r="G1" s="236"/>
    </row>
    <row r="2" spans="1:7" x14ac:dyDescent="0.25">
      <c r="A2" s="231" t="s">
        <v>2</v>
      </c>
      <c r="B2" s="232"/>
      <c r="C2" s="232"/>
      <c r="D2" s="232"/>
      <c r="E2" s="232"/>
      <c r="F2" s="232"/>
      <c r="G2" s="233"/>
    </row>
    <row r="3" spans="1:7" x14ac:dyDescent="0.25">
      <c r="A3" s="3"/>
      <c r="G3" s="6"/>
    </row>
    <row r="4" spans="1:7" ht="12.75" customHeight="1" x14ac:dyDescent="0.25">
      <c r="A4" s="7" t="s">
        <v>0</v>
      </c>
      <c r="G4" s="6"/>
    </row>
    <row r="5" spans="1:7" ht="11.25" hidden="1" customHeight="1" x14ac:dyDescent="0.25">
      <c r="A5" s="3"/>
      <c r="G5" s="8"/>
    </row>
    <row r="6" spans="1:7" x14ac:dyDescent="0.25">
      <c r="A6" s="3" t="s">
        <v>3</v>
      </c>
      <c r="C6" s="1" t="s">
        <v>4</v>
      </c>
      <c r="E6" s="4" t="s">
        <v>5</v>
      </c>
      <c r="F6" s="4" t="s">
        <v>225</v>
      </c>
      <c r="G6" s="6" t="s">
        <v>6</v>
      </c>
    </row>
    <row r="7" spans="1:7" ht="5.25" customHeight="1" thickBot="1" x14ac:dyDescent="0.3">
      <c r="A7" s="3"/>
      <c r="D7" s="1"/>
      <c r="E7" s="9"/>
      <c r="F7" s="1"/>
      <c r="G7" s="10"/>
    </row>
    <row r="8" spans="1:7" ht="57.75" customHeight="1" thickBot="1" x14ac:dyDescent="0.3">
      <c r="A8" s="11" t="s">
        <v>7</v>
      </c>
      <c r="B8" s="12"/>
      <c r="C8" s="228" t="s">
        <v>8</v>
      </c>
      <c r="D8" s="227" t="s">
        <v>9</v>
      </c>
      <c r="E8" s="229" t="s">
        <v>10</v>
      </c>
      <c r="F8" s="13" t="s">
        <v>11</v>
      </c>
      <c r="G8" s="227" t="s">
        <v>12</v>
      </c>
    </row>
    <row r="9" spans="1:7" ht="16.5" thickBot="1" x14ac:dyDescent="0.3">
      <c r="A9" s="16" t="s">
        <v>13</v>
      </c>
      <c r="B9" s="17"/>
      <c r="C9" s="18" t="s">
        <v>14</v>
      </c>
      <c r="D9" s="19">
        <f>+D10+D53+D78</f>
        <v>876485924.58999991</v>
      </c>
      <c r="E9" s="20">
        <f>+E10+E53+E78</f>
        <v>0</v>
      </c>
      <c r="F9" s="19">
        <f>+D9-E9</f>
        <v>876485924.58999991</v>
      </c>
      <c r="G9" s="21">
        <f>+G10+G53+G78</f>
        <v>128035053</v>
      </c>
    </row>
    <row r="10" spans="1:7" ht="15.75" x14ac:dyDescent="0.25">
      <c r="A10" s="22">
        <v>1</v>
      </c>
      <c r="B10" s="23"/>
      <c r="C10" s="23" t="s">
        <v>15</v>
      </c>
      <c r="D10" s="24">
        <f>+D11</f>
        <v>423405755.25999999</v>
      </c>
      <c r="E10" s="25">
        <f>+E11</f>
        <v>0</v>
      </c>
      <c r="F10" s="24">
        <f>+D10-E10</f>
        <v>423405755.25999999</v>
      </c>
      <c r="G10" s="26">
        <f>+G11</f>
        <v>110781966</v>
      </c>
    </row>
    <row r="11" spans="1:7" ht="15.75" x14ac:dyDescent="0.25">
      <c r="A11" s="27">
        <v>10</v>
      </c>
      <c r="B11" s="28"/>
      <c r="C11" s="28" t="s">
        <v>15</v>
      </c>
      <c r="D11" s="29">
        <f>+D12+D30+D33</f>
        <v>423405755.25999999</v>
      </c>
      <c r="E11" s="25">
        <f>+E12+E30+E33</f>
        <v>0</v>
      </c>
      <c r="F11" s="29">
        <f>+D11-E11</f>
        <v>423405755.25999999</v>
      </c>
      <c r="G11" s="30">
        <f>+G12+G30+G33</f>
        <v>110781966</v>
      </c>
    </row>
    <row r="12" spans="1:7" ht="18" customHeight="1" x14ac:dyDescent="0.25">
      <c r="A12" s="27">
        <v>101</v>
      </c>
      <c r="B12" s="28"/>
      <c r="C12" s="28" t="s">
        <v>16</v>
      </c>
      <c r="D12" s="29">
        <f>+D13+D17+D20+D27</f>
        <v>127151670</v>
      </c>
      <c r="E12" s="25">
        <f>+E13+E17+E20+E27</f>
        <v>0</v>
      </c>
      <c r="F12" s="29">
        <f>+D12-E12</f>
        <v>127151670</v>
      </c>
      <c r="G12" s="30">
        <f>+G13+G17+G20+G27</f>
        <v>110781966</v>
      </c>
    </row>
    <row r="13" spans="1:7" ht="15.75" x14ac:dyDescent="0.25">
      <c r="A13" s="27">
        <v>1011</v>
      </c>
      <c r="B13" s="28"/>
      <c r="C13" s="28" t="s">
        <v>17</v>
      </c>
      <c r="D13" s="29">
        <f>+D16+D14+D15</f>
        <v>117781094</v>
      </c>
      <c r="E13" s="25">
        <f>+E16+E15+E14</f>
        <v>0</v>
      </c>
      <c r="F13" s="29">
        <f>+D13-E13</f>
        <v>117781094</v>
      </c>
      <c r="G13" s="30">
        <f>+G16+G14+G15</f>
        <v>110781966</v>
      </c>
    </row>
    <row r="14" spans="1:7" ht="15.75" x14ac:dyDescent="0.25">
      <c r="A14" s="27">
        <v>10111</v>
      </c>
      <c r="B14" s="28">
        <v>20</v>
      </c>
      <c r="C14" s="28" t="s">
        <v>18</v>
      </c>
      <c r="D14" s="29">
        <v>117156959</v>
      </c>
      <c r="E14" s="25">
        <v>0</v>
      </c>
      <c r="F14" s="29">
        <f t="shared" ref="F14:F43" si="0">+D14-E14</f>
        <v>117156959</v>
      </c>
      <c r="G14" s="30">
        <v>110781966</v>
      </c>
    </row>
    <row r="15" spans="1:7" ht="15.75" x14ac:dyDescent="0.25">
      <c r="A15" s="27">
        <v>10112</v>
      </c>
      <c r="B15" s="28">
        <v>20</v>
      </c>
      <c r="C15" s="28" t="s">
        <v>19</v>
      </c>
      <c r="D15" s="29">
        <v>586450</v>
      </c>
      <c r="E15" s="25">
        <v>0</v>
      </c>
      <c r="F15" s="29">
        <f t="shared" si="0"/>
        <v>586450</v>
      </c>
      <c r="G15" s="30">
        <v>0</v>
      </c>
    </row>
    <row r="16" spans="1:7" ht="15.75" x14ac:dyDescent="0.25">
      <c r="A16" s="27">
        <v>10114</v>
      </c>
      <c r="B16" s="28">
        <v>20</v>
      </c>
      <c r="C16" s="28" t="s">
        <v>20</v>
      </c>
      <c r="D16" s="29">
        <v>37685</v>
      </c>
      <c r="E16" s="25">
        <v>0</v>
      </c>
      <c r="F16" s="29">
        <f t="shared" si="0"/>
        <v>37685</v>
      </c>
      <c r="G16" s="30">
        <v>0</v>
      </c>
    </row>
    <row r="17" spans="1:7" ht="15.75" x14ac:dyDescent="0.25">
      <c r="A17" s="27">
        <v>1014</v>
      </c>
      <c r="B17" s="28"/>
      <c r="C17" s="28" t="s">
        <v>21</v>
      </c>
      <c r="D17" s="29">
        <f>+D18+D19</f>
        <v>1141936</v>
      </c>
      <c r="E17" s="25">
        <f>+E18+E19</f>
        <v>0</v>
      </c>
      <c r="F17" s="29">
        <f>+D17-E17</f>
        <v>1141936</v>
      </c>
      <c r="G17" s="30">
        <f>+G18+G19</f>
        <v>0</v>
      </c>
    </row>
    <row r="18" spans="1:7" ht="15.75" x14ac:dyDescent="0.25">
      <c r="A18" s="27">
        <v>10141</v>
      </c>
      <c r="B18" s="28">
        <v>20</v>
      </c>
      <c r="C18" s="28" t="s">
        <v>22</v>
      </c>
      <c r="D18" s="29">
        <v>175655</v>
      </c>
      <c r="E18" s="25">
        <v>0</v>
      </c>
      <c r="F18" s="29">
        <f t="shared" si="0"/>
        <v>175655</v>
      </c>
      <c r="G18" s="30">
        <v>0</v>
      </c>
    </row>
    <row r="19" spans="1:7" ht="15.75" x14ac:dyDescent="0.25">
      <c r="A19" s="27">
        <v>10142</v>
      </c>
      <c r="B19" s="28">
        <v>20</v>
      </c>
      <c r="C19" s="28" t="s">
        <v>23</v>
      </c>
      <c r="D19" s="29">
        <v>966281</v>
      </c>
      <c r="E19" s="25">
        <v>0</v>
      </c>
      <c r="F19" s="29">
        <f t="shared" si="0"/>
        <v>966281</v>
      </c>
      <c r="G19" s="30">
        <v>0</v>
      </c>
    </row>
    <row r="20" spans="1:7" ht="14.25" customHeight="1" x14ac:dyDescent="0.25">
      <c r="A20" s="27">
        <v>1015</v>
      </c>
      <c r="B20" s="28"/>
      <c r="C20" s="28" t="s">
        <v>24</v>
      </c>
      <c r="D20" s="29">
        <f>+D21+D22+D23+D24+D25+D26</f>
        <v>8049620</v>
      </c>
      <c r="E20" s="25">
        <f>+E21+E22+E23+E24+E25+E26</f>
        <v>0</v>
      </c>
      <c r="F20" s="29">
        <f>+D20-E20</f>
        <v>8049620</v>
      </c>
      <c r="G20" s="30">
        <f>+G21+G22+G23+G24+G25+G26</f>
        <v>0</v>
      </c>
    </row>
    <row r="21" spans="1:7" ht="15.75" x14ac:dyDescent="0.25">
      <c r="A21" s="27">
        <v>10152</v>
      </c>
      <c r="B21" s="28">
        <v>20</v>
      </c>
      <c r="C21" s="28" t="s">
        <v>25</v>
      </c>
      <c r="D21" s="29">
        <v>84593</v>
      </c>
      <c r="E21" s="25">
        <v>0</v>
      </c>
      <c r="F21" s="29">
        <f t="shared" si="0"/>
        <v>84593</v>
      </c>
      <c r="G21" s="30">
        <v>0</v>
      </c>
    </row>
    <row r="22" spans="1:7" ht="15.75" x14ac:dyDescent="0.25">
      <c r="A22" s="27">
        <v>10155</v>
      </c>
      <c r="B22" s="28">
        <v>20</v>
      </c>
      <c r="C22" s="28" t="s">
        <v>26</v>
      </c>
      <c r="D22" s="29">
        <v>60941</v>
      </c>
      <c r="E22" s="25">
        <v>0</v>
      </c>
      <c r="F22" s="29">
        <f t="shared" si="0"/>
        <v>60941</v>
      </c>
      <c r="G22" s="30">
        <v>0</v>
      </c>
    </row>
    <row r="23" spans="1:7" ht="15.75" x14ac:dyDescent="0.25">
      <c r="A23" s="27">
        <v>101512</v>
      </c>
      <c r="B23" s="28">
        <v>20</v>
      </c>
      <c r="C23" s="28" t="s">
        <v>27</v>
      </c>
      <c r="D23" s="29">
        <v>644</v>
      </c>
      <c r="E23" s="25">
        <v>0</v>
      </c>
      <c r="F23" s="29">
        <f t="shared" si="0"/>
        <v>644</v>
      </c>
      <c r="G23" s="30">
        <v>0</v>
      </c>
    </row>
    <row r="24" spans="1:7" ht="15.75" x14ac:dyDescent="0.25">
      <c r="A24" s="27">
        <v>101515</v>
      </c>
      <c r="B24" s="28">
        <v>20</v>
      </c>
      <c r="C24" s="28" t="s">
        <v>28</v>
      </c>
      <c r="D24" s="29">
        <v>514122</v>
      </c>
      <c r="E24" s="25">
        <v>0</v>
      </c>
      <c r="F24" s="29">
        <f t="shared" si="0"/>
        <v>514122</v>
      </c>
      <c r="G24" s="30">
        <v>0</v>
      </c>
    </row>
    <row r="25" spans="1:7" ht="15.75" x14ac:dyDescent="0.25">
      <c r="A25" s="27">
        <v>101516</v>
      </c>
      <c r="B25" s="28">
        <v>20</v>
      </c>
      <c r="C25" s="28" t="s">
        <v>29</v>
      </c>
      <c r="D25" s="29">
        <v>7264587</v>
      </c>
      <c r="E25" s="25">
        <v>0</v>
      </c>
      <c r="F25" s="29">
        <f t="shared" si="0"/>
        <v>7264587</v>
      </c>
      <c r="G25" s="30">
        <v>0</v>
      </c>
    </row>
    <row r="26" spans="1:7" ht="15.75" x14ac:dyDescent="0.25">
      <c r="A26" s="27">
        <v>101592</v>
      </c>
      <c r="B26" s="28">
        <v>20</v>
      </c>
      <c r="C26" s="28" t="s">
        <v>30</v>
      </c>
      <c r="D26" s="29">
        <v>124733</v>
      </c>
      <c r="E26" s="25">
        <v>0</v>
      </c>
      <c r="F26" s="29">
        <f t="shared" si="0"/>
        <v>124733</v>
      </c>
      <c r="G26" s="30">
        <v>0</v>
      </c>
    </row>
    <row r="27" spans="1:7" ht="30.75" customHeight="1" x14ac:dyDescent="0.25">
      <c r="A27" s="27">
        <v>1019</v>
      </c>
      <c r="B27" s="28"/>
      <c r="C27" s="31" t="s">
        <v>31</v>
      </c>
      <c r="D27" s="29">
        <f>+D29+D28</f>
        <v>179020</v>
      </c>
      <c r="E27" s="25">
        <f>+E29+E28</f>
        <v>0</v>
      </c>
      <c r="F27" s="29">
        <f>+D27-E27</f>
        <v>179020</v>
      </c>
      <c r="G27" s="30">
        <f>+G29+G28</f>
        <v>0</v>
      </c>
    </row>
    <row r="28" spans="1:7" ht="24.75" customHeight="1" x14ac:dyDescent="0.25">
      <c r="A28" s="27">
        <v>10191</v>
      </c>
      <c r="B28" s="28">
        <v>20</v>
      </c>
      <c r="C28" s="28" t="s">
        <v>32</v>
      </c>
      <c r="D28" s="29">
        <v>47487</v>
      </c>
      <c r="E28" s="25">
        <v>0</v>
      </c>
      <c r="F28" s="29">
        <f>+D28-E28</f>
        <v>47487</v>
      </c>
      <c r="G28" s="30">
        <v>0</v>
      </c>
    </row>
    <row r="29" spans="1:7" ht="15.75" x14ac:dyDescent="0.25">
      <c r="A29" s="27">
        <v>10193</v>
      </c>
      <c r="B29" s="28">
        <v>20</v>
      </c>
      <c r="C29" s="28" t="s">
        <v>33</v>
      </c>
      <c r="D29" s="29">
        <v>131533</v>
      </c>
      <c r="E29" s="25">
        <v>0</v>
      </c>
      <c r="F29" s="29">
        <f t="shared" si="0"/>
        <v>131533</v>
      </c>
      <c r="G29" s="30">
        <v>0</v>
      </c>
    </row>
    <row r="30" spans="1:7" ht="15.75" x14ac:dyDescent="0.25">
      <c r="A30" s="27">
        <v>102</v>
      </c>
      <c r="B30" s="28"/>
      <c r="C30" s="28" t="s">
        <v>34</v>
      </c>
      <c r="D30" s="29">
        <f>+D31+D32</f>
        <v>292434774.25999999</v>
      </c>
      <c r="E30" s="25">
        <f>+E31+E32</f>
        <v>0</v>
      </c>
      <c r="F30" s="29">
        <f>+D30-E30</f>
        <v>292434774.25999999</v>
      </c>
      <c r="G30" s="30">
        <f>+G31+G32</f>
        <v>0</v>
      </c>
    </row>
    <row r="31" spans="1:7" ht="15.75" x14ac:dyDescent="0.25">
      <c r="A31" s="27">
        <v>10212</v>
      </c>
      <c r="B31" s="28">
        <v>20</v>
      </c>
      <c r="C31" s="28" t="s">
        <v>35</v>
      </c>
      <c r="D31" s="29">
        <v>7796698</v>
      </c>
      <c r="E31" s="25">
        <v>0</v>
      </c>
      <c r="F31" s="29">
        <f t="shared" si="0"/>
        <v>7796698</v>
      </c>
      <c r="G31" s="30">
        <v>0</v>
      </c>
    </row>
    <row r="32" spans="1:7" ht="15.75" x14ac:dyDescent="0.25">
      <c r="A32" s="27">
        <v>10214</v>
      </c>
      <c r="B32" s="28">
        <v>20</v>
      </c>
      <c r="C32" s="28" t="s">
        <v>36</v>
      </c>
      <c r="D32" s="29">
        <v>284638076.25999999</v>
      </c>
      <c r="E32" s="25">
        <v>0</v>
      </c>
      <c r="F32" s="29">
        <f t="shared" si="0"/>
        <v>284638076.25999999</v>
      </c>
      <c r="G32" s="30">
        <v>0</v>
      </c>
    </row>
    <row r="33" spans="1:7" ht="31.5" x14ac:dyDescent="0.25">
      <c r="A33" s="27">
        <v>105</v>
      </c>
      <c r="B33" s="28"/>
      <c r="C33" s="31" t="s">
        <v>37</v>
      </c>
      <c r="D33" s="29">
        <f>+D34+D38+D42+D43</f>
        <v>3819311</v>
      </c>
      <c r="E33" s="25">
        <f>+E34+E38+E42+E43</f>
        <v>0</v>
      </c>
      <c r="F33" s="29">
        <f t="shared" si="0"/>
        <v>3819311</v>
      </c>
      <c r="G33" s="30">
        <f>+G34+G38+G42+G43</f>
        <v>0</v>
      </c>
    </row>
    <row r="34" spans="1:7" ht="15.75" x14ac:dyDescent="0.25">
      <c r="A34" s="27">
        <v>1051</v>
      </c>
      <c r="B34" s="28"/>
      <c r="C34" s="31" t="s">
        <v>38</v>
      </c>
      <c r="D34" s="29">
        <f>+D35+D36+D37</f>
        <v>1567861</v>
      </c>
      <c r="E34" s="25">
        <f>+E35+E36+E37</f>
        <v>0</v>
      </c>
      <c r="F34" s="29">
        <f t="shared" si="0"/>
        <v>1567861</v>
      </c>
      <c r="G34" s="30">
        <f>+G35+G36+G37</f>
        <v>0</v>
      </c>
    </row>
    <row r="35" spans="1:7" ht="15.75" x14ac:dyDescent="0.25">
      <c r="A35" s="27">
        <v>10511</v>
      </c>
      <c r="B35" s="28">
        <v>20</v>
      </c>
      <c r="C35" s="28" t="s">
        <v>39</v>
      </c>
      <c r="D35" s="29">
        <v>335846</v>
      </c>
      <c r="E35" s="25">
        <v>0</v>
      </c>
      <c r="F35" s="29">
        <f t="shared" si="0"/>
        <v>335846</v>
      </c>
      <c r="G35" s="30">
        <v>0</v>
      </c>
    </row>
    <row r="36" spans="1:7" ht="15.75" x14ac:dyDescent="0.25">
      <c r="A36" s="27">
        <v>10513</v>
      </c>
      <c r="B36" s="28">
        <v>20</v>
      </c>
      <c r="C36" s="28" t="s">
        <v>40</v>
      </c>
      <c r="D36" s="29">
        <v>554525</v>
      </c>
      <c r="E36" s="25">
        <v>0</v>
      </c>
      <c r="F36" s="29">
        <f t="shared" si="0"/>
        <v>554525</v>
      </c>
      <c r="G36" s="30">
        <v>0</v>
      </c>
    </row>
    <row r="37" spans="1:7" ht="15.75" x14ac:dyDescent="0.25">
      <c r="A37" s="27">
        <v>10514</v>
      </c>
      <c r="B37" s="28">
        <v>20</v>
      </c>
      <c r="C37" s="28" t="s">
        <v>41</v>
      </c>
      <c r="D37" s="29">
        <v>677490</v>
      </c>
      <c r="E37" s="25">
        <v>0</v>
      </c>
      <c r="F37" s="29">
        <f t="shared" si="0"/>
        <v>677490</v>
      </c>
      <c r="G37" s="30">
        <v>0</v>
      </c>
    </row>
    <row r="38" spans="1:7" ht="15.75" x14ac:dyDescent="0.25">
      <c r="A38" s="27">
        <v>1052</v>
      </c>
      <c r="B38" s="28"/>
      <c r="C38" s="31" t="s">
        <v>42</v>
      </c>
      <c r="D38" s="29">
        <f>+D39+D40+D41</f>
        <v>1831641</v>
      </c>
      <c r="E38" s="25">
        <f>+E39+E40+E41</f>
        <v>0</v>
      </c>
      <c r="F38" s="29">
        <f t="shared" si="0"/>
        <v>1831641</v>
      </c>
      <c r="G38" s="30">
        <f>+G39+G40+G41</f>
        <v>0</v>
      </c>
    </row>
    <row r="39" spans="1:7" ht="15.75" x14ac:dyDescent="0.25">
      <c r="A39" s="27">
        <v>10522</v>
      </c>
      <c r="B39" s="28">
        <v>20</v>
      </c>
      <c r="C39" s="28" t="s">
        <v>43</v>
      </c>
      <c r="D39" s="29">
        <v>1395713</v>
      </c>
      <c r="E39" s="32">
        <v>0</v>
      </c>
      <c r="F39" s="29">
        <f t="shared" si="0"/>
        <v>1395713</v>
      </c>
      <c r="G39" s="30">
        <v>0</v>
      </c>
    </row>
    <row r="40" spans="1:7" ht="15.75" x14ac:dyDescent="0.25">
      <c r="A40" s="27">
        <v>10523</v>
      </c>
      <c r="B40" s="28">
        <v>20</v>
      </c>
      <c r="C40" s="28" t="s">
        <v>44</v>
      </c>
      <c r="D40" s="29">
        <v>397273</v>
      </c>
      <c r="E40" s="32">
        <v>0</v>
      </c>
      <c r="F40" s="29">
        <f t="shared" si="0"/>
        <v>397273</v>
      </c>
      <c r="G40" s="30">
        <v>0</v>
      </c>
    </row>
    <row r="41" spans="1:7" ht="48" customHeight="1" x14ac:dyDescent="0.25">
      <c r="A41" s="27">
        <v>10527</v>
      </c>
      <c r="B41" s="28">
        <v>20</v>
      </c>
      <c r="C41" s="31" t="s">
        <v>45</v>
      </c>
      <c r="D41" s="29">
        <v>38655</v>
      </c>
      <c r="E41" s="32">
        <v>0</v>
      </c>
      <c r="F41" s="29">
        <f t="shared" si="0"/>
        <v>38655</v>
      </c>
      <c r="G41" s="30">
        <v>0</v>
      </c>
    </row>
    <row r="42" spans="1:7" ht="15.75" x14ac:dyDescent="0.25">
      <c r="A42" s="27">
        <v>1056</v>
      </c>
      <c r="B42" s="28">
        <v>20</v>
      </c>
      <c r="C42" s="28" t="s">
        <v>46</v>
      </c>
      <c r="D42" s="29">
        <v>251884</v>
      </c>
      <c r="E42" s="32"/>
      <c r="F42" s="29">
        <f t="shared" si="0"/>
        <v>251884</v>
      </c>
      <c r="G42" s="30">
        <v>0</v>
      </c>
    </row>
    <row r="43" spans="1:7" ht="16.5" thickBot="1" x14ac:dyDescent="0.3">
      <c r="A43" s="33">
        <v>1057</v>
      </c>
      <c r="B43" s="34">
        <v>20</v>
      </c>
      <c r="C43" s="34" t="s">
        <v>47</v>
      </c>
      <c r="D43" s="35">
        <v>167925</v>
      </c>
      <c r="E43" s="36">
        <f>+E54</f>
        <v>0</v>
      </c>
      <c r="F43" s="37">
        <f t="shared" si="0"/>
        <v>167925</v>
      </c>
      <c r="G43" s="38">
        <v>0</v>
      </c>
    </row>
    <row r="44" spans="1:7" ht="16.5" thickBot="1" x14ac:dyDescent="0.3">
      <c r="A44" s="39"/>
      <c r="B44" s="40"/>
      <c r="C44" s="40"/>
      <c r="D44" s="41"/>
      <c r="E44" s="42"/>
      <c r="F44" s="43"/>
      <c r="G44" s="41"/>
    </row>
    <row r="45" spans="1:7" x14ac:dyDescent="0.25">
      <c r="A45" s="234"/>
      <c r="B45" s="235"/>
      <c r="C45" s="235"/>
      <c r="D45" s="235"/>
      <c r="E45" s="235"/>
      <c r="F45" s="235"/>
      <c r="G45" s="236"/>
    </row>
    <row r="46" spans="1:7" x14ac:dyDescent="0.25">
      <c r="A46" s="231" t="s">
        <v>1</v>
      </c>
      <c r="B46" s="232"/>
      <c r="C46" s="232"/>
      <c r="D46" s="232"/>
      <c r="E46" s="232"/>
      <c r="F46" s="232"/>
      <c r="G46" s="233"/>
    </row>
    <row r="47" spans="1:7" x14ac:dyDescent="0.25">
      <c r="A47" s="231" t="s">
        <v>2</v>
      </c>
      <c r="B47" s="232"/>
      <c r="C47" s="232"/>
      <c r="D47" s="232"/>
      <c r="E47" s="232"/>
      <c r="F47" s="232"/>
      <c r="G47" s="233"/>
    </row>
    <row r="48" spans="1:7" x14ac:dyDescent="0.25">
      <c r="A48" s="7" t="s">
        <v>0</v>
      </c>
      <c r="G48" s="6"/>
    </row>
    <row r="49" spans="1:7" ht="6" customHeight="1" x14ac:dyDescent="0.25">
      <c r="A49" s="3"/>
      <c r="G49" s="8"/>
    </row>
    <row r="50" spans="1:7" x14ac:dyDescent="0.25">
      <c r="A50" s="3" t="s">
        <v>3</v>
      </c>
      <c r="C50" s="1" t="s">
        <v>4</v>
      </c>
      <c r="E50" s="4" t="s">
        <v>5</v>
      </c>
      <c r="F50" s="4" t="str">
        <f>F6</f>
        <v>ENERO</v>
      </c>
      <c r="G50" s="6" t="str">
        <f>G6</f>
        <v>VIGENCIA FISCAL: 2017</v>
      </c>
    </row>
    <row r="51" spans="1:7" ht="5.25" customHeight="1" thickBot="1" x14ac:dyDescent="0.3">
      <c r="A51" s="3"/>
      <c r="G51" s="6"/>
    </row>
    <row r="52" spans="1:7" ht="57.75" customHeight="1" thickBot="1" x14ac:dyDescent="0.3">
      <c r="A52" s="44" t="s">
        <v>7</v>
      </c>
      <c r="B52" s="45"/>
      <c r="C52" s="45" t="s">
        <v>8</v>
      </c>
      <c r="D52" s="46" t="s">
        <v>9</v>
      </c>
      <c r="E52" s="47" t="s">
        <v>10</v>
      </c>
      <c r="F52" s="46" t="s">
        <v>11</v>
      </c>
      <c r="G52" s="48" t="s">
        <v>12</v>
      </c>
    </row>
    <row r="53" spans="1:7" ht="17.25" customHeight="1" x14ac:dyDescent="0.25">
      <c r="A53" s="49">
        <v>2</v>
      </c>
      <c r="B53" s="50"/>
      <c r="C53" s="50" t="s">
        <v>48</v>
      </c>
      <c r="D53" s="51">
        <f>+D54</f>
        <v>320489850.32999998</v>
      </c>
      <c r="E53" s="52">
        <f>+E54</f>
        <v>0</v>
      </c>
      <c r="F53" s="53">
        <f>+D53-E53</f>
        <v>320489850.32999998</v>
      </c>
      <c r="G53" s="54">
        <f>+G54</f>
        <v>17253087</v>
      </c>
    </row>
    <row r="54" spans="1:7" ht="15.75" x14ac:dyDescent="0.25">
      <c r="A54" s="27">
        <v>20</v>
      </c>
      <c r="B54" s="28"/>
      <c r="C54" s="28" t="s">
        <v>48</v>
      </c>
      <c r="D54" s="29">
        <f>+D55</f>
        <v>320489850.32999998</v>
      </c>
      <c r="E54" s="55">
        <f>+E55</f>
        <v>0</v>
      </c>
      <c r="F54" s="29">
        <f t="shared" ref="F54:F76" si="1">+D54-E54</f>
        <v>320489850.32999998</v>
      </c>
      <c r="G54" s="30">
        <f>+G55</f>
        <v>17253087</v>
      </c>
    </row>
    <row r="55" spans="1:7" ht="15.75" x14ac:dyDescent="0.25">
      <c r="A55" s="27">
        <v>204</v>
      </c>
      <c r="B55" s="28"/>
      <c r="C55" s="28" t="s">
        <v>49</v>
      </c>
      <c r="D55" s="29">
        <f>+D56+D58+D64+D67+D69+D71+D73+D74+D76</f>
        <v>320489850.32999998</v>
      </c>
      <c r="E55" s="55">
        <f>+E56+E58+E64+E67+E69+E71+E76+E73+E74</f>
        <v>0</v>
      </c>
      <c r="F55" s="29">
        <f t="shared" si="1"/>
        <v>320489850.32999998</v>
      </c>
      <c r="G55" s="30">
        <f>+G56+G58+G64+G67+G69+G71+G76+G73+G74</f>
        <v>17253087</v>
      </c>
    </row>
    <row r="56" spans="1:7" ht="15.75" x14ac:dyDescent="0.25">
      <c r="A56" s="27">
        <v>2044</v>
      </c>
      <c r="B56" s="28"/>
      <c r="C56" s="28" t="s">
        <v>50</v>
      </c>
      <c r="D56" s="29">
        <f>+D57</f>
        <v>17631516</v>
      </c>
      <c r="E56" s="55">
        <f>+E57</f>
        <v>0</v>
      </c>
      <c r="F56" s="29">
        <f t="shared" si="1"/>
        <v>17631516</v>
      </c>
      <c r="G56" s="30">
        <f>+G57</f>
        <v>0</v>
      </c>
    </row>
    <row r="57" spans="1:7" ht="21" customHeight="1" x14ac:dyDescent="0.25">
      <c r="A57" s="27">
        <v>20441</v>
      </c>
      <c r="B57" s="28">
        <v>20</v>
      </c>
      <c r="C57" s="28" t="s">
        <v>51</v>
      </c>
      <c r="D57" s="29">
        <v>17631516</v>
      </c>
      <c r="E57" s="55">
        <v>0</v>
      </c>
      <c r="F57" s="29">
        <f t="shared" si="1"/>
        <v>17631516</v>
      </c>
      <c r="G57" s="30">
        <v>0</v>
      </c>
    </row>
    <row r="58" spans="1:7" ht="15.75" x14ac:dyDescent="0.25">
      <c r="A58" s="27">
        <v>2045</v>
      </c>
      <c r="B58" s="28"/>
      <c r="C58" s="28" t="s">
        <v>52</v>
      </c>
      <c r="D58" s="29">
        <f>+D59+D60+D61+D62+D63</f>
        <v>60194657</v>
      </c>
      <c r="E58" s="55">
        <f>+E59+E60+E61+E62+E63</f>
        <v>0</v>
      </c>
      <c r="F58" s="29">
        <f t="shared" si="1"/>
        <v>60194657</v>
      </c>
      <c r="G58" s="30">
        <f>+G59+G60+G61+G62+G63</f>
        <v>0</v>
      </c>
    </row>
    <row r="59" spans="1:7" ht="18.75" customHeight="1" x14ac:dyDescent="0.25">
      <c r="A59" s="27">
        <v>20451</v>
      </c>
      <c r="B59" s="28">
        <v>20</v>
      </c>
      <c r="C59" s="28" t="s">
        <v>53</v>
      </c>
      <c r="D59" s="29">
        <v>5000000</v>
      </c>
      <c r="E59" s="55">
        <v>0</v>
      </c>
      <c r="F59" s="29">
        <f t="shared" si="1"/>
        <v>5000000</v>
      </c>
      <c r="G59" s="30">
        <v>0</v>
      </c>
    </row>
    <row r="60" spans="1:7" s="58" customFormat="1" ht="31.5" customHeight="1" x14ac:dyDescent="0.25">
      <c r="A60" s="56">
        <v>20452</v>
      </c>
      <c r="B60" s="31">
        <v>20</v>
      </c>
      <c r="C60" s="31" t="s">
        <v>54</v>
      </c>
      <c r="D60" s="57">
        <v>10500000</v>
      </c>
      <c r="E60" s="55">
        <v>0</v>
      </c>
      <c r="F60" s="57">
        <f t="shared" si="1"/>
        <v>10500000</v>
      </c>
      <c r="G60" s="30">
        <v>0</v>
      </c>
    </row>
    <row r="61" spans="1:7" s="58" customFormat="1" ht="34.5" customHeight="1" x14ac:dyDescent="0.25">
      <c r="A61" s="56">
        <v>20456</v>
      </c>
      <c r="B61" s="31">
        <v>20</v>
      </c>
      <c r="C61" s="31" t="s">
        <v>55</v>
      </c>
      <c r="D61" s="57">
        <v>4999995</v>
      </c>
      <c r="E61" s="55">
        <v>0</v>
      </c>
      <c r="F61" s="57">
        <f t="shared" si="1"/>
        <v>4999995</v>
      </c>
      <c r="G61" s="30">
        <v>0</v>
      </c>
    </row>
    <row r="62" spans="1:7" ht="18.75" customHeight="1" x14ac:dyDescent="0.25">
      <c r="A62" s="27">
        <v>204510</v>
      </c>
      <c r="B62" s="28">
        <v>20</v>
      </c>
      <c r="C62" s="28" t="s">
        <v>56</v>
      </c>
      <c r="D62" s="29">
        <v>31694662</v>
      </c>
      <c r="E62" s="55">
        <v>0</v>
      </c>
      <c r="F62" s="29">
        <f t="shared" si="1"/>
        <v>31694662</v>
      </c>
      <c r="G62" s="220">
        <v>0</v>
      </c>
    </row>
    <row r="63" spans="1:7" ht="18.75" customHeight="1" x14ac:dyDescent="0.25">
      <c r="A63" s="27">
        <v>204513</v>
      </c>
      <c r="B63" s="28">
        <v>20</v>
      </c>
      <c r="C63" s="28" t="s">
        <v>57</v>
      </c>
      <c r="D63" s="29">
        <v>8000000</v>
      </c>
      <c r="E63" s="55">
        <v>0</v>
      </c>
      <c r="F63" s="29">
        <f t="shared" si="1"/>
        <v>8000000</v>
      </c>
      <c r="G63" s="220">
        <v>0</v>
      </c>
    </row>
    <row r="64" spans="1:7" ht="18" customHeight="1" x14ac:dyDescent="0.25">
      <c r="A64" s="27">
        <v>2046</v>
      </c>
      <c r="B64" s="28"/>
      <c r="C64" s="28" t="s">
        <v>58</v>
      </c>
      <c r="D64" s="29">
        <f>+D65+D66</f>
        <v>16855354</v>
      </c>
      <c r="E64" s="55">
        <f>+E65+E66</f>
        <v>0</v>
      </c>
      <c r="F64" s="29">
        <f t="shared" si="1"/>
        <v>16855354</v>
      </c>
      <c r="G64" s="220">
        <f>+G65+G66</f>
        <v>12635354</v>
      </c>
    </row>
    <row r="65" spans="1:7" ht="18" customHeight="1" x14ac:dyDescent="0.25">
      <c r="A65" s="27">
        <v>20462</v>
      </c>
      <c r="B65" s="28">
        <v>20</v>
      </c>
      <c r="C65" s="28" t="s">
        <v>59</v>
      </c>
      <c r="D65" s="29">
        <v>4220000</v>
      </c>
      <c r="E65" s="55">
        <v>0</v>
      </c>
      <c r="F65" s="29">
        <f t="shared" si="1"/>
        <v>4220000</v>
      </c>
      <c r="G65" s="220">
        <v>0</v>
      </c>
    </row>
    <row r="66" spans="1:7" ht="18" customHeight="1" x14ac:dyDescent="0.25">
      <c r="A66" s="27">
        <v>20465</v>
      </c>
      <c r="B66" s="28">
        <v>20</v>
      </c>
      <c r="C66" s="28" t="s">
        <v>60</v>
      </c>
      <c r="D66" s="29">
        <v>12635354</v>
      </c>
      <c r="E66" s="55">
        <v>0</v>
      </c>
      <c r="F66" s="29">
        <f t="shared" si="1"/>
        <v>12635354</v>
      </c>
      <c r="G66" s="220">
        <v>12635354</v>
      </c>
    </row>
    <row r="67" spans="1:7" ht="18" customHeight="1" x14ac:dyDescent="0.25">
      <c r="A67" s="27">
        <v>2047</v>
      </c>
      <c r="B67" s="28"/>
      <c r="C67" s="28" t="s">
        <v>61</v>
      </c>
      <c r="D67" s="29">
        <f>+D68</f>
        <v>35889007</v>
      </c>
      <c r="E67" s="55">
        <f>+E68</f>
        <v>0</v>
      </c>
      <c r="F67" s="29">
        <f t="shared" si="1"/>
        <v>35889007</v>
      </c>
      <c r="G67" s="220">
        <f>+G68</f>
        <v>0</v>
      </c>
    </row>
    <row r="68" spans="1:7" ht="18" customHeight="1" x14ac:dyDescent="0.25">
      <c r="A68" s="27">
        <v>20476</v>
      </c>
      <c r="B68" s="28">
        <v>20</v>
      </c>
      <c r="C68" s="28" t="s">
        <v>62</v>
      </c>
      <c r="D68" s="29">
        <v>35889007</v>
      </c>
      <c r="E68" s="55">
        <v>0</v>
      </c>
      <c r="F68" s="29">
        <f t="shared" si="1"/>
        <v>35889007</v>
      </c>
      <c r="G68" s="220">
        <v>0</v>
      </c>
    </row>
    <row r="69" spans="1:7" ht="18" customHeight="1" x14ac:dyDescent="0.25">
      <c r="A69" s="27">
        <v>2048</v>
      </c>
      <c r="B69" s="28"/>
      <c r="C69" s="28" t="s">
        <v>63</v>
      </c>
      <c r="D69" s="29">
        <f>+D70</f>
        <v>4617733</v>
      </c>
      <c r="E69" s="55">
        <f>+E70</f>
        <v>0</v>
      </c>
      <c r="F69" s="29">
        <f t="shared" si="1"/>
        <v>4617733</v>
      </c>
      <c r="G69" s="220">
        <f>+G70</f>
        <v>4617733</v>
      </c>
    </row>
    <row r="70" spans="1:7" ht="18" customHeight="1" x14ac:dyDescent="0.25">
      <c r="A70" s="27">
        <v>20486</v>
      </c>
      <c r="B70" s="28">
        <v>20</v>
      </c>
      <c r="C70" s="28" t="s">
        <v>64</v>
      </c>
      <c r="D70" s="29">
        <v>4617733</v>
      </c>
      <c r="E70" s="55">
        <v>0</v>
      </c>
      <c r="F70" s="29">
        <f t="shared" si="1"/>
        <v>4617733</v>
      </c>
      <c r="G70" s="220">
        <v>4617733</v>
      </c>
    </row>
    <row r="71" spans="1:7" ht="15.75" x14ac:dyDescent="0.25">
      <c r="A71" s="27">
        <v>2049</v>
      </c>
      <c r="B71" s="28"/>
      <c r="C71" s="28" t="s">
        <v>65</v>
      </c>
      <c r="D71" s="29">
        <f>+D72</f>
        <v>56234082</v>
      </c>
      <c r="E71" s="55">
        <f>+E72</f>
        <v>0</v>
      </c>
      <c r="F71" s="29">
        <f t="shared" si="1"/>
        <v>56234082</v>
      </c>
      <c r="G71" s="220">
        <f>+G72</f>
        <v>0</v>
      </c>
    </row>
    <row r="72" spans="1:7" ht="22.5" customHeight="1" x14ac:dyDescent="0.25">
      <c r="A72" s="27">
        <v>20495</v>
      </c>
      <c r="B72" s="28">
        <v>20</v>
      </c>
      <c r="C72" s="28" t="s">
        <v>66</v>
      </c>
      <c r="D72" s="29">
        <v>56234082</v>
      </c>
      <c r="E72" s="55">
        <v>0</v>
      </c>
      <c r="F72" s="29">
        <f t="shared" si="1"/>
        <v>56234082</v>
      </c>
      <c r="G72" s="220">
        <v>0</v>
      </c>
    </row>
    <row r="73" spans="1:7" ht="24.75" customHeight="1" x14ac:dyDescent="0.25">
      <c r="A73" s="27">
        <v>20414</v>
      </c>
      <c r="B73" s="28">
        <v>20</v>
      </c>
      <c r="C73" s="28" t="s">
        <v>67</v>
      </c>
      <c r="D73" s="29">
        <v>27500</v>
      </c>
      <c r="E73" s="55">
        <v>0</v>
      </c>
      <c r="F73" s="29">
        <f t="shared" si="1"/>
        <v>27500</v>
      </c>
      <c r="G73" s="220">
        <v>0</v>
      </c>
    </row>
    <row r="74" spans="1:7" ht="22.5" customHeight="1" x14ac:dyDescent="0.25">
      <c r="A74" s="27">
        <v>20421</v>
      </c>
      <c r="B74" s="28"/>
      <c r="C74" s="28" t="s">
        <v>68</v>
      </c>
      <c r="D74" s="29">
        <f>+D75</f>
        <v>33880000</v>
      </c>
      <c r="E74" s="55">
        <f>+E75</f>
        <v>0</v>
      </c>
      <c r="F74" s="29">
        <f>+D74-E74</f>
        <v>33880000</v>
      </c>
      <c r="G74" s="220">
        <f>+G75</f>
        <v>0</v>
      </c>
    </row>
    <row r="75" spans="1:7" ht="18.75" customHeight="1" x14ac:dyDescent="0.25">
      <c r="A75" s="27">
        <v>204214</v>
      </c>
      <c r="B75" s="28">
        <v>20</v>
      </c>
      <c r="C75" s="28" t="s">
        <v>69</v>
      </c>
      <c r="D75" s="29">
        <v>33880000</v>
      </c>
      <c r="E75" s="55">
        <v>0</v>
      </c>
      <c r="F75" s="29">
        <f>+D75-E75</f>
        <v>33880000</v>
      </c>
      <c r="G75" s="220">
        <v>0</v>
      </c>
    </row>
    <row r="76" spans="1:7" ht="18.75" customHeight="1" x14ac:dyDescent="0.25">
      <c r="A76" s="27">
        <v>20441</v>
      </c>
      <c r="B76" s="28"/>
      <c r="C76" s="28" t="s">
        <v>70</v>
      </c>
      <c r="D76" s="29">
        <f>+D77</f>
        <v>95160001.329999998</v>
      </c>
      <c r="E76" s="55">
        <f>+E77</f>
        <v>0</v>
      </c>
      <c r="F76" s="29">
        <f t="shared" si="1"/>
        <v>95160001.329999998</v>
      </c>
      <c r="G76" s="220">
        <f>+G77</f>
        <v>0</v>
      </c>
    </row>
    <row r="77" spans="1:7" ht="18.75" customHeight="1" x14ac:dyDescent="0.25">
      <c r="A77" s="27">
        <v>2044113</v>
      </c>
      <c r="B77" s="28">
        <v>20</v>
      </c>
      <c r="C77" s="28" t="s">
        <v>70</v>
      </c>
      <c r="D77" s="29">
        <v>95160001.329999998</v>
      </c>
      <c r="E77" s="55">
        <v>0</v>
      </c>
      <c r="F77" s="29">
        <f>+D77-E77</f>
        <v>95160001.329999998</v>
      </c>
      <c r="G77" s="220">
        <v>0</v>
      </c>
    </row>
    <row r="78" spans="1:7" ht="18.75" customHeight="1" x14ac:dyDescent="0.25">
      <c r="A78" s="27">
        <v>3</v>
      </c>
      <c r="B78" s="28"/>
      <c r="C78" s="28" t="s">
        <v>71</v>
      </c>
      <c r="D78" s="29">
        <f t="shared" ref="D78:E80" si="2">+D79</f>
        <v>132590319</v>
      </c>
      <c r="E78" s="55">
        <f t="shared" si="2"/>
        <v>0</v>
      </c>
      <c r="F78" s="29">
        <f>+D78-E78</f>
        <v>132590319</v>
      </c>
      <c r="G78" s="220">
        <f>+G79</f>
        <v>0</v>
      </c>
    </row>
    <row r="79" spans="1:7" ht="18.75" customHeight="1" x14ac:dyDescent="0.25">
      <c r="A79" s="27">
        <v>36</v>
      </c>
      <c r="B79" s="28"/>
      <c r="C79" s="28" t="s">
        <v>72</v>
      </c>
      <c r="D79" s="29">
        <f t="shared" si="2"/>
        <v>132590319</v>
      </c>
      <c r="E79" s="55">
        <f t="shared" si="2"/>
        <v>0</v>
      </c>
      <c r="F79" s="29">
        <f>+D79-E79</f>
        <v>132590319</v>
      </c>
      <c r="G79" s="220">
        <f>+G80</f>
        <v>0</v>
      </c>
    </row>
    <row r="80" spans="1:7" ht="18.75" customHeight="1" x14ac:dyDescent="0.25">
      <c r="A80" s="27">
        <v>361</v>
      </c>
      <c r="B80" s="28"/>
      <c r="C80" s="28" t="s">
        <v>73</v>
      </c>
      <c r="D80" s="29">
        <f t="shared" si="2"/>
        <v>132590319</v>
      </c>
      <c r="E80" s="55">
        <f t="shared" si="2"/>
        <v>0</v>
      </c>
      <c r="F80" s="29">
        <f>+D80-E80</f>
        <v>132590319</v>
      </c>
      <c r="G80" s="220">
        <f>+G81</f>
        <v>0</v>
      </c>
    </row>
    <row r="81" spans="1:240" ht="18.75" customHeight="1" thickBot="1" x14ac:dyDescent="0.3">
      <c r="A81" s="33">
        <v>36113</v>
      </c>
      <c r="B81" s="34">
        <v>20</v>
      </c>
      <c r="C81" s="34" t="s">
        <v>74</v>
      </c>
      <c r="D81" s="37">
        <v>132590319</v>
      </c>
      <c r="E81" s="36">
        <v>0</v>
      </c>
      <c r="F81" s="37">
        <f>+D81-E81</f>
        <v>132590319</v>
      </c>
      <c r="G81" s="221">
        <v>0</v>
      </c>
    </row>
    <row r="82" spans="1:240" ht="15.75" thickBot="1" x14ac:dyDescent="0.3">
      <c r="A82" s="59"/>
      <c r="D82" s="60"/>
      <c r="E82" s="9"/>
      <c r="F82" s="60"/>
      <c r="G82" s="60"/>
    </row>
    <row r="83" spans="1:240" x14ac:dyDescent="0.25">
      <c r="A83" s="234" t="s">
        <v>1</v>
      </c>
      <c r="B83" s="235"/>
      <c r="C83" s="235"/>
      <c r="D83" s="235"/>
      <c r="E83" s="235"/>
      <c r="F83" s="235"/>
      <c r="G83" s="236"/>
      <c r="H83" s="108"/>
      <c r="I83" s="235"/>
      <c r="J83" s="235"/>
      <c r="K83" s="235"/>
      <c r="L83" s="236"/>
      <c r="M83" s="234"/>
      <c r="N83" s="235"/>
      <c r="O83" s="235"/>
      <c r="P83" s="235"/>
      <c r="Q83" s="235"/>
      <c r="R83" s="235"/>
      <c r="S83" s="236"/>
      <c r="T83" s="234"/>
      <c r="U83" s="235"/>
      <c r="V83" s="235"/>
      <c r="W83" s="235"/>
      <c r="X83" s="235"/>
      <c r="Y83" s="235"/>
      <c r="Z83" s="236"/>
      <c r="AA83" s="234"/>
      <c r="AB83" s="235"/>
      <c r="AC83" s="235"/>
      <c r="AD83" s="235"/>
      <c r="AE83" s="235"/>
      <c r="AF83" s="235"/>
      <c r="AG83" s="236"/>
      <c r="AH83" s="234"/>
      <c r="AI83" s="235"/>
      <c r="AJ83" s="235"/>
      <c r="AK83" s="235"/>
      <c r="AL83" s="235"/>
      <c r="AM83" s="235"/>
      <c r="AN83" s="236"/>
      <c r="AO83" s="234"/>
      <c r="AP83" s="235"/>
      <c r="AQ83" s="235"/>
      <c r="AR83" s="235"/>
      <c r="AS83" s="235"/>
      <c r="AT83" s="235"/>
      <c r="AU83" s="236"/>
      <c r="AV83" s="234"/>
      <c r="AW83" s="235"/>
      <c r="AX83" s="235"/>
      <c r="AY83" s="235"/>
      <c r="AZ83" s="235"/>
      <c r="BA83" s="235"/>
      <c r="BB83" s="236"/>
      <c r="BC83" s="234"/>
      <c r="BD83" s="235"/>
      <c r="BE83" s="235"/>
      <c r="BF83" s="235"/>
      <c r="BG83" s="235"/>
      <c r="BH83" s="235"/>
      <c r="BI83" s="236"/>
      <c r="BJ83" s="234"/>
      <c r="BK83" s="235"/>
      <c r="BL83" s="235"/>
      <c r="BM83" s="235"/>
      <c r="BN83" s="235"/>
      <c r="BO83" s="235"/>
      <c r="BP83" s="236"/>
      <c r="BQ83" s="234"/>
      <c r="BR83" s="235"/>
      <c r="BS83" s="235"/>
      <c r="BT83" s="235"/>
      <c r="BU83" s="235"/>
      <c r="BV83" s="235"/>
      <c r="BW83" s="236"/>
      <c r="BX83" s="234"/>
      <c r="BY83" s="235"/>
      <c r="BZ83" s="235"/>
      <c r="CA83" s="235"/>
      <c r="CB83" s="235"/>
      <c r="CC83" s="235"/>
      <c r="CD83" s="236"/>
      <c r="CE83" s="234"/>
      <c r="CF83" s="235"/>
      <c r="CG83" s="235"/>
      <c r="CH83" s="235"/>
      <c r="CI83" s="235"/>
      <c r="CJ83" s="235"/>
      <c r="CK83" s="236"/>
      <c r="CL83" s="234"/>
      <c r="CM83" s="235"/>
      <c r="CN83" s="235"/>
      <c r="CO83" s="235"/>
      <c r="CP83" s="235"/>
      <c r="CQ83" s="235"/>
      <c r="CR83" s="236"/>
      <c r="CS83" s="234"/>
      <c r="CT83" s="235"/>
      <c r="CU83" s="235"/>
      <c r="CV83" s="235"/>
      <c r="CW83" s="235"/>
      <c r="CX83" s="235"/>
      <c r="CY83" s="236"/>
      <c r="CZ83" s="234"/>
      <c r="DA83" s="235"/>
      <c r="DB83" s="235"/>
      <c r="DC83" s="235"/>
      <c r="DD83" s="235"/>
      <c r="DE83" s="235"/>
      <c r="DF83" s="236"/>
      <c r="DG83" s="234"/>
      <c r="DH83" s="235"/>
      <c r="DI83" s="235"/>
      <c r="DJ83" s="235"/>
      <c r="DK83" s="235"/>
      <c r="DL83" s="235"/>
      <c r="DM83" s="236"/>
      <c r="DN83" s="234"/>
      <c r="DO83" s="235"/>
      <c r="DP83" s="235"/>
      <c r="DQ83" s="235"/>
      <c r="DR83" s="235"/>
      <c r="DS83" s="235"/>
      <c r="DT83" s="236"/>
      <c r="DU83" s="234"/>
      <c r="DV83" s="235"/>
      <c r="DW83" s="235"/>
      <c r="DX83" s="235"/>
      <c r="DY83" s="235"/>
      <c r="DZ83" s="235"/>
      <c r="EA83" s="236"/>
      <c r="EB83" s="234"/>
      <c r="EC83" s="235"/>
      <c r="ED83" s="235"/>
      <c r="EE83" s="235"/>
      <c r="EF83" s="235"/>
      <c r="EG83" s="235"/>
      <c r="EH83" s="236"/>
      <c r="EI83" s="234"/>
      <c r="EJ83" s="235"/>
      <c r="EK83" s="235"/>
      <c r="EL83" s="235"/>
      <c r="EM83" s="235"/>
      <c r="EN83" s="235"/>
      <c r="EO83" s="236"/>
      <c r="EP83" s="234"/>
      <c r="EQ83" s="235"/>
      <c r="ER83" s="235"/>
      <c r="ES83" s="235"/>
      <c r="ET83" s="235"/>
      <c r="EU83" s="235"/>
      <c r="EV83" s="236"/>
      <c r="EW83" s="234"/>
      <c r="EX83" s="235"/>
      <c r="EY83" s="235"/>
      <c r="EZ83" s="235"/>
      <c r="FA83" s="235"/>
      <c r="FB83" s="235"/>
      <c r="FC83" s="236"/>
      <c r="FD83" s="234"/>
      <c r="FE83" s="235"/>
      <c r="FF83" s="235"/>
      <c r="FG83" s="235"/>
      <c r="FH83" s="235"/>
      <c r="FI83" s="235"/>
      <c r="FJ83" s="236"/>
      <c r="FK83" s="234"/>
      <c r="FL83" s="235"/>
      <c r="FM83" s="235"/>
      <c r="FN83" s="235"/>
      <c r="FO83" s="235"/>
      <c r="FP83" s="235"/>
      <c r="FQ83" s="236"/>
      <c r="FR83" s="234"/>
      <c r="FS83" s="235"/>
      <c r="FT83" s="235"/>
      <c r="FU83" s="235"/>
      <c r="FV83" s="235"/>
      <c r="FW83" s="235"/>
      <c r="FX83" s="236"/>
      <c r="FY83" s="234"/>
      <c r="FZ83" s="235"/>
      <c r="GA83" s="235"/>
      <c r="GB83" s="235"/>
      <c r="GC83" s="235"/>
      <c r="GD83" s="235"/>
      <c r="GE83" s="236"/>
      <c r="GF83" s="234"/>
      <c r="GG83" s="235"/>
      <c r="GH83" s="235"/>
      <c r="GI83" s="235"/>
      <c r="GJ83" s="235"/>
      <c r="GK83" s="235"/>
      <c r="GL83" s="236"/>
      <c r="GM83" s="234"/>
      <c r="GN83" s="235"/>
      <c r="GO83" s="235"/>
      <c r="GP83" s="235"/>
      <c r="GQ83" s="235"/>
      <c r="GR83" s="235"/>
      <c r="GS83" s="236"/>
      <c r="GT83" s="234"/>
      <c r="GU83" s="235"/>
      <c r="GV83" s="235"/>
      <c r="GW83" s="235"/>
      <c r="GX83" s="235"/>
      <c r="GY83" s="235"/>
      <c r="GZ83" s="236"/>
      <c r="HA83" s="234"/>
      <c r="HB83" s="235"/>
      <c r="HC83" s="235"/>
      <c r="HD83" s="235"/>
      <c r="HE83" s="235"/>
      <c r="HF83" s="235"/>
      <c r="HG83" s="236"/>
      <c r="HH83" s="234"/>
      <c r="HI83" s="235"/>
      <c r="HJ83" s="235"/>
      <c r="HK83" s="235"/>
      <c r="HL83" s="235"/>
      <c r="HM83" s="235"/>
      <c r="HN83" s="236"/>
      <c r="HO83" s="234"/>
      <c r="HP83" s="235"/>
      <c r="HQ83" s="235"/>
      <c r="HR83" s="235"/>
      <c r="HS83" s="235"/>
      <c r="HT83" s="235"/>
      <c r="HU83" s="236"/>
      <c r="HV83" s="234"/>
      <c r="HW83" s="235"/>
      <c r="HX83" s="235"/>
      <c r="HY83" s="235"/>
      <c r="HZ83" s="235"/>
      <c r="IA83" s="235"/>
      <c r="IB83" s="236"/>
      <c r="IC83" s="234"/>
      <c r="ID83" s="235"/>
      <c r="IE83" s="235"/>
      <c r="IF83" s="235"/>
    </row>
    <row r="84" spans="1:240" ht="15.75" customHeight="1" x14ac:dyDescent="0.25">
      <c r="A84" s="231" t="s">
        <v>2</v>
      </c>
      <c r="B84" s="232"/>
      <c r="C84" s="232"/>
      <c r="D84" s="232"/>
      <c r="E84" s="232"/>
      <c r="F84" s="232"/>
      <c r="G84" s="233"/>
    </row>
    <row r="85" spans="1:240" x14ac:dyDescent="0.25">
      <c r="A85" s="7" t="s">
        <v>0</v>
      </c>
      <c r="G85" s="6"/>
    </row>
    <row r="86" spans="1:240" ht="12.75" customHeight="1" x14ac:dyDescent="0.25">
      <c r="A86" s="3"/>
      <c r="G86" s="8"/>
    </row>
    <row r="87" spans="1:240" x14ac:dyDescent="0.25">
      <c r="A87" s="3" t="s">
        <v>3</v>
      </c>
      <c r="C87" s="1" t="s">
        <v>4</v>
      </c>
      <c r="E87" s="4" t="s">
        <v>5</v>
      </c>
      <c r="F87" s="4" t="str">
        <f>F50</f>
        <v>ENERO</v>
      </c>
      <c r="G87" s="6" t="str">
        <f>G50</f>
        <v>VIGENCIA FISCAL: 2017</v>
      </c>
    </row>
    <row r="88" spans="1:240" ht="7.5" customHeight="1" thickBot="1" x14ac:dyDescent="0.3">
      <c r="A88" s="62"/>
      <c r="B88" s="63"/>
      <c r="C88" s="63"/>
      <c r="D88" s="64"/>
      <c r="E88" s="65"/>
      <c r="F88" s="64"/>
      <c r="G88" s="66"/>
    </row>
    <row r="89" spans="1:240" ht="61.5" customHeight="1" thickBot="1" x14ac:dyDescent="0.3">
      <c r="A89" s="67" t="s">
        <v>7</v>
      </c>
      <c r="B89" s="68"/>
      <c r="C89" s="68" t="s">
        <v>8</v>
      </c>
      <c r="D89" s="69" t="s">
        <v>9</v>
      </c>
      <c r="E89" s="70" t="s">
        <v>10</v>
      </c>
      <c r="F89" s="69" t="s">
        <v>11</v>
      </c>
      <c r="G89" s="71" t="s">
        <v>12</v>
      </c>
    </row>
    <row r="90" spans="1:240" ht="16.5" thickBot="1" x14ac:dyDescent="0.3">
      <c r="A90" s="222" t="s">
        <v>75</v>
      </c>
      <c r="B90" s="223"/>
      <c r="C90" s="223" t="s">
        <v>76</v>
      </c>
      <c r="D90" s="224">
        <f>+D91+D113+D116+D120</f>
        <v>578520230924.90002</v>
      </c>
      <c r="E90" s="224">
        <f>+E91+E113+E116+E120</f>
        <v>0</v>
      </c>
      <c r="F90" s="224">
        <f t="shared" ref="F90:F101" si="3">+D90-E90</f>
        <v>578520230924.90002</v>
      </c>
      <c r="G90" s="225">
        <f>+G91+G113+G116+G120</f>
        <v>302140345389</v>
      </c>
    </row>
    <row r="91" spans="1:240" ht="35.25" customHeight="1" x14ac:dyDescent="0.25">
      <c r="A91" s="49">
        <v>113</v>
      </c>
      <c r="B91" s="50"/>
      <c r="C91" s="72" t="s">
        <v>77</v>
      </c>
      <c r="D91" s="53">
        <f>+D92+D99+D102+D105</f>
        <v>544874770531.5</v>
      </c>
      <c r="E91" s="53">
        <f>+E92+E99+E102</f>
        <v>0</v>
      </c>
      <c r="F91" s="53">
        <f t="shared" si="3"/>
        <v>544874770531.5</v>
      </c>
      <c r="G91" s="226">
        <f>+G92+G99+G102</f>
        <v>270959345389</v>
      </c>
    </row>
    <row r="92" spans="1:240" ht="15.75" x14ac:dyDescent="0.25">
      <c r="A92" s="27">
        <v>113600</v>
      </c>
      <c r="B92" s="28"/>
      <c r="C92" s="31" t="s">
        <v>78</v>
      </c>
      <c r="D92" s="29">
        <f>+D93+D94+D95+D97+D98+D96</f>
        <v>481742477670</v>
      </c>
      <c r="E92" s="29">
        <f>+E93+E94+E95+E97+E98+E96</f>
        <v>0</v>
      </c>
      <c r="F92" s="29">
        <f t="shared" si="3"/>
        <v>481742477670</v>
      </c>
      <c r="G92" s="30">
        <f>+G93+G94+G95+G97+G98+G96</f>
        <v>211796626844</v>
      </c>
    </row>
    <row r="93" spans="1:240" ht="57.75" customHeight="1" x14ac:dyDescent="0.25">
      <c r="A93" s="27">
        <v>113600129</v>
      </c>
      <c r="B93" s="28">
        <v>11</v>
      </c>
      <c r="C93" s="31" t="s">
        <v>79</v>
      </c>
      <c r="D93" s="29">
        <v>37670192242</v>
      </c>
      <c r="E93" s="32">
        <v>0</v>
      </c>
      <c r="F93" s="29">
        <f t="shared" si="3"/>
        <v>37670192242</v>
      </c>
      <c r="G93" s="30">
        <v>37670192242</v>
      </c>
    </row>
    <row r="94" spans="1:240" ht="36" customHeight="1" x14ac:dyDescent="0.25">
      <c r="A94" s="27">
        <v>113600130</v>
      </c>
      <c r="B94" s="28">
        <v>11</v>
      </c>
      <c r="C94" s="31" t="s">
        <v>80</v>
      </c>
      <c r="D94" s="29">
        <v>21300413208</v>
      </c>
      <c r="E94" s="32">
        <v>0</v>
      </c>
      <c r="F94" s="29">
        <f t="shared" si="3"/>
        <v>21300413208</v>
      </c>
      <c r="G94" s="30">
        <v>21300413208</v>
      </c>
    </row>
    <row r="95" spans="1:240" ht="36" customHeight="1" x14ac:dyDescent="0.25">
      <c r="A95" s="27">
        <v>113600131</v>
      </c>
      <c r="B95" s="28">
        <v>11</v>
      </c>
      <c r="C95" s="31" t="s">
        <v>81</v>
      </c>
      <c r="D95" s="29">
        <v>1646021394</v>
      </c>
      <c r="E95" s="32">
        <v>0</v>
      </c>
      <c r="F95" s="29">
        <f t="shared" si="3"/>
        <v>1646021394</v>
      </c>
      <c r="G95" s="30">
        <v>1646021394</v>
      </c>
    </row>
    <row r="96" spans="1:240" ht="36" customHeight="1" x14ac:dyDescent="0.25">
      <c r="A96" s="27">
        <v>113600134</v>
      </c>
      <c r="B96" s="28">
        <v>20</v>
      </c>
      <c r="C96" s="31" t="s">
        <v>82</v>
      </c>
      <c r="D96" s="29">
        <v>269945850826</v>
      </c>
      <c r="E96" s="32">
        <v>0</v>
      </c>
      <c r="F96" s="29">
        <f t="shared" si="3"/>
        <v>269945850826</v>
      </c>
      <c r="G96" s="30">
        <v>0</v>
      </c>
    </row>
    <row r="97" spans="1:240" ht="36" customHeight="1" x14ac:dyDescent="0.25">
      <c r="A97" s="27">
        <v>113600136</v>
      </c>
      <c r="B97" s="28">
        <v>10</v>
      </c>
      <c r="C97" s="31" t="s">
        <v>83</v>
      </c>
      <c r="D97" s="29">
        <v>57000000000</v>
      </c>
      <c r="E97" s="32">
        <v>0</v>
      </c>
      <c r="F97" s="29">
        <f t="shared" si="3"/>
        <v>57000000000</v>
      </c>
      <c r="G97" s="30">
        <v>57000000000</v>
      </c>
    </row>
    <row r="98" spans="1:240" ht="52.5" customHeight="1" x14ac:dyDescent="0.25">
      <c r="A98" s="27">
        <v>113600139</v>
      </c>
      <c r="B98" s="28">
        <v>10</v>
      </c>
      <c r="C98" s="31" t="s">
        <v>84</v>
      </c>
      <c r="D98" s="29">
        <v>94180000000</v>
      </c>
      <c r="E98" s="32">
        <v>0</v>
      </c>
      <c r="F98" s="29">
        <f t="shared" si="3"/>
        <v>94180000000</v>
      </c>
      <c r="G98" s="30">
        <v>94180000000</v>
      </c>
    </row>
    <row r="99" spans="1:240" ht="15.75" x14ac:dyDescent="0.25">
      <c r="A99" s="27">
        <v>113601</v>
      </c>
      <c r="B99" s="28"/>
      <c r="C99" s="31" t="s">
        <v>85</v>
      </c>
      <c r="D99" s="29">
        <f>+D100+D101</f>
        <v>59162718545</v>
      </c>
      <c r="E99" s="32">
        <f>+E100+E101</f>
        <v>0</v>
      </c>
      <c r="F99" s="29">
        <f t="shared" si="3"/>
        <v>59162718545</v>
      </c>
      <c r="G99" s="30">
        <f>+G100+G101</f>
        <v>59162718545</v>
      </c>
    </row>
    <row r="100" spans="1:240" ht="79.5" customHeight="1" x14ac:dyDescent="0.25">
      <c r="A100" s="27">
        <v>11360111</v>
      </c>
      <c r="B100" s="28">
        <v>11</v>
      </c>
      <c r="C100" s="73" t="s">
        <v>86</v>
      </c>
      <c r="D100" s="29">
        <v>27586623923</v>
      </c>
      <c r="E100" s="32">
        <v>0</v>
      </c>
      <c r="F100" s="29">
        <f t="shared" si="3"/>
        <v>27586623923</v>
      </c>
      <c r="G100" s="30">
        <v>27586623923</v>
      </c>
    </row>
    <row r="101" spans="1:240" ht="48.75" customHeight="1" x14ac:dyDescent="0.25">
      <c r="A101" s="27">
        <v>11360112</v>
      </c>
      <c r="B101" s="28">
        <v>11</v>
      </c>
      <c r="C101" s="31" t="s">
        <v>87</v>
      </c>
      <c r="D101" s="29">
        <v>31576094622</v>
      </c>
      <c r="E101" s="32">
        <v>0</v>
      </c>
      <c r="F101" s="29">
        <f t="shared" si="3"/>
        <v>31576094622</v>
      </c>
      <c r="G101" s="30">
        <v>31576094622</v>
      </c>
    </row>
    <row r="102" spans="1:240" ht="15.75" x14ac:dyDescent="0.25">
      <c r="A102" s="27">
        <v>113605</v>
      </c>
      <c r="B102" s="28"/>
      <c r="C102" s="31" t="s">
        <v>88</v>
      </c>
      <c r="D102" s="29">
        <f>+D103+D104</f>
        <v>3688341671</v>
      </c>
      <c r="E102" s="32">
        <f>+E103+E104</f>
        <v>0</v>
      </c>
      <c r="F102" s="29">
        <f>+D102-E102</f>
        <v>3688341671</v>
      </c>
      <c r="G102" s="220">
        <f>+G103+G104</f>
        <v>0</v>
      </c>
    </row>
    <row r="103" spans="1:240" ht="39.75" customHeight="1" x14ac:dyDescent="0.25">
      <c r="A103" s="27">
        <v>1136057</v>
      </c>
      <c r="B103" s="28">
        <v>20</v>
      </c>
      <c r="C103" s="31" t="s">
        <v>89</v>
      </c>
      <c r="D103" s="29">
        <v>3545551352</v>
      </c>
      <c r="E103" s="32">
        <v>0</v>
      </c>
      <c r="F103" s="29">
        <f>+D103-E103</f>
        <v>3545551352</v>
      </c>
      <c r="G103" s="220">
        <v>0</v>
      </c>
    </row>
    <row r="104" spans="1:240" ht="41.25" customHeight="1" x14ac:dyDescent="0.25">
      <c r="A104" s="27">
        <v>1136057</v>
      </c>
      <c r="B104" s="28">
        <v>21</v>
      </c>
      <c r="C104" s="31" t="s">
        <v>89</v>
      </c>
      <c r="D104" s="29">
        <v>142790319</v>
      </c>
      <c r="E104" s="32">
        <v>0</v>
      </c>
      <c r="F104" s="29">
        <f>+D104-E104</f>
        <v>142790319</v>
      </c>
      <c r="G104" s="220">
        <v>0</v>
      </c>
    </row>
    <row r="105" spans="1:240" ht="15.75" x14ac:dyDescent="0.25">
      <c r="A105" s="27">
        <v>113607</v>
      </c>
      <c r="B105" s="28"/>
      <c r="C105" s="31" t="s">
        <v>90</v>
      </c>
      <c r="D105" s="29">
        <f>+D106</f>
        <v>281232645.5</v>
      </c>
      <c r="E105" s="32">
        <f>+E106</f>
        <v>0</v>
      </c>
      <c r="F105" s="29">
        <f>+D105-E105</f>
        <v>281232645.5</v>
      </c>
      <c r="G105" s="220">
        <f>+G106</f>
        <v>0</v>
      </c>
    </row>
    <row r="106" spans="1:240" ht="39.75" customHeight="1" thickBot="1" x14ac:dyDescent="0.3">
      <c r="A106" s="33">
        <v>1136071</v>
      </c>
      <c r="B106" s="34">
        <v>20</v>
      </c>
      <c r="C106" s="74" t="s">
        <v>91</v>
      </c>
      <c r="D106" s="37">
        <v>281232645.5</v>
      </c>
      <c r="E106" s="75">
        <v>0</v>
      </c>
      <c r="F106" s="37">
        <f>+D106-E106</f>
        <v>281232645.5</v>
      </c>
      <c r="G106" s="221">
        <v>0</v>
      </c>
    </row>
    <row r="107" spans="1:240" ht="49.5" customHeight="1" thickBot="1" x14ac:dyDescent="0.3">
      <c r="A107" s="39"/>
      <c r="B107" s="40"/>
      <c r="C107" s="76"/>
      <c r="D107" s="43"/>
      <c r="E107" s="42"/>
      <c r="F107" s="43"/>
      <c r="G107" s="43"/>
    </row>
    <row r="108" spans="1:240" ht="15" customHeight="1" x14ac:dyDescent="0.25">
      <c r="A108" s="234" t="s">
        <v>1</v>
      </c>
      <c r="B108" s="235"/>
      <c r="C108" s="235"/>
      <c r="D108" s="235"/>
      <c r="E108" s="235"/>
      <c r="F108" s="235"/>
      <c r="G108" s="236"/>
      <c r="H108" s="105"/>
      <c r="I108" s="232"/>
      <c r="J108" s="232"/>
      <c r="K108" s="232"/>
      <c r="L108" s="233"/>
      <c r="M108" s="231"/>
      <c r="N108" s="232"/>
      <c r="O108" s="232"/>
      <c r="P108" s="232"/>
      <c r="Q108" s="232"/>
      <c r="R108" s="232"/>
      <c r="S108" s="233"/>
      <c r="T108" s="231"/>
      <c r="U108" s="232"/>
      <c r="V108" s="232"/>
      <c r="W108" s="232"/>
      <c r="X108" s="232"/>
      <c r="Y108" s="232"/>
      <c r="Z108" s="233"/>
      <c r="AA108" s="231"/>
      <c r="AB108" s="232"/>
      <c r="AC108" s="232"/>
      <c r="AD108" s="232"/>
      <c r="AE108" s="232"/>
      <c r="AF108" s="232"/>
      <c r="AG108" s="233"/>
      <c r="AH108" s="231"/>
      <c r="AI108" s="232"/>
      <c r="AJ108" s="232"/>
      <c r="AK108" s="232"/>
      <c r="AL108" s="232"/>
      <c r="AM108" s="232"/>
      <c r="AN108" s="233"/>
      <c r="AO108" s="231"/>
      <c r="AP108" s="232"/>
      <c r="AQ108" s="232"/>
      <c r="AR108" s="232"/>
      <c r="AS108" s="232"/>
      <c r="AT108" s="232"/>
      <c r="AU108" s="233"/>
      <c r="AV108" s="231"/>
      <c r="AW108" s="232"/>
      <c r="AX108" s="232"/>
      <c r="AY108" s="232"/>
      <c r="AZ108" s="232"/>
      <c r="BA108" s="232"/>
      <c r="BB108" s="233"/>
      <c r="BC108" s="231"/>
      <c r="BD108" s="232"/>
      <c r="BE108" s="232"/>
      <c r="BF108" s="232"/>
      <c r="BG108" s="232"/>
      <c r="BH108" s="232"/>
      <c r="BI108" s="233"/>
      <c r="BJ108" s="231"/>
      <c r="BK108" s="232"/>
      <c r="BL108" s="232"/>
      <c r="BM108" s="232"/>
      <c r="BN108" s="232"/>
      <c r="BO108" s="232"/>
      <c r="BP108" s="233"/>
      <c r="BQ108" s="231"/>
      <c r="BR108" s="232"/>
      <c r="BS108" s="232"/>
      <c r="BT108" s="232"/>
      <c r="BU108" s="232"/>
      <c r="BV108" s="232"/>
      <c r="BW108" s="233"/>
      <c r="BX108" s="231"/>
      <c r="BY108" s="232"/>
      <c r="BZ108" s="232"/>
      <c r="CA108" s="232"/>
      <c r="CB108" s="232"/>
      <c r="CC108" s="232"/>
      <c r="CD108" s="233"/>
      <c r="CE108" s="231"/>
      <c r="CF108" s="232"/>
      <c r="CG108" s="232"/>
      <c r="CH108" s="232"/>
      <c r="CI108" s="232"/>
      <c r="CJ108" s="232"/>
      <c r="CK108" s="233"/>
      <c r="CL108" s="231"/>
      <c r="CM108" s="232"/>
      <c r="CN108" s="232"/>
      <c r="CO108" s="232"/>
      <c r="CP108" s="232"/>
      <c r="CQ108" s="232"/>
      <c r="CR108" s="233"/>
      <c r="CS108" s="231"/>
      <c r="CT108" s="232"/>
      <c r="CU108" s="232"/>
      <c r="CV108" s="232"/>
      <c r="CW108" s="232"/>
      <c r="CX108" s="232"/>
      <c r="CY108" s="233"/>
      <c r="CZ108" s="231"/>
      <c r="DA108" s="232"/>
      <c r="DB108" s="232"/>
      <c r="DC108" s="232"/>
      <c r="DD108" s="232"/>
      <c r="DE108" s="232"/>
      <c r="DF108" s="233"/>
      <c r="DG108" s="231"/>
      <c r="DH108" s="232"/>
      <c r="DI108" s="232"/>
      <c r="DJ108" s="232"/>
      <c r="DK108" s="232"/>
      <c r="DL108" s="232"/>
      <c r="DM108" s="233"/>
      <c r="DN108" s="231"/>
      <c r="DO108" s="232"/>
      <c r="DP108" s="232"/>
      <c r="DQ108" s="232"/>
      <c r="DR108" s="232"/>
      <c r="DS108" s="232"/>
      <c r="DT108" s="233"/>
      <c r="DU108" s="231"/>
      <c r="DV108" s="232"/>
      <c r="DW108" s="232"/>
      <c r="DX108" s="232"/>
      <c r="DY108" s="232"/>
      <c r="DZ108" s="232"/>
      <c r="EA108" s="233"/>
      <c r="EB108" s="231"/>
      <c r="EC108" s="232"/>
      <c r="ED108" s="232"/>
      <c r="EE108" s="232"/>
      <c r="EF108" s="232"/>
      <c r="EG108" s="232"/>
      <c r="EH108" s="233"/>
      <c r="EI108" s="231"/>
      <c r="EJ108" s="232"/>
      <c r="EK108" s="232"/>
      <c r="EL108" s="232"/>
      <c r="EM108" s="232"/>
      <c r="EN108" s="232"/>
      <c r="EO108" s="233"/>
      <c r="EP108" s="231"/>
      <c r="EQ108" s="232"/>
      <c r="ER108" s="232"/>
      <c r="ES108" s="232"/>
      <c r="ET108" s="232"/>
      <c r="EU108" s="232"/>
      <c r="EV108" s="233"/>
      <c r="EW108" s="231"/>
      <c r="EX108" s="232"/>
      <c r="EY108" s="232"/>
      <c r="EZ108" s="232"/>
      <c r="FA108" s="232"/>
      <c r="FB108" s="232"/>
      <c r="FC108" s="233"/>
      <c r="FD108" s="231"/>
      <c r="FE108" s="232"/>
      <c r="FF108" s="232"/>
      <c r="FG108" s="232"/>
      <c r="FH108" s="232"/>
      <c r="FI108" s="232"/>
      <c r="FJ108" s="233"/>
      <c r="FK108" s="231"/>
      <c r="FL108" s="232"/>
      <c r="FM108" s="232"/>
      <c r="FN108" s="232"/>
      <c r="FO108" s="232"/>
      <c r="FP108" s="232"/>
      <c r="FQ108" s="233"/>
      <c r="FR108" s="231"/>
      <c r="FS108" s="232"/>
      <c r="FT108" s="232"/>
      <c r="FU108" s="232"/>
      <c r="FV108" s="232"/>
      <c r="FW108" s="232"/>
      <c r="FX108" s="233"/>
      <c r="FY108" s="231"/>
      <c r="FZ108" s="232"/>
      <c r="GA108" s="232"/>
      <c r="GB108" s="232"/>
      <c r="GC108" s="232"/>
      <c r="GD108" s="232"/>
      <c r="GE108" s="233"/>
      <c r="GF108" s="231"/>
      <c r="GG108" s="232"/>
      <c r="GH108" s="232"/>
      <c r="GI108" s="232"/>
      <c r="GJ108" s="232"/>
      <c r="GK108" s="232"/>
      <c r="GL108" s="233"/>
      <c r="GM108" s="231"/>
      <c r="GN108" s="232"/>
      <c r="GO108" s="232"/>
      <c r="GP108" s="232"/>
      <c r="GQ108" s="232"/>
      <c r="GR108" s="232"/>
      <c r="GS108" s="233"/>
      <c r="GT108" s="231"/>
      <c r="GU108" s="232"/>
      <c r="GV108" s="232"/>
      <c r="GW108" s="232"/>
      <c r="GX108" s="232"/>
      <c r="GY108" s="232"/>
      <c r="GZ108" s="233"/>
      <c r="HA108" s="231"/>
      <c r="HB108" s="232"/>
      <c r="HC108" s="232"/>
      <c r="HD108" s="232"/>
      <c r="HE108" s="232"/>
      <c r="HF108" s="232"/>
      <c r="HG108" s="233"/>
      <c r="HH108" s="231"/>
      <c r="HI108" s="232"/>
      <c r="HJ108" s="232"/>
      <c r="HK108" s="232"/>
      <c r="HL108" s="232"/>
      <c r="HM108" s="232"/>
      <c r="HN108" s="233"/>
      <c r="HO108" s="231"/>
      <c r="HP108" s="232"/>
      <c r="HQ108" s="232"/>
      <c r="HR108" s="232"/>
      <c r="HS108" s="232"/>
      <c r="HT108" s="232"/>
      <c r="HU108" s="233"/>
      <c r="HV108" s="231"/>
      <c r="HW108" s="232"/>
      <c r="HX108" s="232"/>
      <c r="HY108" s="232"/>
      <c r="HZ108" s="232"/>
      <c r="IA108" s="232"/>
      <c r="IB108" s="233"/>
      <c r="IC108" s="231"/>
      <c r="ID108" s="232"/>
      <c r="IE108" s="232"/>
      <c r="IF108" s="232"/>
    </row>
    <row r="109" spans="1:240" ht="12" customHeight="1" x14ac:dyDescent="0.25">
      <c r="A109" s="231" t="s">
        <v>2</v>
      </c>
      <c r="B109" s="232"/>
      <c r="C109" s="232"/>
      <c r="D109" s="232"/>
      <c r="E109" s="232"/>
      <c r="F109" s="232"/>
      <c r="G109" s="233"/>
      <c r="H109" s="105"/>
      <c r="I109" s="232"/>
      <c r="J109" s="232"/>
      <c r="K109" s="232"/>
      <c r="L109" s="233"/>
      <c r="M109" s="231"/>
      <c r="N109" s="232"/>
      <c r="O109" s="232"/>
      <c r="P109" s="232"/>
      <c r="Q109" s="232"/>
      <c r="R109" s="232"/>
      <c r="S109" s="233"/>
      <c r="T109" s="231"/>
      <c r="U109" s="232"/>
      <c r="V109" s="232"/>
      <c r="W109" s="232"/>
      <c r="X109" s="232"/>
      <c r="Y109" s="232"/>
      <c r="Z109" s="233"/>
      <c r="AA109" s="231"/>
      <c r="AB109" s="232"/>
      <c r="AC109" s="232"/>
      <c r="AD109" s="232"/>
      <c r="AE109" s="232"/>
      <c r="AF109" s="232"/>
      <c r="AG109" s="233"/>
      <c r="AH109" s="231"/>
      <c r="AI109" s="232"/>
      <c r="AJ109" s="232"/>
      <c r="AK109" s="232"/>
      <c r="AL109" s="232"/>
      <c r="AM109" s="232"/>
      <c r="AN109" s="233"/>
      <c r="AO109" s="231"/>
      <c r="AP109" s="232"/>
      <c r="AQ109" s="232"/>
      <c r="AR109" s="232"/>
      <c r="AS109" s="232"/>
      <c r="AT109" s="232"/>
      <c r="AU109" s="233"/>
      <c r="AV109" s="231"/>
      <c r="AW109" s="232"/>
      <c r="AX109" s="232"/>
      <c r="AY109" s="232"/>
      <c r="AZ109" s="232"/>
      <c r="BA109" s="232"/>
      <c r="BB109" s="233"/>
      <c r="BC109" s="231"/>
      <c r="BD109" s="232"/>
      <c r="BE109" s="232"/>
      <c r="BF109" s="232"/>
      <c r="BG109" s="232"/>
      <c r="BH109" s="232"/>
      <c r="BI109" s="233"/>
      <c r="BJ109" s="231"/>
      <c r="BK109" s="232"/>
      <c r="BL109" s="232"/>
      <c r="BM109" s="232"/>
      <c r="BN109" s="232"/>
      <c r="BO109" s="232"/>
      <c r="BP109" s="233"/>
      <c r="BQ109" s="231"/>
      <c r="BR109" s="232"/>
      <c r="BS109" s="232"/>
      <c r="BT109" s="232"/>
      <c r="BU109" s="232"/>
      <c r="BV109" s="232"/>
      <c r="BW109" s="233"/>
      <c r="BX109" s="231"/>
      <c r="BY109" s="232"/>
      <c r="BZ109" s="232"/>
      <c r="CA109" s="232"/>
      <c r="CB109" s="232"/>
      <c r="CC109" s="232"/>
      <c r="CD109" s="233"/>
      <c r="CE109" s="231"/>
      <c r="CF109" s="232"/>
      <c r="CG109" s="232"/>
      <c r="CH109" s="232"/>
      <c r="CI109" s="232"/>
      <c r="CJ109" s="232"/>
      <c r="CK109" s="233"/>
      <c r="CL109" s="231"/>
      <c r="CM109" s="232"/>
      <c r="CN109" s="232"/>
      <c r="CO109" s="232"/>
      <c r="CP109" s="232"/>
      <c r="CQ109" s="232"/>
      <c r="CR109" s="233"/>
      <c r="CS109" s="231"/>
      <c r="CT109" s="232"/>
      <c r="CU109" s="232"/>
      <c r="CV109" s="232"/>
      <c r="CW109" s="232"/>
      <c r="CX109" s="232"/>
      <c r="CY109" s="233"/>
      <c r="CZ109" s="231"/>
      <c r="DA109" s="232"/>
      <c r="DB109" s="232"/>
      <c r="DC109" s="232"/>
      <c r="DD109" s="232"/>
      <c r="DE109" s="232"/>
      <c r="DF109" s="233"/>
      <c r="DG109" s="231"/>
      <c r="DH109" s="232"/>
      <c r="DI109" s="232"/>
      <c r="DJ109" s="232"/>
      <c r="DK109" s="232"/>
      <c r="DL109" s="232"/>
      <c r="DM109" s="233"/>
      <c r="DN109" s="231"/>
      <c r="DO109" s="232"/>
      <c r="DP109" s="232"/>
      <c r="DQ109" s="232"/>
      <c r="DR109" s="232"/>
      <c r="DS109" s="232"/>
      <c r="DT109" s="233"/>
      <c r="DU109" s="231"/>
      <c r="DV109" s="232"/>
      <c r="DW109" s="232"/>
      <c r="DX109" s="232"/>
      <c r="DY109" s="232"/>
      <c r="DZ109" s="232"/>
      <c r="EA109" s="233"/>
      <c r="EB109" s="231"/>
      <c r="EC109" s="232"/>
      <c r="ED109" s="232"/>
      <c r="EE109" s="232"/>
      <c r="EF109" s="232"/>
      <c r="EG109" s="232"/>
      <c r="EH109" s="233"/>
      <c r="EI109" s="231"/>
      <c r="EJ109" s="232"/>
      <c r="EK109" s="232"/>
      <c r="EL109" s="232"/>
      <c r="EM109" s="232"/>
      <c r="EN109" s="232"/>
      <c r="EO109" s="233"/>
      <c r="EP109" s="231"/>
      <c r="EQ109" s="232"/>
      <c r="ER109" s="232"/>
      <c r="ES109" s="232"/>
      <c r="ET109" s="232"/>
      <c r="EU109" s="232"/>
      <c r="EV109" s="233"/>
      <c r="EW109" s="231"/>
      <c r="EX109" s="232"/>
      <c r="EY109" s="232"/>
      <c r="EZ109" s="232"/>
      <c r="FA109" s="232"/>
      <c r="FB109" s="232"/>
      <c r="FC109" s="233"/>
      <c r="FD109" s="231"/>
      <c r="FE109" s="232"/>
      <c r="FF109" s="232"/>
      <c r="FG109" s="232"/>
      <c r="FH109" s="232"/>
      <c r="FI109" s="232"/>
      <c r="FJ109" s="233"/>
      <c r="FK109" s="231"/>
      <c r="FL109" s="232"/>
      <c r="FM109" s="232"/>
      <c r="FN109" s="232"/>
      <c r="FO109" s="232"/>
      <c r="FP109" s="232"/>
      <c r="FQ109" s="233"/>
      <c r="FR109" s="231"/>
      <c r="FS109" s="232"/>
      <c r="FT109" s="232"/>
      <c r="FU109" s="232"/>
      <c r="FV109" s="232"/>
      <c r="FW109" s="232"/>
      <c r="FX109" s="233"/>
      <c r="FY109" s="231"/>
      <c r="FZ109" s="232"/>
      <c r="GA109" s="232"/>
      <c r="GB109" s="232"/>
      <c r="GC109" s="232"/>
      <c r="GD109" s="232"/>
      <c r="GE109" s="233"/>
      <c r="GF109" s="231"/>
      <c r="GG109" s="232"/>
      <c r="GH109" s="232"/>
      <c r="GI109" s="232"/>
      <c r="GJ109" s="232"/>
      <c r="GK109" s="232"/>
      <c r="GL109" s="233"/>
      <c r="GM109" s="231"/>
      <c r="GN109" s="232"/>
      <c r="GO109" s="232"/>
      <c r="GP109" s="232"/>
      <c r="GQ109" s="232"/>
      <c r="GR109" s="232"/>
      <c r="GS109" s="233"/>
      <c r="GT109" s="231"/>
      <c r="GU109" s="232"/>
      <c r="GV109" s="232"/>
      <c r="GW109" s="232"/>
      <c r="GX109" s="232"/>
      <c r="GY109" s="232"/>
      <c r="GZ109" s="233"/>
      <c r="HA109" s="231"/>
      <c r="HB109" s="232"/>
      <c r="HC109" s="232"/>
      <c r="HD109" s="232"/>
      <c r="HE109" s="232"/>
      <c r="HF109" s="232"/>
      <c r="HG109" s="233"/>
      <c r="HH109" s="231"/>
      <c r="HI109" s="232"/>
      <c r="HJ109" s="232"/>
      <c r="HK109" s="232"/>
      <c r="HL109" s="232"/>
      <c r="HM109" s="232"/>
      <c r="HN109" s="233"/>
      <c r="HO109" s="231"/>
      <c r="HP109" s="232"/>
      <c r="HQ109" s="232"/>
      <c r="HR109" s="232"/>
      <c r="HS109" s="232"/>
      <c r="HT109" s="232"/>
      <c r="HU109" s="233"/>
      <c r="HV109" s="231"/>
      <c r="HW109" s="232"/>
      <c r="HX109" s="232"/>
      <c r="HY109" s="232"/>
      <c r="HZ109" s="232"/>
      <c r="IA109" s="232"/>
      <c r="IB109" s="233"/>
      <c r="IC109" s="231"/>
      <c r="ID109" s="232"/>
      <c r="IE109" s="232"/>
      <c r="IF109" s="232"/>
    </row>
    <row r="110" spans="1:240" ht="14.25" customHeight="1" x14ac:dyDescent="0.25">
      <c r="A110" s="7" t="s">
        <v>0</v>
      </c>
      <c r="G110" s="6"/>
    </row>
    <row r="111" spans="1:240" ht="18" customHeight="1" thickBot="1" x14ac:dyDescent="0.3">
      <c r="A111" s="3" t="s">
        <v>3</v>
      </c>
      <c r="C111" s="1" t="s">
        <v>4</v>
      </c>
      <c r="E111" s="4" t="s">
        <v>5</v>
      </c>
      <c r="F111" s="4" t="str">
        <f>F87</f>
        <v>ENERO</v>
      </c>
      <c r="G111" s="6" t="str">
        <f>G87</f>
        <v>VIGENCIA FISCAL: 2017</v>
      </c>
    </row>
    <row r="112" spans="1:240" ht="63" customHeight="1" thickBot="1" x14ac:dyDescent="0.3">
      <c r="A112" s="11" t="s">
        <v>7</v>
      </c>
      <c r="B112" s="12"/>
      <c r="C112" s="12" t="s">
        <v>8</v>
      </c>
      <c r="D112" s="13" t="s">
        <v>9</v>
      </c>
      <c r="E112" s="14" t="s">
        <v>10</v>
      </c>
      <c r="F112" s="13" t="s">
        <v>11</v>
      </c>
      <c r="G112" s="15" t="s">
        <v>12</v>
      </c>
    </row>
    <row r="113" spans="1:7" ht="39.75" customHeight="1" x14ac:dyDescent="0.25">
      <c r="A113" s="78">
        <v>223</v>
      </c>
      <c r="B113" s="79"/>
      <c r="C113" s="79" t="s">
        <v>92</v>
      </c>
      <c r="D113" s="24">
        <f>+D114</f>
        <v>0.12</v>
      </c>
      <c r="E113" s="24">
        <f>+E114</f>
        <v>0</v>
      </c>
      <c r="F113" s="24">
        <f t="shared" ref="F113:F119" si="4">+D113-E113</f>
        <v>0.12</v>
      </c>
      <c r="G113" s="26">
        <f>+G114</f>
        <v>0</v>
      </c>
    </row>
    <row r="114" spans="1:7" ht="20.25" customHeight="1" x14ac:dyDescent="0.25">
      <c r="A114" s="56">
        <v>223600</v>
      </c>
      <c r="B114" s="31"/>
      <c r="C114" s="31" t="s">
        <v>78</v>
      </c>
      <c r="D114" s="29">
        <f>+D115</f>
        <v>0.12</v>
      </c>
      <c r="E114" s="29">
        <f>+E115</f>
        <v>0</v>
      </c>
      <c r="F114" s="29">
        <f t="shared" si="4"/>
        <v>0.12</v>
      </c>
      <c r="G114" s="30">
        <f>+G115</f>
        <v>0</v>
      </c>
    </row>
    <row r="115" spans="1:7" ht="66.75" customHeight="1" x14ac:dyDescent="0.25">
      <c r="A115" s="56">
        <v>2236001</v>
      </c>
      <c r="B115" s="31">
        <v>20</v>
      </c>
      <c r="C115" s="31" t="s">
        <v>93</v>
      </c>
      <c r="D115" s="29">
        <v>0.12</v>
      </c>
      <c r="E115" s="29">
        <v>0</v>
      </c>
      <c r="F115" s="29">
        <f t="shared" si="4"/>
        <v>0.12</v>
      </c>
      <c r="G115" s="30">
        <v>0</v>
      </c>
    </row>
    <row r="116" spans="1:7" s="58" customFormat="1" ht="54" customHeight="1" x14ac:dyDescent="0.25">
      <c r="A116" s="56">
        <v>520</v>
      </c>
      <c r="B116" s="31"/>
      <c r="C116" s="31" t="s">
        <v>94</v>
      </c>
      <c r="D116" s="57">
        <f>+D117</f>
        <v>2423707360.2799997</v>
      </c>
      <c r="E116" s="57">
        <f>+E117</f>
        <v>0</v>
      </c>
      <c r="F116" s="57">
        <f t="shared" si="4"/>
        <v>2423707360.2799997</v>
      </c>
      <c r="G116" s="80">
        <f>+G117</f>
        <v>0</v>
      </c>
    </row>
    <row r="117" spans="1:7" s="58" customFormat="1" ht="15.75" customHeight="1" x14ac:dyDescent="0.25">
      <c r="A117" s="56">
        <v>520600</v>
      </c>
      <c r="B117" s="31"/>
      <c r="C117" s="31" t="s">
        <v>78</v>
      </c>
      <c r="D117" s="57">
        <f>+D118+D119</f>
        <v>2423707360.2799997</v>
      </c>
      <c r="E117" s="57">
        <f>+E118+E119</f>
        <v>0</v>
      </c>
      <c r="F117" s="57">
        <f t="shared" si="4"/>
        <v>2423707360.2799997</v>
      </c>
      <c r="G117" s="80">
        <f>+G118+G119</f>
        <v>0</v>
      </c>
    </row>
    <row r="118" spans="1:7" ht="48" customHeight="1" x14ac:dyDescent="0.25">
      <c r="A118" s="56">
        <v>5206002</v>
      </c>
      <c r="B118" s="31">
        <v>20</v>
      </c>
      <c r="C118" s="31" t="s">
        <v>95</v>
      </c>
      <c r="D118" s="29">
        <v>632395691.27999997</v>
      </c>
      <c r="E118" s="29">
        <v>0</v>
      </c>
      <c r="F118" s="29">
        <f t="shared" si="4"/>
        <v>632395691.27999997</v>
      </c>
      <c r="G118" s="30">
        <v>0</v>
      </c>
    </row>
    <row r="119" spans="1:7" ht="31.5" x14ac:dyDescent="0.25">
      <c r="A119" s="56">
        <v>5206007</v>
      </c>
      <c r="B119" s="31">
        <v>20</v>
      </c>
      <c r="C119" s="31" t="s">
        <v>96</v>
      </c>
      <c r="D119" s="29">
        <v>1791311669</v>
      </c>
      <c r="E119" s="29">
        <v>0</v>
      </c>
      <c r="F119" s="29">
        <f t="shared" si="4"/>
        <v>1791311669</v>
      </c>
      <c r="G119" s="30">
        <v>0</v>
      </c>
    </row>
    <row r="120" spans="1:7" s="58" customFormat="1" ht="54" customHeight="1" x14ac:dyDescent="0.25">
      <c r="A120" s="56">
        <v>530</v>
      </c>
      <c r="B120" s="31"/>
      <c r="C120" s="31" t="s">
        <v>97</v>
      </c>
      <c r="D120" s="57">
        <f>+D121</f>
        <v>31221753033</v>
      </c>
      <c r="E120" s="81">
        <f>+E121</f>
        <v>0</v>
      </c>
      <c r="F120" s="57">
        <f>+D120-E120</f>
        <v>31221753033</v>
      </c>
      <c r="G120" s="80">
        <f>+G121</f>
        <v>31181000000</v>
      </c>
    </row>
    <row r="121" spans="1:7" s="58" customFormat="1" ht="15.75" customHeight="1" x14ac:dyDescent="0.25">
      <c r="A121" s="56">
        <v>530600</v>
      </c>
      <c r="B121" s="31"/>
      <c r="C121" s="31" t="s">
        <v>78</v>
      </c>
      <c r="D121" s="57">
        <f>+D122+D123</f>
        <v>31221753033</v>
      </c>
      <c r="E121" s="81">
        <f>+E122</f>
        <v>0</v>
      </c>
      <c r="F121" s="57">
        <f>+D121-E121</f>
        <v>31221753033</v>
      </c>
      <c r="G121" s="80">
        <f>+G122</f>
        <v>31181000000</v>
      </c>
    </row>
    <row r="122" spans="1:7" s="58" customFormat="1" ht="57" customHeight="1" x14ac:dyDescent="0.25">
      <c r="A122" s="56">
        <v>5306003</v>
      </c>
      <c r="B122" s="31">
        <v>11</v>
      </c>
      <c r="C122" s="31" t="s">
        <v>98</v>
      </c>
      <c r="D122" s="57">
        <v>31181000000</v>
      </c>
      <c r="E122" s="82">
        <v>0</v>
      </c>
      <c r="F122" s="57">
        <f>+D122-E122</f>
        <v>31181000000</v>
      </c>
      <c r="G122" s="80">
        <v>31181000000</v>
      </c>
    </row>
    <row r="123" spans="1:7" s="58" customFormat="1" ht="57" customHeight="1" thickBot="1" x14ac:dyDescent="0.3">
      <c r="A123" s="83">
        <v>5306003</v>
      </c>
      <c r="B123" s="84">
        <v>20</v>
      </c>
      <c r="C123" s="84" t="s">
        <v>98</v>
      </c>
      <c r="D123" s="85">
        <v>40753033</v>
      </c>
      <c r="E123" s="86">
        <v>0</v>
      </c>
      <c r="F123" s="85">
        <f>+D123-E123</f>
        <v>40753033</v>
      </c>
      <c r="G123" s="87">
        <v>0</v>
      </c>
    </row>
    <row r="124" spans="1:7" ht="16.5" thickBot="1" x14ac:dyDescent="0.3">
      <c r="A124" s="237" t="s">
        <v>99</v>
      </c>
      <c r="B124" s="238"/>
      <c r="C124" s="239"/>
      <c r="D124" s="90">
        <f>+D9+D90</f>
        <v>579396716849.48999</v>
      </c>
      <c r="E124" s="91">
        <f>+E24+E92</f>
        <v>0</v>
      </c>
      <c r="F124" s="90">
        <f>+F9+F90</f>
        <v>579396716849.48999</v>
      </c>
      <c r="G124" s="90">
        <f>+G9+G90</f>
        <v>302268380442</v>
      </c>
    </row>
    <row r="125" spans="1:7" x14ac:dyDescent="0.25">
      <c r="A125" s="3"/>
      <c r="G125" s="6"/>
    </row>
    <row r="126" spans="1:7" x14ac:dyDescent="0.25">
      <c r="A126" s="3"/>
      <c r="G126" s="6"/>
    </row>
    <row r="127" spans="1:7" x14ac:dyDescent="0.25">
      <c r="A127" s="92" t="s">
        <v>100</v>
      </c>
      <c r="B127" s="93"/>
      <c r="C127" s="93"/>
      <c r="D127" s="93"/>
      <c r="E127" s="94" t="s">
        <v>101</v>
      </c>
      <c r="F127" s="94"/>
      <c r="G127" s="95"/>
    </row>
    <row r="128" spans="1:7" x14ac:dyDescent="0.25">
      <c r="A128" s="96" t="s">
        <v>102</v>
      </c>
      <c r="B128" s="93"/>
      <c r="C128" s="93"/>
      <c r="D128" s="93"/>
      <c r="E128" s="97" t="s">
        <v>103</v>
      </c>
      <c r="F128" s="97"/>
      <c r="G128" s="98"/>
    </row>
    <row r="129" spans="1:7" x14ac:dyDescent="0.25">
      <c r="A129" s="96" t="s">
        <v>104</v>
      </c>
      <c r="B129" s="93"/>
      <c r="C129" s="93"/>
      <c r="D129" s="99"/>
      <c r="E129" s="100" t="s">
        <v>105</v>
      </c>
      <c r="F129" s="94"/>
      <c r="G129" s="95"/>
    </row>
    <row r="130" spans="1:7" x14ac:dyDescent="0.25">
      <c r="A130" s="96"/>
      <c r="B130" s="93"/>
      <c r="C130" s="93"/>
      <c r="D130" s="93"/>
      <c r="E130" s="97"/>
      <c r="F130" s="97"/>
      <c r="G130" s="98"/>
    </row>
    <row r="131" spans="1:7" x14ac:dyDescent="0.25">
      <c r="A131" s="92"/>
      <c r="B131" s="93"/>
      <c r="C131" s="93"/>
      <c r="D131" s="100"/>
      <c r="E131" s="101"/>
      <c r="F131" s="100"/>
      <c r="G131" s="95"/>
    </row>
    <row r="132" spans="1:7" x14ac:dyDescent="0.25">
      <c r="A132" s="96"/>
      <c r="B132" s="93"/>
      <c r="C132" s="93"/>
      <c r="D132" s="100"/>
      <c r="E132" s="101"/>
      <c r="F132" s="100"/>
      <c r="G132" s="95"/>
    </row>
    <row r="133" spans="1:7" x14ac:dyDescent="0.25">
      <c r="A133" s="96" t="s">
        <v>106</v>
      </c>
      <c r="B133" s="93"/>
      <c r="C133" s="93"/>
      <c r="D133" s="4" t="s">
        <v>107</v>
      </c>
      <c r="F133" s="93" t="s">
        <v>101</v>
      </c>
      <c r="G133" s="102"/>
    </row>
    <row r="134" spans="1:7" x14ac:dyDescent="0.25">
      <c r="A134" s="96" t="s">
        <v>108</v>
      </c>
      <c r="B134" s="93"/>
      <c r="C134" s="93"/>
      <c r="D134" s="103" t="s">
        <v>109</v>
      </c>
      <c r="F134" s="97" t="s">
        <v>110</v>
      </c>
      <c r="G134" s="95"/>
    </row>
    <row r="135" spans="1:7" x14ac:dyDescent="0.25">
      <c r="A135" s="96" t="s">
        <v>111</v>
      </c>
      <c r="B135" s="93"/>
      <c r="C135" s="93"/>
      <c r="D135" s="103" t="s">
        <v>112</v>
      </c>
      <c r="F135" s="100" t="s">
        <v>113</v>
      </c>
      <c r="G135" s="95"/>
    </row>
    <row r="136" spans="1:7" ht="15.75" thickBot="1" x14ac:dyDescent="0.3">
      <c r="A136" s="104"/>
      <c r="B136" s="63"/>
      <c r="C136" s="63"/>
      <c r="D136" s="63"/>
      <c r="E136" s="64"/>
      <c r="F136" s="64"/>
      <c r="G136" s="66"/>
    </row>
  </sheetData>
  <mergeCells count="112">
    <mergeCell ref="A124:C124"/>
    <mergeCell ref="FK109:FQ109"/>
    <mergeCell ref="FR109:FX109"/>
    <mergeCell ref="FY109:GE109"/>
    <mergeCell ref="GF109:GL109"/>
    <mergeCell ref="GM109:GS109"/>
    <mergeCell ref="GT109:GZ109"/>
    <mergeCell ref="DU109:EA109"/>
    <mergeCell ref="EB109:EH109"/>
    <mergeCell ref="EI109:EO109"/>
    <mergeCell ref="EP109:EV109"/>
    <mergeCell ref="EW109:FC109"/>
    <mergeCell ref="FD109:FJ109"/>
    <mergeCell ref="CE109:CK109"/>
    <mergeCell ref="CL109:CR109"/>
    <mergeCell ref="CS109:CY109"/>
    <mergeCell ref="CZ109:DF109"/>
    <mergeCell ref="DG109:DM109"/>
    <mergeCell ref="DN109:DT109"/>
    <mergeCell ref="A109:G109"/>
    <mergeCell ref="I109:L109"/>
    <mergeCell ref="M109:S109"/>
    <mergeCell ref="T109:Z109"/>
    <mergeCell ref="AA109:AG109"/>
    <mergeCell ref="AH109:AN109"/>
    <mergeCell ref="HA109:HG109"/>
    <mergeCell ref="HH109:HN109"/>
    <mergeCell ref="HO109:HU109"/>
    <mergeCell ref="IC108:IF108"/>
    <mergeCell ref="FD108:FJ108"/>
    <mergeCell ref="FK108:FQ108"/>
    <mergeCell ref="FR108:FX108"/>
    <mergeCell ref="FY108:GE108"/>
    <mergeCell ref="GF108:GL108"/>
    <mergeCell ref="GM108:GS108"/>
    <mergeCell ref="AO109:AU109"/>
    <mergeCell ref="AV109:BB109"/>
    <mergeCell ref="BC109:BI109"/>
    <mergeCell ref="BJ109:BP109"/>
    <mergeCell ref="BQ109:BW109"/>
    <mergeCell ref="BX109:CD109"/>
    <mergeCell ref="HV109:IB109"/>
    <mergeCell ref="IC109:IF109"/>
    <mergeCell ref="CL108:CR108"/>
    <mergeCell ref="CS108:CY108"/>
    <mergeCell ref="CZ108:DF108"/>
    <mergeCell ref="DG108:DM108"/>
    <mergeCell ref="GT108:GZ108"/>
    <mergeCell ref="HA108:HG108"/>
    <mergeCell ref="HH108:HN108"/>
    <mergeCell ref="HO108:HU108"/>
    <mergeCell ref="HV108:IB108"/>
    <mergeCell ref="AH108:AN108"/>
    <mergeCell ref="AO108:AU108"/>
    <mergeCell ref="AV108:BB108"/>
    <mergeCell ref="BC108:BI108"/>
    <mergeCell ref="BJ108:BP108"/>
    <mergeCell ref="BQ108:BW108"/>
    <mergeCell ref="DN108:DT108"/>
    <mergeCell ref="DU108:EA108"/>
    <mergeCell ref="EB108:EH108"/>
    <mergeCell ref="EI108:EO108"/>
    <mergeCell ref="EP108:EV108"/>
    <mergeCell ref="EW108:FC108"/>
    <mergeCell ref="BX108:CD108"/>
    <mergeCell ref="CE108:CK108"/>
    <mergeCell ref="HH83:HN83"/>
    <mergeCell ref="HO83:HU83"/>
    <mergeCell ref="HV83:IB83"/>
    <mergeCell ref="DU83:EA83"/>
    <mergeCell ref="AV83:BB83"/>
    <mergeCell ref="BC83:BI83"/>
    <mergeCell ref="BJ83:BP83"/>
    <mergeCell ref="BQ83:BW83"/>
    <mergeCell ref="BX83:CD83"/>
    <mergeCell ref="CE83:CK83"/>
    <mergeCell ref="IC83:IF83"/>
    <mergeCell ref="A84:G84"/>
    <mergeCell ref="A108:G108"/>
    <mergeCell ref="I108:L108"/>
    <mergeCell ref="M108:S108"/>
    <mergeCell ref="T108:Z108"/>
    <mergeCell ref="AA108:AG108"/>
    <mergeCell ref="FR83:FX83"/>
    <mergeCell ref="FY83:GE83"/>
    <mergeCell ref="GF83:GL83"/>
    <mergeCell ref="GM83:GS83"/>
    <mergeCell ref="GT83:GZ83"/>
    <mergeCell ref="HA83:HG83"/>
    <mergeCell ref="EB83:EH83"/>
    <mergeCell ref="EI83:EO83"/>
    <mergeCell ref="EP83:EV83"/>
    <mergeCell ref="EW83:FC83"/>
    <mergeCell ref="FD83:FJ83"/>
    <mergeCell ref="FK83:FQ83"/>
    <mergeCell ref="CL83:CR83"/>
    <mergeCell ref="CS83:CY83"/>
    <mergeCell ref="CZ83:DF83"/>
    <mergeCell ref="DG83:DM83"/>
    <mergeCell ref="DN83:DT83"/>
    <mergeCell ref="I83:L83"/>
    <mergeCell ref="M83:S83"/>
    <mergeCell ref="T83:Z83"/>
    <mergeCell ref="AA83:AG83"/>
    <mergeCell ref="AH83:AN83"/>
    <mergeCell ref="AO83:AU83"/>
    <mergeCell ref="A1:G1"/>
    <mergeCell ref="A2:G2"/>
    <mergeCell ref="A45:G45"/>
    <mergeCell ref="A46:G46"/>
    <mergeCell ref="A47:G47"/>
    <mergeCell ref="A83:G8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36"/>
  <sheetViews>
    <sheetView workbookViewId="0">
      <selection activeCell="C15" sqref="C15"/>
    </sheetView>
  </sheetViews>
  <sheetFormatPr baseColWidth="10" defaultRowHeight="15" x14ac:dyDescent="0.25"/>
  <cols>
    <col min="1" max="1" width="20.28515625" style="1" customWidth="1"/>
    <col min="2" max="2" width="7.28515625" style="1" customWidth="1"/>
    <col min="3" max="3" width="51.42578125" style="1" customWidth="1"/>
    <col min="4" max="4" width="23.42578125" style="4" customWidth="1"/>
    <col min="5" max="5" width="19.42578125" style="5" customWidth="1"/>
    <col min="6" max="6" width="20" style="4" customWidth="1"/>
    <col min="7" max="7" width="25.140625" style="4" customWidth="1"/>
    <col min="8" max="8" width="4.42578125" style="1" customWidth="1"/>
    <col min="9" max="256" width="11.42578125" style="1"/>
    <col min="257" max="257" width="20.28515625" style="1" customWidth="1"/>
    <col min="258" max="258" width="7.28515625" style="1" customWidth="1"/>
    <col min="259" max="259" width="51.42578125" style="1" customWidth="1"/>
    <col min="260" max="260" width="23.42578125" style="1" customWidth="1"/>
    <col min="261" max="261" width="19.42578125" style="1" customWidth="1"/>
    <col min="262" max="262" width="20" style="1" customWidth="1"/>
    <col min="263" max="263" width="25.140625" style="1" customWidth="1"/>
    <col min="264" max="264" width="4.42578125" style="1" customWidth="1"/>
    <col min="265" max="512" width="11.42578125" style="1"/>
    <col min="513" max="513" width="20.28515625" style="1" customWidth="1"/>
    <col min="514" max="514" width="7.28515625" style="1" customWidth="1"/>
    <col min="515" max="515" width="51.42578125" style="1" customWidth="1"/>
    <col min="516" max="516" width="23.42578125" style="1" customWidth="1"/>
    <col min="517" max="517" width="19.42578125" style="1" customWidth="1"/>
    <col min="518" max="518" width="20" style="1" customWidth="1"/>
    <col min="519" max="519" width="25.140625" style="1" customWidth="1"/>
    <col min="520" max="520" width="4.42578125" style="1" customWidth="1"/>
    <col min="521" max="768" width="11.42578125" style="1"/>
    <col min="769" max="769" width="20.28515625" style="1" customWidth="1"/>
    <col min="770" max="770" width="7.28515625" style="1" customWidth="1"/>
    <col min="771" max="771" width="51.42578125" style="1" customWidth="1"/>
    <col min="772" max="772" width="23.42578125" style="1" customWidth="1"/>
    <col min="773" max="773" width="19.42578125" style="1" customWidth="1"/>
    <col min="774" max="774" width="20" style="1" customWidth="1"/>
    <col min="775" max="775" width="25.140625" style="1" customWidth="1"/>
    <col min="776" max="776" width="4.42578125" style="1" customWidth="1"/>
    <col min="777" max="1024" width="11.42578125" style="1"/>
    <col min="1025" max="1025" width="20.28515625" style="1" customWidth="1"/>
    <col min="1026" max="1026" width="7.28515625" style="1" customWidth="1"/>
    <col min="1027" max="1027" width="51.42578125" style="1" customWidth="1"/>
    <col min="1028" max="1028" width="23.42578125" style="1" customWidth="1"/>
    <col min="1029" max="1029" width="19.42578125" style="1" customWidth="1"/>
    <col min="1030" max="1030" width="20" style="1" customWidth="1"/>
    <col min="1031" max="1031" width="25.140625" style="1" customWidth="1"/>
    <col min="1032" max="1032" width="4.42578125" style="1" customWidth="1"/>
    <col min="1033" max="1280" width="11.42578125" style="1"/>
    <col min="1281" max="1281" width="20.28515625" style="1" customWidth="1"/>
    <col min="1282" max="1282" width="7.28515625" style="1" customWidth="1"/>
    <col min="1283" max="1283" width="51.42578125" style="1" customWidth="1"/>
    <col min="1284" max="1284" width="23.42578125" style="1" customWidth="1"/>
    <col min="1285" max="1285" width="19.42578125" style="1" customWidth="1"/>
    <col min="1286" max="1286" width="20" style="1" customWidth="1"/>
    <col min="1287" max="1287" width="25.140625" style="1" customWidth="1"/>
    <col min="1288" max="1288" width="4.42578125" style="1" customWidth="1"/>
    <col min="1289" max="1536" width="11.42578125" style="1"/>
    <col min="1537" max="1537" width="20.28515625" style="1" customWidth="1"/>
    <col min="1538" max="1538" width="7.28515625" style="1" customWidth="1"/>
    <col min="1539" max="1539" width="51.42578125" style="1" customWidth="1"/>
    <col min="1540" max="1540" width="23.42578125" style="1" customWidth="1"/>
    <col min="1541" max="1541" width="19.42578125" style="1" customWidth="1"/>
    <col min="1542" max="1542" width="20" style="1" customWidth="1"/>
    <col min="1543" max="1543" width="25.140625" style="1" customWidth="1"/>
    <col min="1544" max="1544" width="4.42578125" style="1" customWidth="1"/>
    <col min="1545" max="1792" width="11.42578125" style="1"/>
    <col min="1793" max="1793" width="20.28515625" style="1" customWidth="1"/>
    <col min="1794" max="1794" width="7.28515625" style="1" customWidth="1"/>
    <col min="1795" max="1795" width="51.42578125" style="1" customWidth="1"/>
    <col min="1796" max="1796" width="23.42578125" style="1" customWidth="1"/>
    <col min="1797" max="1797" width="19.42578125" style="1" customWidth="1"/>
    <col min="1798" max="1798" width="20" style="1" customWidth="1"/>
    <col min="1799" max="1799" width="25.140625" style="1" customWidth="1"/>
    <col min="1800" max="1800" width="4.42578125" style="1" customWidth="1"/>
    <col min="1801" max="2048" width="11.42578125" style="1"/>
    <col min="2049" max="2049" width="20.28515625" style="1" customWidth="1"/>
    <col min="2050" max="2050" width="7.28515625" style="1" customWidth="1"/>
    <col min="2051" max="2051" width="51.42578125" style="1" customWidth="1"/>
    <col min="2052" max="2052" width="23.42578125" style="1" customWidth="1"/>
    <col min="2053" max="2053" width="19.42578125" style="1" customWidth="1"/>
    <col min="2054" max="2054" width="20" style="1" customWidth="1"/>
    <col min="2055" max="2055" width="25.140625" style="1" customWidth="1"/>
    <col min="2056" max="2056" width="4.42578125" style="1" customWidth="1"/>
    <col min="2057" max="2304" width="11.42578125" style="1"/>
    <col min="2305" max="2305" width="20.28515625" style="1" customWidth="1"/>
    <col min="2306" max="2306" width="7.28515625" style="1" customWidth="1"/>
    <col min="2307" max="2307" width="51.42578125" style="1" customWidth="1"/>
    <col min="2308" max="2308" width="23.42578125" style="1" customWidth="1"/>
    <col min="2309" max="2309" width="19.42578125" style="1" customWidth="1"/>
    <col min="2310" max="2310" width="20" style="1" customWidth="1"/>
    <col min="2311" max="2311" width="25.140625" style="1" customWidth="1"/>
    <col min="2312" max="2312" width="4.42578125" style="1" customWidth="1"/>
    <col min="2313" max="2560" width="11.42578125" style="1"/>
    <col min="2561" max="2561" width="20.28515625" style="1" customWidth="1"/>
    <col min="2562" max="2562" width="7.28515625" style="1" customWidth="1"/>
    <col min="2563" max="2563" width="51.42578125" style="1" customWidth="1"/>
    <col min="2564" max="2564" width="23.42578125" style="1" customWidth="1"/>
    <col min="2565" max="2565" width="19.42578125" style="1" customWidth="1"/>
    <col min="2566" max="2566" width="20" style="1" customWidth="1"/>
    <col min="2567" max="2567" width="25.140625" style="1" customWidth="1"/>
    <col min="2568" max="2568" width="4.42578125" style="1" customWidth="1"/>
    <col min="2569" max="2816" width="11.42578125" style="1"/>
    <col min="2817" max="2817" width="20.28515625" style="1" customWidth="1"/>
    <col min="2818" max="2818" width="7.28515625" style="1" customWidth="1"/>
    <col min="2819" max="2819" width="51.42578125" style="1" customWidth="1"/>
    <col min="2820" max="2820" width="23.42578125" style="1" customWidth="1"/>
    <col min="2821" max="2821" width="19.42578125" style="1" customWidth="1"/>
    <col min="2822" max="2822" width="20" style="1" customWidth="1"/>
    <col min="2823" max="2823" width="25.140625" style="1" customWidth="1"/>
    <col min="2824" max="2824" width="4.42578125" style="1" customWidth="1"/>
    <col min="2825" max="3072" width="11.42578125" style="1"/>
    <col min="3073" max="3073" width="20.28515625" style="1" customWidth="1"/>
    <col min="3074" max="3074" width="7.28515625" style="1" customWidth="1"/>
    <col min="3075" max="3075" width="51.42578125" style="1" customWidth="1"/>
    <col min="3076" max="3076" width="23.42578125" style="1" customWidth="1"/>
    <col min="3077" max="3077" width="19.42578125" style="1" customWidth="1"/>
    <col min="3078" max="3078" width="20" style="1" customWidth="1"/>
    <col min="3079" max="3079" width="25.140625" style="1" customWidth="1"/>
    <col min="3080" max="3080" width="4.42578125" style="1" customWidth="1"/>
    <col min="3081" max="3328" width="11.42578125" style="1"/>
    <col min="3329" max="3329" width="20.28515625" style="1" customWidth="1"/>
    <col min="3330" max="3330" width="7.28515625" style="1" customWidth="1"/>
    <col min="3331" max="3331" width="51.42578125" style="1" customWidth="1"/>
    <col min="3332" max="3332" width="23.42578125" style="1" customWidth="1"/>
    <col min="3333" max="3333" width="19.42578125" style="1" customWidth="1"/>
    <col min="3334" max="3334" width="20" style="1" customWidth="1"/>
    <col min="3335" max="3335" width="25.140625" style="1" customWidth="1"/>
    <col min="3336" max="3336" width="4.42578125" style="1" customWidth="1"/>
    <col min="3337" max="3584" width="11.42578125" style="1"/>
    <col min="3585" max="3585" width="20.28515625" style="1" customWidth="1"/>
    <col min="3586" max="3586" width="7.28515625" style="1" customWidth="1"/>
    <col min="3587" max="3587" width="51.42578125" style="1" customWidth="1"/>
    <col min="3588" max="3588" width="23.42578125" style="1" customWidth="1"/>
    <col min="3589" max="3589" width="19.42578125" style="1" customWidth="1"/>
    <col min="3590" max="3590" width="20" style="1" customWidth="1"/>
    <col min="3591" max="3591" width="25.140625" style="1" customWidth="1"/>
    <col min="3592" max="3592" width="4.42578125" style="1" customWidth="1"/>
    <col min="3593" max="3840" width="11.42578125" style="1"/>
    <col min="3841" max="3841" width="20.28515625" style="1" customWidth="1"/>
    <col min="3842" max="3842" width="7.28515625" style="1" customWidth="1"/>
    <col min="3843" max="3843" width="51.42578125" style="1" customWidth="1"/>
    <col min="3844" max="3844" width="23.42578125" style="1" customWidth="1"/>
    <col min="3845" max="3845" width="19.42578125" style="1" customWidth="1"/>
    <col min="3846" max="3846" width="20" style="1" customWidth="1"/>
    <col min="3847" max="3847" width="25.140625" style="1" customWidth="1"/>
    <col min="3848" max="3848" width="4.42578125" style="1" customWidth="1"/>
    <col min="3849" max="4096" width="11.42578125" style="1"/>
    <col min="4097" max="4097" width="20.28515625" style="1" customWidth="1"/>
    <col min="4098" max="4098" width="7.28515625" style="1" customWidth="1"/>
    <col min="4099" max="4099" width="51.42578125" style="1" customWidth="1"/>
    <col min="4100" max="4100" width="23.42578125" style="1" customWidth="1"/>
    <col min="4101" max="4101" width="19.42578125" style="1" customWidth="1"/>
    <col min="4102" max="4102" width="20" style="1" customWidth="1"/>
    <col min="4103" max="4103" width="25.140625" style="1" customWidth="1"/>
    <col min="4104" max="4104" width="4.42578125" style="1" customWidth="1"/>
    <col min="4105" max="4352" width="11.42578125" style="1"/>
    <col min="4353" max="4353" width="20.28515625" style="1" customWidth="1"/>
    <col min="4354" max="4354" width="7.28515625" style="1" customWidth="1"/>
    <col min="4355" max="4355" width="51.42578125" style="1" customWidth="1"/>
    <col min="4356" max="4356" width="23.42578125" style="1" customWidth="1"/>
    <col min="4357" max="4357" width="19.42578125" style="1" customWidth="1"/>
    <col min="4358" max="4358" width="20" style="1" customWidth="1"/>
    <col min="4359" max="4359" width="25.140625" style="1" customWidth="1"/>
    <col min="4360" max="4360" width="4.42578125" style="1" customWidth="1"/>
    <col min="4361" max="4608" width="11.42578125" style="1"/>
    <col min="4609" max="4609" width="20.28515625" style="1" customWidth="1"/>
    <col min="4610" max="4610" width="7.28515625" style="1" customWidth="1"/>
    <col min="4611" max="4611" width="51.42578125" style="1" customWidth="1"/>
    <col min="4612" max="4612" width="23.42578125" style="1" customWidth="1"/>
    <col min="4613" max="4613" width="19.42578125" style="1" customWidth="1"/>
    <col min="4614" max="4614" width="20" style="1" customWidth="1"/>
    <col min="4615" max="4615" width="25.140625" style="1" customWidth="1"/>
    <col min="4616" max="4616" width="4.42578125" style="1" customWidth="1"/>
    <col min="4617" max="4864" width="11.42578125" style="1"/>
    <col min="4865" max="4865" width="20.28515625" style="1" customWidth="1"/>
    <col min="4866" max="4866" width="7.28515625" style="1" customWidth="1"/>
    <col min="4867" max="4867" width="51.42578125" style="1" customWidth="1"/>
    <col min="4868" max="4868" width="23.42578125" style="1" customWidth="1"/>
    <col min="4869" max="4869" width="19.42578125" style="1" customWidth="1"/>
    <col min="4870" max="4870" width="20" style="1" customWidth="1"/>
    <col min="4871" max="4871" width="25.140625" style="1" customWidth="1"/>
    <col min="4872" max="4872" width="4.42578125" style="1" customWidth="1"/>
    <col min="4873" max="5120" width="11.42578125" style="1"/>
    <col min="5121" max="5121" width="20.28515625" style="1" customWidth="1"/>
    <col min="5122" max="5122" width="7.28515625" style="1" customWidth="1"/>
    <col min="5123" max="5123" width="51.42578125" style="1" customWidth="1"/>
    <col min="5124" max="5124" width="23.42578125" style="1" customWidth="1"/>
    <col min="5125" max="5125" width="19.42578125" style="1" customWidth="1"/>
    <col min="5126" max="5126" width="20" style="1" customWidth="1"/>
    <col min="5127" max="5127" width="25.140625" style="1" customWidth="1"/>
    <col min="5128" max="5128" width="4.42578125" style="1" customWidth="1"/>
    <col min="5129" max="5376" width="11.42578125" style="1"/>
    <col min="5377" max="5377" width="20.28515625" style="1" customWidth="1"/>
    <col min="5378" max="5378" width="7.28515625" style="1" customWidth="1"/>
    <col min="5379" max="5379" width="51.42578125" style="1" customWidth="1"/>
    <col min="5380" max="5380" width="23.42578125" style="1" customWidth="1"/>
    <col min="5381" max="5381" width="19.42578125" style="1" customWidth="1"/>
    <col min="5382" max="5382" width="20" style="1" customWidth="1"/>
    <col min="5383" max="5383" width="25.140625" style="1" customWidth="1"/>
    <col min="5384" max="5384" width="4.42578125" style="1" customWidth="1"/>
    <col min="5385" max="5632" width="11.42578125" style="1"/>
    <col min="5633" max="5633" width="20.28515625" style="1" customWidth="1"/>
    <col min="5634" max="5634" width="7.28515625" style="1" customWidth="1"/>
    <col min="5635" max="5635" width="51.42578125" style="1" customWidth="1"/>
    <col min="5636" max="5636" width="23.42578125" style="1" customWidth="1"/>
    <col min="5637" max="5637" width="19.42578125" style="1" customWidth="1"/>
    <col min="5638" max="5638" width="20" style="1" customWidth="1"/>
    <col min="5639" max="5639" width="25.140625" style="1" customWidth="1"/>
    <col min="5640" max="5640" width="4.42578125" style="1" customWidth="1"/>
    <col min="5641" max="5888" width="11.42578125" style="1"/>
    <col min="5889" max="5889" width="20.28515625" style="1" customWidth="1"/>
    <col min="5890" max="5890" width="7.28515625" style="1" customWidth="1"/>
    <col min="5891" max="5891" width="51.42578125" style="1" customWidth="1"/>
    <col min="5892" max="5892" width="23.42578125" style="1" customWidth="1"/>
    <col min="5893" max="5893" width="19.42578125" style="1" customWidth="1"/>
    <col min="5894" max="5894" width="20" style="1" customWidth="1"/>
    <col min="5895" max="5895" width="25.140625" style="1" customWidth="1"/>
    <col min="5896" max="5896" width="4.42578125" style="1" customWidth="1"/>
    <col min="5897" max="6144" width="11.42578125" style="1"/>
    <col min="6145" max="6145" width="20.28515625" style="1" customWidth="1"/>
    <col min="6146" max="6146" width="7.28515625" style="1" customWidth="1"/>
    <col min="6147" max="6147" width="51.42578125" style="1" customWidth="1"/>
    <col min="6148" max="6148" width="23.42578125" style="1" customWidth="1"/>
    <col min="6149" max="6149" width="19.42578125" style="1" customWidth="1"/>
    <col min="6150" max="6150" width="20" style="1" customWidth="1"/>
    <col min="6151" max="6151" width="25.140625" style="1" customWidth="1"/>
    <col min="6152" max="6152" width="4.42578125" style="1" customWidth="1"/>
    <col min="6153" max="6400" width="11.42578125" style="1"/>
    <col min="6401" max="6401" width="20.28515625" style="1" customWidth="1"/>
    <col min="6402" max="6402" width="7.28515625" style="1" customWidth="1"/>
    <col min="6403" max="6403" width="51.42578125" style="1" customWidth="1"/>
    <col min="6404" max="6404" width="23.42578125" style="1" customWidth="1"/>
    <col min="6405" max="6405" width="19.42578125" style="1" customWidth="1"/>
    <col min="6406" max="6406" width="20" style="1" customWidth="1"/>
    <col min="6407" max="6407" width="25.140625" style="1" customWidth="1"/>
    <col min="6408" max="6408" width="4.42578125" style="1" customWidth="1"/>
    <col min="6409" max="6656" width="11.42578125" style="1"/>
    <col min="6657" max="6657" width="20.28515625" style="1" customWidth="1"/>
    <col min="6658" max="6658" width="7.28515625" style="1" customWidth="1"/>
    <col min="6659" max="6659" width="51.42578125" style="1" customWidth="1"/>
    <col min="6660" max="6660" width="23.42578125" style="1" customWidth="1"/>
    <col min="6661" max="6661" width="19.42578125" style="1" customWidth="1"/>
    <col min="6662" max="6662" width="20" style="1" customWidth="1"/>
    <col min="6663" max="6663" width="25.140625" style="1" customWidth="1"/>
    <col min="6664" max="6664" width="4.42578125" style="1" customWidth="1"/>
    <col min="6665" max="6912" width="11.42578125" style="1"/>
    <col min="6913" max="6913" width="20.28515625" style="1" customWidth="1"/>
    <col min="6914" max="6914" width="7.28515625" style="1" customWidth="1"/>
    <col min="6915" max="6915" width="51.42578125" style="1" customWidth="1"/>
    <col min="6916" max="6916" width="23.42578125" style="1" customWidth="1"/>
    <col min="6917" max="6917" width="19.42578125" style="1" customWidth="1"/>
    <col min="6918" max="6918" width="20" style="1" customWidth="1"/>
    <col min="6919" max="6919" width="25.140625" style="1" customWidth="1"/>
    <col min="6920" max="6920" width="4.42578125" style="1" customWidth="1"/>
    <col min="6921" max="7168" width="11.42578125" style="1"/>
    <col min="7169" max="7169" width="20.28515625" style="1" customWidth="1"/>
    <col min="7170" max="7170" width="7.28515625" style="1" customWidth="1"/>
    <col min="7171" max="7171" width="51.42578125" style="1" customWidth="1"/>
    <col min="7172" max="7172" width="23.42578125" style="1" customWidth="1"/>
    <col min="7173" max="7173" width="19.42578125" style="1" customWidth="1"/>
    <col min="7174" max="7174" width="20" style="1" customWidth="1"/>
    <col min="7175" max="7175" width="25.140625" style="1" customWidth="1"/>
    <col min="7176" max="7176" width="4.42578125" style="1" customWidth="1"/>
    <col min="7177" max="7424" width="11.42578125" style="1"/>
    <col min="7425" max="7425" width="20.28515625" style="1" customWidth="1"/>
    <col min="7426" max="7426" width="7.28515625" style="1" customWidth="1"/>
    <col min="7427" max="7427" width="51.42578125" style="1" customWidth="1"/>
    <col min="7428" max="7428" width="23.42578125" style="1" customWidth="1"/>
    <col min="7429" max="7429" width="19.42578125" style="1" customWidth="1"/>
    <col min="7430" max="7430" width="20" style="1" customWidth="1"/>
    <col min="7431" max="7431" width="25.140625" style="1" customWidth="1"/>
    <col min="7432" max="7432" width="4.42578125" style="1" customWidth="1"/>
    <col min="7433" max="7680" width="11.42578125" style="1"/>
    <col min="7681" max="7681" width="20.28515625" style="1" customWidth="1"/>
    <col min="7682" max="7682" width="7.28515625" style="1" customWidth="1"/>
    <col min="7683" max="7683" width="51.42578125" style="1" customWidth="1"/>
    <col min="7684" max="7684" width="23.42578125" style="1" customWidth="1"/>
    <col min="7685" max="7685" width="19.42578125" style="1" customWidth="1"/>
    <col min="7686" max="7686" width="20" style="1" customWidth="1"/>
    <col min="7687" max="7687" width="25.140625" style="1" customWidth="1"/>
    <col min="7688" max="7688" width="4.42578125" style="1" customWidth="1"/>
    <col min="7689" max="7936" width="11.42578125" style="1"/>
    <col min="7937" max="7937" width="20.28515625" style="1" customWidth="1"/>
    <col min="7938" max="7938" width="7.28515625" style="1" customWidth="1"/>
    <col min="7939" max="7939" width="51.42578125" style="1" customWidth="1"/>
    <col min="7940" max="7940" width="23.42578125" style="1" customWidth="1"/>
    <col min="7941" max="7941" width="19.42578125" style="1" customWidth="1"/>
    <col min="7942" max="7942" width="20" style="1" customWidth="1"/>
    <col min="7943" max="7943" width="25.140625" style="1" customWidth="1"/>
    <col min="7944" max="7944" width="4.42578125" style="1" customWidth="1"/>
    <col min="7945" max="8192" width="11.42578125" style="1"/>
    <col min="8193" max="8193" width="20.28515625" style="1" customWidth="1"/>
    <col min="8194" max="8194" width="7.28515625" style="1" customWidth="1"/>
    <col min="8195" max="8195" width="51.42578125" style="1" customWidth="1"/>
    <col min="8196" max="8196" width="23.42578125" style="1" customWidth="1"/>
    <col min="8197" max="8197" width="19.42578125" style="1" customWidth="1"/>
    <col min="8198" max="8198" width="20" style="1" customWidth="1"/>
    <col min="8199" max="8199" width="25.140625" style="1" customWidth="1"/>
    <col min="8200" max="8200" width="4.42578125" style="1" customWidth="1"/>
    <col min="8201" max="8448" width="11.42578125" style="1"/>
    <col min="8449" max="8449" width="20.28515625" style="1" customWidth="1"/>
    <col min="8450" max="8450" width="7.28515625" style="1" customWidth="1"/>
    <col min="8451" max="8451" width="51.42578125" style="1" customWidth="1"/>
    <col min="8452" max="8452" width="23.42578125" style="1" customWidth="1"/>
    <col min="8453" max="8453" width="19.42578125" style="1" customWidth="1"/>
    <col min="8454" max="8454" width="20" style="1" customWidth="1"/>
    <col min="8455" max="8455" width="25.140625" style="1" customWidth="1"/>
    <col min="8456" max="8456" width="4.42578125" style="1" customWidth="1"/>
    <col min="8457" max="8704" width="11.42578125" style="1"/>
    <col min="8705" max="8705" width="20.28515625" style="1" customWidth="1"/>
    <col min="8706" max="8706" width="7.28515625" style="1" customWidth="1"/>
    <col min="8707" max="8707" width="51.42578125" style="1" customWidth="1"/>
    <col min="8708" max="8708" width="23.42578125" style="1" customWidth="1"/>
    <col min="8709" max="8709" width="19.42578125" style="1" customWidth="1"/>
    <col min="8710" max="8710" width="20" style="1" customWidth="1"/>
    <col min="8711" max="8711" width="25.140625" style="1" customWidth="1"/>
    <col min="8712" max="8712" width="4.42578125" style="1" customWidth="1"/>
    <col min="8713" max="8960" width="11.42578125" style="1"/>
    <col min="8961" max="8961" width="20.28515625" style="1" customWidth="1"/>
    <col min="8962" max="8962" width="7.28515625" style="1" customWidth="1"/>
    <col min="8963" max="8963" width="51.42578125" style="1" customWidth="1"/>
    <col min="8964" max="8964" width="23.42578125" style="1" customWidth="1"/>
    <col min="8965" max="8965" width="19.42578125" style="1" customWidth="1"/>
    <col min="8966" max="8966" width="20" style="1" customWidth="1"/>
    <col min="8967" max="8967" width="25.140625" style="1" customWidth="1"/>
    <col min="8968" max="8968" width="4.42578125" style="1" customWidth="1"/>
    <col min="8969" max="9216" width="11.42578125" style="1"/>
    <col min="9217" max="9217" width="20.28515625" style="1" customWidth="1"/>
    <col min="9218" max="9218" width="7.28515625" style="1" customWidth="1"/>
    <col min="9219" max="9219" width="51.42578125" style="1" customWidth="1"/>
    <col min="9220" max="9220" width="23.42578125" style="1" customWidth="1"/>
    <col min="9221" max="9221" width="19.42578125" style="1" customWidth="1"/>
    <col min="9222" max="9222" width="20" style="1" customWidth="1"/>
    <col min="9223" max="9223" width="25.140625" style="1" customWidth="1"/>
    <col min="9224" max="9224" width="4.42578125" style="1" customWidth="1"/>
    <col min="9225" max="9472" width="11.42578125" style="1"/>
    <col min="9473" max="9473" width="20.28515625" style="1" customWidth="1"/>
    <col min="9474" max="9474" width="7.28515625" style="1" customWidth="1"/>
    <col min="9475" max="9475" width="51.42578125" style="1" customWidth="1"/>
    <col min="9476" max="9476" width="23.42578125" style="1" customWidth="1"/>
    <col min="9477" max="9477" width="19.42578125" style="1" customWidth="1"/>
    <col min="9478" max="9478" width="20" style="1" customWidth="1"/>
    <col min="9479" max="9479" width="25.140625" style="1" customWidth="1"/>
    <col min="9480" max="9480" width="4.42578125" style="1" customWidth="1"/>
    <col min="9481" max="9728" width="11.42578125" style="1"/>
    <col min="9729" max="9729" width="20.28515625" style="1" customWidth="1"/>
    <col min="9730" max="9730" width="7.28515625" style="1" customWidth="1"/>
    <col min="9731" max="9731" width="51.42578125" style="1" customWidth="1"/>
    <col min="9732" max="9732" width="23.42578125" style="1" customWidth="1"/>
    <col min="9733" max="9733" width="19.42578125" style="1" customWidth="1"/>
    <col min="9734" max="9734" width="20" style="1" customWidth="1"/>
    <col min="9735" max="9735" width="25.140625" style="1" customWidth="1"/>
    <col min="9736" max="9736" width="4.42578125" style="1" customWidth="1"/>
    <col min="9737" max="9984" width="11.42578125" style="1"/>
    <col min="9985" max="9985" width="20.28515625" style="1" customWidth="1"/>
    <col min="9986" max="9986" width="7.28515625" style="1" customWidth="1"/>
    <col min="9987" max="9987" width="51.42578125" style="1" customWidth="1"/>
    <col min="9988" max="9988" width="23.42578125" style="1" customWidth="1"/>
    <col min="9989" max="9989" width="19.42578125" style="1" customWidth="1"/>
    <col min="9990" max="9990" width="20" style="1" customWidth="1"/>
    <col min="9991" max="9991" width="25.140625" style="1" customWidth="1"/>
    <col min="9992" max="9992" width="4.42578125" style="1" customWidth="1"/>
    <col min="9993" max="10240" width="11.42578125" style="1"/>
    <col min="10241" max="10241" width="20.28515625" style="1" customWidth="1"/>
    <col min="10242" max="10242" width="7.28515625" style="1" customWidth="1"/>
    <col min="10243" max="10243" width="51.42578125" style="1" customWidth="1"/>
    <col min="10244" max="10244" width="23.42578125" style="1" customWidth="1"/>
    <col min="10245" max="10245" width="19.42578125" style="1" customWidth="1"/>
    <col min="10246" max="10246" width="20" style="1" customWidth="1"/>
    <col min="10247" max="10247" width="25.140625" style="1" customWidth="1"/>
    <col min="10248" max="10248" width="4.42578125" style="1" customWidth="1"/>
    <col min="10249" max="10496" width="11.42578125" style="1"/>
    <col min="10497" max="10497" width="20.28515625" style="1" customWidth="1"/>
    <col min="10498" max="10498" width="7.28515625" style="1" customWidth="1"/>
    <col min="10499" max="10499" width="51.42578125" style="1" customWidth="1"/>
    <col min="10500" max="10500" width="23.42578125" style="1" customWidth="1"/>
    <col min="10501" max="10501" width="19.42578125" style="1" customWidth="1"/>
    <col min="10502" max="10502" width="20" style="1" customWidth="1"/>
    <col min="10503" max="10503" width="25.140625" style="1" customWidth="1"/>
    <col min="10504" max="10504" width="4.42578125" style="1" customWidth="1"/>
    <col min="10505" max="10752" width="11.42578125" style="1"/>
    <col min="10753" max="10753" width="20.28515625" style="1" customWidth="1"/>
    <col min="10754" max="10754" width="7.28515625" style="1" customWidth="1"/>
    <col min="10755" max="10755" width="51.42578125" style="1" customWidth="1"/>
    <col min="10756" max="10756" width="23.42578125" style="1" customWidth="1"/>
    <col min="10757" max="10757" width="19.42578125" style="1" customWidth="1"/>
    <col min="10758" max="10758" width="20" style="1" customWidth="1"/>
    <col min="10759" max="10759" width="25.140625" style="1" customWidth="1"/>
    <col min="10760" max="10760" width="4.42578125" style="1" customWidth="1"/>
    <col min="10761" max="11008" width="11.42578125" style="1"/>
    <col min="11009" max="11009" width="20.28515625" style="1" customWidth="1"/>
    <col min="11010" max="11010" width="7.28515625" style="1" customWidth="1"/>
    <col min="11011" max="11011" width="51.42578125" style="1" customWidth="1"/>
    <col min="11012" max="11012" width="23.42578125" style="1" customWidth="1"/>
    <col min="11013" max="11013" width="19.42578125" style="1" customWidth="1"/>
    <col min="11014" max="11014" width="20" style="1" customWidth="1"/>
    <col min="11015" max="11015" width="25.140625" style="1" customWidth="1"/>
    <col min="11016" max="11016" width="4.42578125" style="1" customWidth="1"/>
    <col min="11017" max="11264" width="11.42578125" style="1"/>
    <col min="11265" max="11265" width="20.28515625" style="1" customWidth="1"/>
    <col min="11266" max="11266" width="7.28515625" style="1" customWidth="1"/>
    <col min="11267" max="11267" width="51.42578125" style="1" customWidth="1"/>
    <col min="11268" max="11268" width="23.42578125" style="1" customWidth="1"/>
    <col min="11269" max="11269" width="19.42578125" style="1" customWidth="1"/>
    <col min="11270" max="11270" width="20" style="1" customWidth="1"/>
    <col min="11271" max="11271" width="25.140625" style="1" customWidth="1"/>
    <col min="11272" max="11272" width="4.42578125" style="1" customWidth="1"/>
    <col min="11273" max="11520" width="11.42578125" style="1"/>
    <col min="11521" max="11521" width="20.28515625" style="1" customWidth="1"/>
    <col min="11522" max="11522" width="7.28515625" style="1" customWidth="1"/>
    <col min="11523" max="11523" width="51.42578125" style="1" customWidth="1"/>
    <col min="11524" max="11524" width="23.42578125" style="1" customWidth="1"/>
    <col min="11525" max="11525" width="19.42578125" style="1" customWidth="1"/>
    <col min="11526" max="11526" width="20" style="1" customWidth="1"/>
    <col min="11527" max="11527" width="25.140625" style="1" customWidth="1"/>
    <col min="11528" max="11528" width="4.42578125" style="1" customWidth="1"/>
    <col min="11529" max="11776" width="11.42578125" style="1"/>
    <col min="11777" max="11777" width="20.28515625" style="1" customWidth="1"/>
    <col min="11778" max="11778" width="7.28515625" style="1" customWidth="1"/>
    <col min="11779" max="11779" width="51.42578125" style="1" customWidth="1"/>
    <col min="11780" max="11780" width="23.42578125" style="1" customWidth="1"/>
    <col min="11781" max="11781" width="19.42578125" style="1" customWidth="1"/>
    <col min="11782" max="11782" width="20" style="1" customWidth="1"/>
    <col min="11783" max="11783" width="25.140625" style="1" customWidth="1"/>
    <col min="11784" max="11784" width="4.42578125" style="1" customWidth="1"/>
    <col min="11785" max="12032" width="11.42578125" style="1"/>
    <col min="12033" max="12033" width="20.28515625" style="1" customWidth="1"/>
    <col min="12034" max="12034" width="7.28515625" style="1" customWidth="1"/>
    <col min="12035" max="12035" width="51.42578125" style="1" customWidth="1"/>
    <col min="12036" max="12036" width="23.42578125" style="1" customWidth="1"/>
    <col min="12037" max="12037" width="19.42578125" style="1" customWidth="1"/>
    <col min="12038" max="12038" width="20" style="1" customWidth="1"/>
    <col min="12039" max="12039" width="25.140625" style="1" customWidth="1"/>
    <col min="12040" max="12040" width="4.42578125" style="1" customWidth="1"/>
    <col min="12041" max="12288" width="11.42578125" style="1"/>
    <col min="12289" max="12289" width="20.28515625" style="1" customWidth="1"/>
    <col min="12290" max="12290" width="7.28515625" style="1" customWidth="1"/>
    <col min="12291" max="12291" width="51.42578125" style="1" customWidth="1"/>
    <col min="12292" max="12292" width="23.42578125" style="1" customWidth="1"/>
    <col min="12293" max="12293" width="19.42578125" style="1" customWidth="1"/>
    <col min="12294" max="12294" width="20" style="1" customWidth="1"/>
    <col min="12295" max="12295" width="25.140625" style="1" customWidth="1"/>
    <col min="12296" max="12296" width="4.42578125" style="1" customWidth="1"/>
    <col min="12297" max="12544" width="11.42578125" style="1"/>
    <col min="12545" max="12545" width="20.28515625" style="1" customWidth="1"/>
    <col min="12546" max="12546" width="7.28515625" style="1" customWidth="1"/>
    <col min="12547" max="12547" width="51.42578125" style="1" customWidth="1"/>
    <col min="12548" max="12548" width="23.42578125" style="1" customWidth="1"/>
    <col min="12549" max="12549" width="19.42578125" style="1" customWidth="1"/>
    <col min="12550" max="12550" width="20" style="1" customWidth="1"/>
    <col min="12551" max="12551" width="25.140625" style="1" customWidth="1"/>
    <col min="12552" max="12552" width="4.42578125" style="1" customWidth="1"/>
    <col min="12553" max="12800" width="11.42578125" style="1"/>
    <col min="12801" max="12801" width="20.28515625" style="1" customWidth="1"/>
    <col min="12802" max="12802" width="7.28515625" style="1" customWidth="1"/>
    <col min="12803" max="12803" width="51.42578125" style="1" customWidth="1"/>
    <col min="12804" max="12804" width="23.42578125" style="1" customWidth="1"/>
    <col min="12805" max="12805" width="19.42578125" style="1" customWidth="1"/>
    <col min="12806" max="12806" width="20" style="1" customWidth="1"/>
    <col min="12807" max="12807" width="25.140625" style="1" customWidth="1"/>
    <col min="12808" max="12808" width="4.42578125" style="1" customWidth="1"/>
    <col min="12809" max="13056" width="11.42578125" style="1"/>
    <col min="13057" max="13057" width="20.28515625" style="1" customWidth="1"/>
    <col min="13058" max="13058" width="7.28515625" style="1" customWidth="1"/>
    <col min="13059" max="13059" width="51.42578125" style="1" customWidth="1"/>
    <col min="13060" max="13060" width="23.42578125" style="1" customWidth="1"/>
    <col min="13061" max="13061" width="19.42578125" style="1" customWidth="1"/>
    <col min="13062" max="13062" width="20" style="1" customWidth="1"/>
    <col min="13063" max="13063" width="25.140625" style="1" customWidth="1"/>
    <col min="13064" max="13064" width="4.42578125" style="1" customWidth="1"/>
    <col min="13065" max="13312" width="11.42578125" style="1"/>
    <col min="13313" max="13313" width="20.28515625" style="1" customWidth="1"/>
    <col min="13314" max="13314" width="7.28515625" style="1" customWidth="1"/>
    <col min="13315" max="13315" width="51.42578125" style="1" customWidth="1"/>
    <col min="13316" max="13316" width="23.42578125" style="1" customWidth="1"/>
    <col min="13317" max="13317" width="19.42578125" style="1" customWidth="1"/>
    <col min="13318" max="13318" width="20" style="1" customWidth="1"/>
    <col min="13319" max="13319" width="25.140625" style="1" customWidth="1"/>
    <col min="13320" max="13320" width="4.42578125" style="1" customWidth="1"/>
    <col min="13321" max="13568" width="11.42578125" style="1"/>
    <col min="13569" max="13569" width="20.28515625" style="1" customWidth="1"/>
    <col min="13570" max="13570" width="7.28515625" style="1" customWidth="1"/>
    <col min="13571" max="13571" width="51.42578125" style="1" customWidth="1"/>
    <col min="13572" max="13572" width="23.42578125" style="1" customWidth="1"/>
    <col min="13573" max="13573" width="19.42578125" style="1" customWidth="1"/>
    <col min="13574" max="13574" width="20" style="1" customWidth="1"/>
    <col min="13575" max="13575" width="25.140625" style="1" customWidth="1"/>
    <col min="13576" max="13576" width="4.42578125" style="1" customWidth="1"/>
    <col min="13577" max="13824" width="11.42578125" style="1"/>
    <col min="13825" max="13825" width="20.28515625" style="1" customWidth="1"/>
    <col min="13826" max="13826" width="7.28515625" style="1" customWidth="1"/>
    <col min="13827" max="13827" width="51.42578125" style="1" customWidth="1"/>
    <col min="13828" max="13828" width="23.42578125" style="1" customWidth="1"/>
    <col min="13829" max="13829" width="19.42578125" style="1" customWidth="1"/>
    <col min="13830" max="13830" width="20" style="1" customWidth="1"/>
    <col min="13831" max="13831" width="25.140625" style="1" customWidth="1"/>
    <col min="13832" max="13832" width="4.42578125" style="1" customWidth="1"/>
    <col min="13833" max="14080" width="11.42578125" style="1"/>
    <col min="14081" max="14081" width="20.28515625" style="1" customWidth="1"/>
    <col min="14082" max="14082" width="7.28515625" style="1" customWidth="1"/>
    <col min="14083" max="14083" width="51.42578125" style="1" customWidth="1"/>
    <col min="14084" max="14084" width="23.42578125" style="1" customWidth="1"/>
    <col min="14085" max="14085" width="19.42578125" style="1" customWidth="1"/>
    <col min="14086" max="14086" width="20" style="1" customWidth="1"/>
    <col min="14087" max="14087" width="25.140625" style="1" customWidth="1"/>
    <col min="14088" max="14088" width="4.42578125" style="1" customWidth="1"/>
    <col min="14089" max="14336" width="11.42578125" style="1"/>
    <col min="14337" max="14337" width="20.28515625" style="1" customWidth="1"/>
    <col min="14338" max="14338" width="7.28515625" style="1" customWidth="1"/>
    <col min="14339" max="14339" width="51.42578125" style="1" customWidth="1"/>
    <col min="14340" max="14340" width="23.42578125" style="1" customWidth="1"/>
    <col min="14341" max="14341" width="19.42578125" style="1" customWidth="1"/>
    <col min="14342" max="14342" width="20" style="1" customWidth="1"/>
    <col min="14343" max="14343" width="25.140625" style="1" customWidth="1"/>
    <col min="14344" max="14344" width="4.42578125" style="1" customWidth="1"/>
    <col min="14345" max="14592" width="11.42578125" style="1"/>
    <col min="14593" max="14593" width="20.28515625" style="1" customWidth="1"/>
    <col min="14594" max="14594" width="7.28515625" style="1" customWidth="1"/>
    <col min="14595" max="14595" width="51.42578125" style="1" customWidth="1"/>
    <col min="14596" max="14596" width="23.42578125" style="1" customWidth="1"/>
    <col min="14597" max="14597" width="19.42578125" style="1" customWidth="1"/>
    <col min="14598" max="14598" width="20" style="1" customWidth="1"/>
    <col min="14599" max="14599" width="25.140625" style="1" customWidth="1"/>
    <col min="14600" max="14600" width="4.42578125" style="1" customWidth="1"/>
    <col min="14601" max="14848" width="11.42578125" style="1"/>
    <col min="14849" max="14849" width="20.28515625" style="1" customWidth="1"/>
    <col min="14850" max="14850" width="7.28515625" style="1" customWidth="1"/>
    <col min="14851" max="14851" width="51.42578125" style="1" customWidth="1"/>
    <col min="14852" max="14852" width="23.42578125" style="1" customWidth="1"/>
    <col min="14853" max="14853" width="19.42578125" style="1" customWidth="1"/>
    <col min="14854" max="14854" width="20" style="1" customWidth="1"/>
    <col min="14855" max="14855" width="25.140625" style="1" customWidth="1"/>
    <col min="14856" max="14856" width="4.42578125" style="1" customWidth="1"/>
    <col min="14857" max="15104" width="11.42578125" style="1"/>
    <col min="15105" max="15105" width="20.28515625" style="1" customWidth="1"/>
    <col min="15106" max="15106" width="7.28515625" style="1" customWidth="1"/>
    <col min="15107" max="15107" width="51.42578125" style="1" customWidth="1"/>
    <col min="15108" max="15108" width="23.42578125" style="1" customWidth="1"/>
    <col min="15109" max="15109" width="19.42578125" style="1" customWidth="1"/>
    <col min="15110" max="15110" width="20" style="1" customWidth="1"/>
    <col min="15111" max="15111" width="25.140625" style="1" customWidth="1"/>
    <col min="15112" max="15112" width="4.42578125" style="1" customWidth="1"/>
    <col min="15113" max="15360" width="11.42578125" style="1"/>
    <col min="15361" max="15361" width="20.28515625" style="1" customWidth="1"/>
    <col min="15362" max="15362" width="7.28515625" style="1" customWidth="1"/>
    <col min="15363" max="15363" width="51.42578125" style="1" customWidth="1"/>
    <col min="15364" max="15364" width="23.42578125" style="1" customWidth="1"/>
    <col min="15365" max="15365" width="19.42578125" style="1" customWidth="1"/>
    <col min="15366" max="15366" width="20" style="1" customWidth="1"/>
    <col min="15367" max="15367" width="25.140625" style="1" customWidth="1"/>
    <col min="15368" max="15368" width="4.42578125" style="1" customWidth="1"/>
    <col min="15369" max="15616" width="11.42578125" style="1"/>
    <col min="15617" max="15617" width="20.28515625" style="1" customWidth="1"/>
    <col min="15618" max="15618" width="7.28515625" style="1" customWidth="1"/>
    <col min="15619" max="15619" width="51.42578125" style="1" customWidth="1"/>
    <col min="15620" max="15620" width="23.42578125" style="1" customWidth="1"/>
    <col min="15621" max="15621" width="19.42578125" style="1" customWidth="1"/>
    <col min="15622" max="15622" width="20" style="1" customWidth="1"/>
    <col min="15623" max="15623" width="25.140625" style="1" customWidth="1"/>
    <col min="15624" max="15624" width="4.42578125" style="1" customWidth="1"/>
    <col min="15625" max="15872" width="11.42578125" style="1"/>
    <col min="15873" max="15873" width="20.28515625" style="1" customWidth="1"/>
    <col min="15874" max="15874" width="7.28515625" style="1" customWidth="1"/>
    <col min="15875" max="15875" width="51.42578125" style="1" customWidth="1"/>
    <col min="15876" max="15876" width="23.42578125" style="1" customWidth="1"/>
    <col min="15877" max="15877" width="19.42578125" style="1" customWidth="1"/>
    <col min="15878" max="15878" width="20" style="1" customWidth="1"/>
    <col min="15879" max="15879" width="25.140625" style="1" customWidth="1"/>
    <col min="15880" max="15880" width="4.42578125" style="1" customWidth="1"/>
    <col min="15881" max="16128" width="11.42578125" style="1"/>
    <col min="16129" max="16129" width="20.28515625" style="1" customWidth="1"/>
    <col min="16130" max="16130" width="7.28515625" style="1" customWidth="1"/>
    <col min="16131" max="16131" width="51.42578125" style="1" customWidth="1"/>
    <col min="16132" max="16132" width="23.42578125" style="1" customWidth="1"/>
    <col min="16133" max="16133" width="19.42578125" style="1" customWidth="1"/>
    <col min="16134" max="16134" width="20" style="1" customWidth="1"/>
    <col min="16135" max="16135" width="25.140625" style="1" customWidth="1"/>
    <col min="16136" max="16136" width="4.42578125" style="1" customWidth="1"/>
    <col min="16137" max="16384" width="11.42578125" style="1"/>
  </cols>
  <sheetData>
    <row r="1" spans="1:7" x14ac:dyDescent="0.25">
      <c r="A1" s="234" t="s">
        <v>1</v>
      </c>
      <c r="B1" s="235"/>
      <c r="C1" s="235"/>
      <c r="D1" s="235"/>
      <c r="E1" s="235"/>
      <c r="F1" s="235"/>
      <c r="G1" s="236"/>
    </row>
    <row r="2" spans="1:7" x14ac:dyDescent="0.25">
      <c r="A2" s="231" t="s">
        <v>2</v>
      </c>
      <c r="B2" s="232"/>
      <c r="C2" s="232"/>
      <c r="D2" s="232"/>
      <c r="E2" s="232"/>
      <c r="F2" s="232"/>
      <c r="G2" s="233"/>
    </row>
    <row r="3" spans="1:7" x14ac:dyDescent="0.25">
      <c r="A3" s="3"/>
      <c r="G3" s="6"/>
    </row>
    <row r="4" spans="1:7" ht="12.75" customHeight="1" x14ac:dyDescent="0.25">
      <c r="A4" s="7" t="s">
        <v>0</v>
      </c>
      <c r="G4" s="6"/>
    </row>
    <row r="5" spans="1:7" ht="34.5" hidden="1" customHeight="1" x14ac:dyDescent="0.25">
      <c r="A5" s="3"/>
      <c r="G5" s="8"/>
    </row>
    <row r="6" spans="1:7" x14ac:dyDescent="0.25">
      <c r="A6" s="3" t="s">
        <v>3</v>
      </c>
      <c r="C6" s="1" t="s">
        <v>4</v>
      </c>
      <c r="E6" s="5" t="s">
        <v>5</v>
      </c>
      <c r="F6" s="4" t="s">
        <v>114</v>
      </c>
      <c r="G6" s="6" t="s">
        <v>6</v>
      </c>
    </row>
    <row r="7" spans="1:7" ht="5.25" customHeight="1" thickBot="1" x14ac:dyDescent="0.3">
      <c r="A7" s="3"/>
      <c r="D7" s="1"/>
      <c r="E7" s="9"/>
      <c r="F7" s="1"/>
      <c r="G7" s="10"/>
    </row>
    <row r="8" spans="1:7" ht="57.75" customHeight="1" thickBot="1" x14ac:dyDescent="0.3">
      <c r="A8" s="11" t="s">
        <v>7</v>
      </c>
      <c r="B8" s="228"/>
      <c r="C8" s="228" t="s">
        <v>8</v>
      </c>
      <c r="D8" s="227" t="s">
        <v>9</v>
      </c>
      <c r="E8" s="229" t="s">
        <v>10</v>
      </c>
      <c r="F8" s="227" t="s">
        <v>11</v>
      </c>
      <c r="G8" s="227" t="s">
        <v>12</v>
      </c>
    </row>
    <row r="9" spans="1:7" ht="16.5" thickBot="1" x14ac:dyDescent="0.3">
      <c r="A9" s="16" t="s">
        <v>13</v>
      </c>
      <c r="B9" s="17"/>
      <c r="C9" s="18" t="s">
        <v>14</v>
      </c>
      <c r="D9" s="19">
        <f>+D10+D53+D78</f>
        <v>876485924.58999991</v>
      </c>
      <c r="E9" s="20">
        <f>+E10+E53+E78</f>
        <v>0</v>
      </c>
      <c r="F9" s="19">
        <f>+D9-E9</f>
        <v>876485924.58999991</v>
      </c>
      <c r="G9" s="21">
        <f>+G10+G53+G78</f>
        <v>434133079</v>
      </c>
    </row>
    <row r="10" spans="1:7" ht="15.75" x14ac:dyDescent="0.25">
      <c r="A10" s="22">
        <v>1</v>
      </c>
      <c r="B10" s="23"/>
      <c r="C10" s="23" t="s">
        <v>15</v>
      </c>
      <c r="D10" s="24">
        <f>+D11</f>
        <v>423405755.25999999</v>
      </c>
      <c r="E10" s="25">
        <f>+E11</f>
        <v>0</v>
      </c>
      <c r="F10" s="24">
        <f>+D10-E10</f>
        <v>423405755.25999999</v>
      </c>
      <c r="G10" s="26">
        <f>+G11</f>
        <v>393972492</v>
      </c>
    </row>
    <row r="11" spans="1:7" ht="15.75" x14ac:dyDescent="0.25">
      <c r="A11" s="27">
        <v>10</v>
      </c>
      <c r="B11" s="28"/>
      <c r="C11" s="28" t="s">
        <v>15</v>
      </c>
      <c r="D11" s="29">
        <f>+D12+D30+D33</f>
        <v>423405755.25999999</v>
      </c>
      <c r="E11" s="55">
        <f>+E12+E30+E33</f>
        <v>0</v>
      </c>
      <c r="F11" s="29">
        <f>+D11-E11</f>
        <v>423405755.25999999</v>
      </c>
      <c r="G11" s="30">
        <f>+G12+G30+G33</f>
        <v>393972492</v>
      </c>
    </row>
    <row r="12" spans="1:7" ht="18" customHeight="1" x14ac:dyDescent="0.25">
      <c r="A12" s="27">
        <v>101</v>
      </c>
      <c r="B12" s="28"/>
      <c r="C12" s="28" t="s">
        <v>16</v>
      </c>
      <c r="D12" s="29">
        <f>+D13+D17+D20+D27</f>
        <v>127151670</v>
      </c>
      <c r="E12" s="55">
        <f>+E13+E17+E20+E27</f>
        <v>0</v>
      </c>
      <c r="F12" s="29">
        <f>+D12-E12</f>
        <v>127151670</v>
      </c>
      <c r="G12" s="30">
        <f>+G13+G17+G20+G27</f>
        <v>110781966</v>
      </c>
    </row>
    <row r="13" spans="1:7" ht="15.75" x14ac:dyDescent="0.25">
      <c r="A13" s="27">
        <v>1011</v>
      </c>
      <c r="B13" s="28"/>
      <c r="C13" s="28" t="s">
        <v>17</v>
      </c>
      <c r="D13" s="29">
        <f>+D16+D14+D15</f>
        <v>117781094</v>
      </c>
      <c r="E13" s="55">
        <f>+E16+E15+E14</f>
        <v>0</v>
      </c>
      <c r="F13" s="29">
        <f>+D13-E13</f>
        <v>117781094</v>
      </c>
      <c r="G13" s="30">
        <f>+G16+G14+G15</f>
        <v>110781966</v>
      </c>
    </row>
    <row r="14" spans="1:7" ht="15.75" x14ac:dyDescent="0.25">
      <c r="A14" s="27">
        <v>10111</v>
      </c>
      <c r="B14" s="28">
        <v>20</v>
      </c>
      <c r="C14" s="28" t="s">
        <v>18</v>
      </c>
      <c r="D14" s="29">
        <v>117156959</v>
      </c>
      <c r="E14" s="32">
        <v>0</v>
      </c>
      <c r="F14" s="29">
        <f t="shared" ref="F14:F43" si="0">+D14-E14</f>
        <v>117156959</v>
      </c>
      <c r="G14" s="30">
        <v>110781966</v>
      </c>
    </row>
    <row r="15" spans="1:7" ht="15.75" x14ac:dyDescent="0.25">
      <c r="A15" s="27">
        <v>10112</v>
      </c>
      <c r="B15" s="28">
        <v>20</v>
      </c>
      <c r="C15" s="28" t="s">
        <v>19</v>
      </c>
      <c r="D15" s="29">
        <v>586450</v>
      </c>
      <c r="E15" s="32">
        <v>0</v>
      </c>
      <c r="F15" s="29">
        <f t="shared" si="0"/>
        <v>586450</v>
      </c>
      <c r="G15" s="30">
        <v>0</v>
      </c>
    </row>
    <row r="16" spans="1:7" ht="15.75" x14ac:dyDescent="0.25">
      <c r="A16" s="27">
        <v>10114</v>
      </c>
      <c r="B16" s="28">
        <v>20</v>
      </c>
      <c r="C16" s="28" t="s">
        <v>20</v>
      </c>
      <c r="D16" s="29">
        <v>37685</v>
      </c>
      <c r="E16" s="32">
        <v>0</v>
      </c>
      <c r="F16" s="29">
        <f t="shared" si="0"/>
        <v>37685</v>
      </c>
      <c r="G16" s="30">
        <v>0</v>
      </c>
    </row>
    <row r="17" spans="1:7" ht="15.75" x14ac:dyDescent="0.25">
      <c r="A17" s="27">
        <v>1014</v>
      </c>
      <c r="B17" s="28"/>
      <c r="C17" s="28" t="s">
        <v>21</v>
      </c>
      <c r="D17" s="29">
        <f>+D18+D19</f>
        <v>1141936</v>
      </c>
      <c r="E17" s="55">
        <f>+E18+E19</f>
        <v>0</v>
      </c>
      <c r="F17" s="29">
        <f>+D17-E17</f>
        <v>1141936</v>
      </c>
      <c r="G17" s="30">
        <f>+G18+G19</f>
        <v>0</v>
      </c>
    </row>
    <row r="18" spans="1:7" ht="15.75" x14ac:dyDescent="0.25">
      <c r="A18" s="27">
        <v>10141</v>
      </c>
      <c r="B18" s="28">
        <v>20</v>
      </c>
      <c r="C18" s="28" t="s">
        <v>22</v>
      </c>
      <c r="D18" s="29">
        <v>175655</v>
      </c>
      <c r="E18" s="32">
        <v>0</v>
      </c>
      <c r="F18" s="29">
        <f t="shared" si="0"/>
        <v>175655</v>
      </c>
      <c r="G18" s="30">
        <v>0</v>
      </c>
    </row>
    <row r="19" spans="1:7" ht="15.75" x14ac:dyDescent="0.25">
      <c r="A19" s="27">
        <v>10142</v>
      </c>
      <c r="B19" s="28">
        <v>20</v>
      </c>
      <c r="C19" s="28" t="s">
        <v>23</v>
      </c>
      <c r="D19" s="29">
        <v>966281</v>
      </c>
      <c r="E19" s="32">
        <v>0</v>
      </c>
      <c r="F19" s="29">
        <f t="shared" si="0"/>
        <v>966281</v>
      </c>
      <c r="G19" s="30">
        <v>0</v>
      </c>
    </row>
    <row r="20" spans="1:7" ht="14.25" customHeight="1" x14ac:dyDescent="0.25">
      <c r="A20" s="27">
        <v>1015</v>
      </c>
      <c r="B20" s="28"/>
      <c r="C20" s="28" t="s">
        <v>24</v>
      </c>
      <c r="D20" s="29">
        <f>+D21+D22+D23+D24+D25+D26</f>
        <v>8049620</v>
      </c>
      <c r="E20" s="29">
        <f>+E21+E22+E23+E24+E25+E26</f>
        <v>0</v>
      </c>
      <c r="F20" s="29">
        <f>+D20-E20</f>
        <v>8049620</v>
      </c>
      <c r="G20" s="30">
        <f>+G21+G22+G23+G24+G25+G26</f>
        <v>0</v>
      </c>
    </row>
    <row r="21" spans="1:7" ht="15.75" x14ac:dyDescent="0.25">
      <c r="A21" s="27">
        <v>10152</v>
      </c>
      <c r="B21" s="28">
        <v>20</v>
      </c>
      <c r="C21" s="28" t="s">
        <v>25</v>
      </c>
      <c r="D21" s="29">
        <v>84593</v>
      </c>
      <c r="E21" s="32">
        <v>0</v>
      </c>
      <c r="F21" s="29">
        <f t="shared" si="0"/>
        <v>84593</v>
      </c>
      <c r="G21" s="30">
        <v>0</v>
      </c>
    </row>
    <row r="22" spans="1:7" ht="15.75" x14ac:dyDescent="0.25">
      <c r="A22" s="27">
        <v>10155</v>
      </c>
      <c r="B22" s="28">
        <v>20</v>
      </c>
      <c r="C22" s="28" t="s">
        <v>26</v>
      </c>
      <c r="D22" s="29">
        <v>60941</v>
      </c>
      <c r="E22" s="32">
        <v>0</v>
      </c>
      <c r="F22" s="29">
        <f t="shared" si="0"/>
        <v>60941</v>
      </c>
      <c r="G22" s="30">
        <v>0</v>
      </c>
    </row>
    <row r="23" spans="1:7" ht="15.75" x14ac:dyDescent="0.25">
      <c r="A23" s="27">
        <v>101512</v>
      </c>
      <c r="B23" s="28">
        <v>20</v>
      </c>
      <c r="C23" s="28" t="s">
        <v>27</v>
      </c>
      <c r="D23" s="29">
        <v>644</v>
      </c>
      <c r="E23" s="32">
        <v>0</v>
      </c>
      <c r="F23" s="29">
        <f t="shared" si="0"/>
        <v>644</v>
      </c>
      <c r="G23" s="30">
        <v>0</v>
      </c>
    </row>
    <row r="24" spans="1:7" ht="15.75" x14ac:dyDescent="0.25">
      <c r="A24" s="27">
        <v>101515</v>
      </c>
      <c r="B24" s="28">
        <v>20</v>
      </c>
      <c r="C24" s="28" t="s">
        <v>28</v>
      </c>
      <c r="D24" s="29">
        <v>514122</v>
      </c>
      <c r="E24" s="32">
        <v>0</v>
      </c>
      <c r="F24" s="29">
        <f t="shared" si="0"/>
        <v>514122</v>
      </c>
      <c r="G24" s="30">
        <v>0</v>
      </c>
    </row>
    <row r="25" spans="1:7" ht="15.75" x14ac:dyDescent="0.25">
      <c r="A25" s="27">
        <v>101516</v>
      </c>
      <c r="B25" s="28">
        <v>20</v>
      </c>
      <c r="C25" s="28" t="s">
        <v>29</v>
      </c>
      <c r="D25" s="29">
        <v>7264587</v>
      </c>
      <c r="E25" s="32">
        <v>0</v>
      </c>
      <c r="F25" s="29">
        <f t="shared" si="0"/>
        <v>7264587</v>
      </c>
      <c r="G25" s="30">
        <v>0</v>
      </c>
    </row>
    <row r="26" spans="1:7" ht="15.75" x14ac:dyDescent="0.25">
      <c r="A26" s="27">
        <v>101592</v>
      </c>
      <c r="B26" s="28">
        <v>20</v>
      </c>
      <c r="C26" s="28" t="s">
        <v>30</v>
      </c>
      <c r="D26" s="29">
        <v>124733</v>
      </c>
      <c r="E26" s="32">
        <v>0</v>
      </c>
      <c r="F26" s="29">
        <f t="shared" si="0"/>
        <v>124733</v>
      </c>
      <c r="G26" s="30">
        <v>0</v>
      </c>
    </row>
    <row r="27" spans="1:7" ht="30.75" customHeight="1" x14ac:dyDescent="0.25">
      <c r="A27" s="27">
        <v>1019</v>
      </c>
      <c r="B27" s="28"/>
      <c r="C27" s="31" t="s">
        <v>31</v>
      </c>
      <c r="D27" s="29">
        <f>+D29+D28</f>
        <v>179020</v>
      </c>
      <c r="E27" s="29">
        <f>+E29+E28</f>
        <v>0</v>
      </c>
      <c r="F27" s="29">
        <f>+D27-E27</f>
        <v>179020</v>
      </c>
      <c r="G27" s="30">
        <f>+G29+G28</f>
        <v>0</v>
      </c>
    </row>
    <row r="28" spans="1:7" ht="24.75" customHeight="1" x14ac:dyDescent="0.25">
      <c r="A28" s="27">
        <v>10191</v>
      </c>
      <c r="B28" s="28">
        <v>20</v>
      </c>
      <c r="C28" s="28" t="s">
        <v>32</v>
      </c>
      <c r="D28" s="29">
        <v>47487</v>
      </c>
      <c r="E28" s="32">
        <v>0</v>
      </c>
      <c r="F28" s="29">
        <f>+D28-E28</f>
        <v>47487</v>
      </c>
      <c r="G28" s="30">
        <v>0</v>
      </c>
    </row>
    <row r="29" spans="1:7" ht="15.75" x14ac:dyDescent="0.25">
      <c r="A29" s="27">
        <v>10193</v>
      </c>
      <c r="B29" s="28">
        <v>20</v>
      </c>
      <c r="C29" s="28" t="s">
        <v>33</v>
      </c>
      <c r="D29" s="29">
        <v>131533</v>
      </c>
      <c r="E29" s="32">
        <v>0</v>
      </c>
      <c r="F29" s="29">
        <f t="shared" si="0"/>
        <v>131533</v>
      </c>
      <c r="G29" s="30">
        <v>0</v>
      </c>
    </row>
    <row r="30" spans="1:7" ht="15.75" x14ac:dyDescent="0.25">
      <c r="A30" s="27">
        <v>102</v>
      </c>
      <c r="B30" s="28"/>
      <c r="C30" s="28" t="s">
        <v>34</v>
      </c>
      <c r="D30" s="29">
        <f>+D31+D32</f>
        <v>292434774.25999999</v>
      </c>
      <c r="E30" s="55">
        <f>+E31+E32</f>
        <v>0</v>
      </c>
      <c r="F30" s="29">
        <f>+D30-E30</f>
        <v>292434774.25999999</v>
      </c>
      <c r="G30" s="30">
        <f>+G31+G32</f>
        <v>283190526</v>
      </c>
    </row>
    <row r="31" spans="1:7" ht="15.75" x14ac:dyDescent="0.25">
      <c r="A31" s="27">
        <v>10212</v>
      </c>
      <c r="B31" s="28">
        <v>20</v>
      </c>
      <c r="C31" s="28" t="s">
        <v>35</v>
      </c>
      <c r="D31" s="29">
        <v>7796698</v>
      </c>
      <c r="E31" s="32">
        <v>0</v>
      </c>
      <c r="F31" s="29">
        <f t="shared" si="0"/>
        <v>7796698</v>
      </c>
      <c r="G31" s="30">
        <v>0</v>
      </c>
    </row>
    <row r="32" spans="1:7" ht="15.75" x14ac:dyDescent="0.25">
      <c r="A32" s="27">
        <v>10214</v>
      </c>
      <c r="B32" s="28">
        <v>20</v>
      </c>
      <c r="C32" s="28" t="s">
        <v>36</v>
      </c>
      <c r="D32" s="29">
        <v>284638076.25999999</v>
      </c>
      <c r="E32" s="32">
        <v>0</v>
      </c>
      <c r="F32" s="29">
        <f t="shared" si="0"/>
        <v>284638076.25999999</v>
      </c>
      <c r="G32" s="30">
        <v>283190526</v>
      </c>
    </row>
    <row r="33" spans="1:7" ht="31.5" x14ac:dyDescent="0.25">
      <c r="A33" s="27">
        <v>105</v>
      </c>
      <c r="B33" s="28"/>
      <c r="C33" s="31" t="s">
        <v>37</v>
      </c>
      <c r="D33" s="29">
        <f>+D34+D38+D42+D43</f>
        <v>3819311</v>
      </c>
      <c r="E33" s="29">
        <f>+E34+E38+E42+E43</f>
        <v>0</v>
      </c>
      <c r="F33" s="29">
        <f t="shared" si="0"/>
        <v>3819311</v>
      </c>
      <c r="G33" s="30">
        <f>+G34+G38+G42+G43</f>
        <v>0</v>
      </c>
    </row>
    <row r="34" spans="1:7" ht="15.75" x14ac:dyDescent="0.25">
      <c r="A34" s="27">
        <v>1051</v>
      </c>
      <c r="B34" s="28"/>
      <c r="C34" s="31" t="s">
        <v>38</v>
      </c>
      <c r="D34" s="29">
        <f>+D35+D36+D37</f>
        <v>1567861</v>
      </c>
      <c r="E34" s="29">
        <f>+E35+E36+E37</f>
        <v>0</v>
      </c>
      <c r="F34" s="29">
        <f t="shared" si="0"/>
        <v>1567861</v>
      </c>
      <c r="G34" s="30">
        <f>+G35+G36+G37</f>
        <v>0</v>
      </c>
    </row>
    <row r="35" spans="1:7" ht="15.75" x14ac:dyDescent="0.25">
      <c r="A35" s="27">
        <v>10511</v>
      </c>
      <c r="B35" s="28">
        <v>20</v>
      </c>
      <c r="C35" s="28" t="s">
        <v>39</v>
      </c>
      <c r="D35" s="29">
        <v>335846</v>
      </c>
      <c r="E35" s="32">
        <v>0</v>
      </c>
      <c r="F35" s="29">
        <f t="shared" si="0"/>
        <v>335846</v>
      </c>
      <c r="G35" s="30">
        <v>0</v>
      </c>
    </row>
    <row r="36" spans="1:7" ht="15.75" x14ac:dyDescent="0.25">
      <c r="A36" s="27">
        <v>10513</v>
      </c>
      <c r="B36" s="28">
        <v>20</v>
      </c>
      <c r="C36" s="28" t="s">
        <v>40</v>
      </c>
      <c r="D36" s="29">
        <v>554525</v>
      </c>
      <c r="E36" s="32">
        <v>0</v>
      </c>
      <c r="F36" s="29">
        <f t="shared" si="0"/>
        <v>554525</v>
      </c>
      <c r="G36" s="30">
        <v>0</v>
      </c>
    </row>
    <row r="37" spans="1:7" ht="15.75" x14ac:dyDescent="0.25">
      <c r="A37" s="27">
        <v>10514</v>
      </c>
      <c r="B37" s="28">
        <v>20</v>
      </c>
      <c r="C37" s="28" t="s">
        <v>41</v>
      </c>
      <c r="D37" s="29">
        <v>677490</v>
      </c>
      <c r="E37" s="32">
        <v>0</v>
      </c>
      <c r="F37" s="29">
        <f t="shared" si="0"/>
        <v>677490</v>
      </c>
      <c r="G37" s="30">
        <v>0</v>
      </c>
    </row>
    <row r="38" spans="1:7" ht="15.75" x14ac:dyDescent="0.25">
      <c r="A38" s="27">
        <v>1052</v>
      </c>
      <c r="B38" s="28"/>
      <c r="C38" s="31" t="s">
        <v>42</v>
      </c>
      <c r="D38" s="29">
        <f>+D39+D40+D41</f>
        <v>1831641</v>
      </c>
      <c r="E38" s="29">
        <f>+E39+E40+E41</f>
        <v>0</v>
      </c>
      <c r="F38" s="29">
        <f t="shared" si="0"/>
        <v>1831641</v>
      </c>
      <c r="G38" s="30">
        <f>+G39+G40+G41</f>
        <v>0</v>
      </c>
    </row>
    <row r="39" spans="1:7" ht="15.75" x14ac:dyDescent="0.25">
      <c r="A39" s="27">
        <v>10522</v>
      </c>
      <c r="B39" s="28">
        <v>20</v>
      </c>
      <c r="C39" s="28" t="s">
        <v>43</v>
      </c>
      <c r="D39" s="29">
        <v>1395713</v>
      </c>
      <c r="E39" s="32">
        <v>0</v>
      </c>
      <c r="F39" s="29">
        <f t="shared" si="0"/>
        <v>1395713</v>
      </c>
      <c r="G39" s="30">
        <v>0</v>
      </c>
    </row>
    <row r="40" spans="1:7" ht="15.75" x14ac:dyDescent="0.25">
      <c r="A40" s="27">
        <v>10523</v>
      </c>
      <c r="B40" s="28">
        <v>20</v>
      </c>
      <c r="C40" s="28" t="s">
        <v>44</v>
      </c>
      <c r="D40" s="29">
        <v>397273</v>
      </c>
      <c r="E40" s="32">
        <v>0</v>
      </c>
      <c r="F40" s="29">
        <f t="shared" si="0"/>
        <v>397273</v>
      </c>
      <c r="G40" s="30">
        <v>0</v>
      </c>
    </row>
    <row r="41" spans="1:7" ht="48" customHeight="1" x14ac:dyDescent="0.25">
      <c r="A41" s="27">
        <v>10527</v>
      </c>
      <c r="B41" s="28">
        <v>20</v>
      </c>
      <c r="C41" s="31" t="s">
        <v>45</v>
      </c>
      <c r="D41" s="29">
        <v>38655</v>
      </c>
      <c r="E41" s="32">
        <v>0</v>
      </c>
      <c r="F41" s="29">
        <f t="shared" si="0"/>
        <v>38655</v>
      </c>
      <c r="G41" s="30">
        <v>0</v>
      </c>
    </row>
    <row r="42" spans="1:7" ht="15.75" x14ac:dyDescent="0.25">
      <c r="A42" s="27">
        <v>1056</v>
      </c>
      <c r="B42" s="28">
        <v>20</v>
      </c>
      <c r="C42" s="28" t="s">
        <v>46</v>
      </c>
      <c r="D42" s="29">
        <v>251884</v>
      </c>
      <c r="E42" s="32"/>
      <c r="F42" s="29">
        <f t="shared" si="0"/>
        <v>251884</v>
      </c>
      <c r="G42" s="30">
        <v>0</v>
      </c>
    </row>
    <row r="43" spans="1:7" ht="16.5" thickBot="1" x14ac:dyDescent="0.3">
      <c r="A43" s="33">
        <v>1057</v>
      </c>
      <c r="B43" s="34">
        <v>20</v>
      </c>
      <c r="C43" s="34" t="s">
        <v>47</v>
      </c>
      <c r="D43" s="35">
        <v>167925</v>
      </c>
      <c r="E43" s="36">
        <f>+E54</f>
        <v>0</v>
      </c>
      <c r="F43" s="37">
        <f t="shared" si="0"/>
        <v>167925</v>
      </c>
      <c r="G43" s="38">
        <v>0</v>
      </c>
    </row>
    <row r="44" spans="1:7" ht="16.5" thickBot="1" x14ac:dyDescent="0.3">
      <c r="A44" s="39"/>
      <c r="B44" s="40"/>
      <c r="C44" s="40"/>
      <c r="D44" s="41"/>
      <c r="E44" s="42"/>
      <c r="F44" s="43"/>
      <c r="G44" s="41"/>
    </row>
    <row r="45" spans="1:7" x14ac:dyDescent="0.25">
      <c r="A45" s="234"/>
      <c r="B45" s="235"/>
      <c r="C45" s="235"/>
      <c r="D45" s="235"/>
      <c r="E45" s="235"/>
      <c r="F45" s="235"/>
      <c r="G45" s="236"/>
    </row>
    <row r="46" spans="1:7" x14ac:dyDescent="0.25">
      <c r="A46" s="231" t="s">
        <v>1</v>
      </c>
      <c r="B46" s="232"/>
      <c r="C46" s="232"/>
      <c r="D46" s="232"/>
      <c r="E46" s="232"/>
      <c r="F46" s="232"/>
      <c r="G46" s="233"/>
    </row>
    <row r="47" spans="1:7" x14ac:dyDescent="0.25">
      <c r="A47" s="231" t="s">
        <v>2</v>
      </c>
      <c r="B47" s="232"/>
      <c r="C47" s="232"/>
      <c r="D47" s="232"/>
      <c r="E47" s="232"/>
      <c r="F47" s="232"/>
      <c r="G47" s="233"/>
    </row>
    <row r="48" spans="1:7" x14ac:dyDescent="0.25">
      <c r="A48" s="7" t="s">
        <v>0</v>
      </c>
      <c r="G48" s="6"/>
    </row>
    <row r="49" spans="1:7" ht="6" customHeight="1" x14ac:dyDescent="0.25">
      <c r="A49" s="3"/>
      <c r="G49" s="8"/>
    </row>
    <row r="50" spans="1:7" x14ac:dyDescent="0.25">
      <c r="A50" s="3" t="s">
        <v>3</v>
      </c>
      <c r="C50" s="1" t="s">
        <v>4</v>
      </c>
      <c r="E50" s="5" t="s">
        <v>5</v>
      </c>
      <c r="F50" s="4" t="str">
        <f>F6</f>
        <v>FEBRERO</v>
      </c>
      <c r="G50" s="6" t="str">
        <f>G6</f>
        <v>VIGENCIA FISCAL: 2017</v>
      </c>
    </row>
    <row r="51" spans="1:7" ht="5.25" customHeight="1" thickBot="1" x14ac:dyDescent="0.3">
      <c r="A51" s="3"/>
      <c r="G51" s="6"/>
    </row>
    <row r="52" spans="1:7" ht="57.75" customHeight="1" thickBot="1" x14ac:dyDescent="0.3">
      <c r="A52" s="44" t="s">
        <v>7</v>
      </c>
      <c r="B52" s="45"/>
      <c r="C52" s="45" t="s">
        <v>8</v>
      </c>
      <c r="D52" s="46" t="s">
        <v>9</v>
      </c>
      <c r="E52" s="47" t="s">
        <v>10</v>
      </c>
      <c r="F52" s="46" t="s">
        <v>11</v>
      </c>
      <c r="G52" s="48" t="s">
        <v>12</v>
      </c>
    </row>
    <row r="53" spans="1:7" ht="17.25" customHeight="1" x14ac:dyDescent="0.25">
      <c r="A53" s="49">
        <v>2</v>
      </c>
      <c r="B53" s="50"/>
      <c r="C53" s="50" t="s">
        <v>48</v>
      </c>
      <c r="D53" s="51">
        <f>+D54</f>
        <v>320489850.32999998</v>
      </c>
      <c r="E53" s="52">
        <f>+E54</f>
        <v>0</v>
      </c>
      <c r="F53" s="53">
        <f>+D53-E53</f>
        <v>320489850.32999998</v>
      </c>
      <c r="G53" s="54">
        <f>+G54</f>
        <v>40160587</v>
      </c>
    </row>
    <row r="54" spans="1:7" ht="15.75" x14ac:dyDescent="0.25">
      <c r="A54" s="27">
        <v>20</v>
      </c>
      <c r="B54" s="28"/>
      <c r="C54" s="28" t="s">
        <v>48</v>
      </c>
      <c r="D54" s="29">
        <f>+D55</f>
        <v>320489850.32999998</v>
      </c>
      <c r="E54" s="55">
        <f>+E55</f>
        <v>0</v>
      </c>
      <c r="F54" s="29">
        <f t="shared" ref="F54:F76" si="1">+D54-E54</f>
        <v>320489850.32999998</v>
      </c>
      <c r="G54" s="30">
        <f>+G55</f>
        <v>40160587</v>
      </c>
    </row>
    <row r="55" spans="1:7" ht="15.75" x14ac:dyDescent="0.25">
      <c r="A55" s="27">
        <v>204</v>
      </c>
      <c r="B55" s="28"/>
      <c r="C55" s="28" t="s">
        <v>49</v>
      </c>
      <c r="D55" s="29">
        <f>+D56+D58+D64+D67+D69+D71+D73+D74+D76</f>
        <v>320489850.32999998</v>
      </c>
      <c r="E55" s="29">
        <f>+E56+E58+E64+E67+E69+E71+E76+E73+E74</f>
        <v>0</v>
      </c>
      <c r="F55" s="29">
        <f t="shared" si="1"/>
        <v>320489850.32999998</v>
      </c>
      <c r="G55" s="30">
        <f>+G56+G58+G64+G67+G69+G71+G76+G73+G74</f>
        <v>40160587</v>
      </c>
    </row>
    <row r="56" spans="1:7" ht="15.75" x14ac:dyDescent="0.25">
      <c r="A56" s="27">
        <v>2044</v>
      </c>
      <c r="B56" s="28"/>
      <c r="C56" s="28" t="s">
        <v>50</v>
      </c>
      <c r="D56" s="29">
        <f>+D57</f>
        <v>17631516</v>
      </c>
      <c r="E56" s="55">
        <f>+E57</f>
        <v>0</v>
      </c>
      <c r="F56" s="29">
        <f t="shared" si="1"/>
        <v>17631516</v>
      </c>
      <c r="G56" s="30">
        <f>+G57</f>
        <v>0</v>
      </c>
    </row>
    <row r="57" spans="1:7" ht="21" customHeight="1" x14ac:dyDescent="0.25">
      <c r="A57" s="27">
        <v>20441</v>
      </c>
      <c r="B57" s="28">
        <v>20</v>
      </c>
      <c r="C57" s="28" t="s">
        <v>51</v>
      </c>
      <c r="D57" s="29">
        <v>17631516</v>
      </c>
      <c r="E57" s="32">
        <v>0</v>
      </c>
      <c r="F57" s="29">
        <f t="shared" si="1"/>
        <v>17631516</v>
      </c>
      <c r="G57" s="30">
        <v>0</v>
      </c>
    </row>
    <row r="58" spans="1:7" ht="15.75" x14ac:dyDescent="0.25">
      <c r="A58" s="27">
        <v>2045</v>
      </c>
      <c r="B58" s="28"/>
      <c r="C58" s="28" t="s">
        <v>52</v>
      </c>
      <c r="D58" s="29">
        <f>+D59+D60+D61+D62+D63</f>
        <v>60194657</v>
      </c>
      <c r="E58" s="29">
        <f>+E59+E60+E61+E62+E63</f>
        <v>0</v>
      </c>
      <c r="F58" s="29">
        <f t="shared" si="1"/>
        <v>60194657</v>
      </c>
      <c r="G58" s="30">
        <f>+G59+G60+G61+G62+G63</f>
        <v>0</v>
      </c>
    </row>
    <row r="59" spans="1:7" ht="18.75" customHeight="1" x14ac:dyDescent="0.25">
      <c r="A59" s="27">
        <v>20451</v>
      </c>
      <c r="B59" s="28">
        <v>20</v>
      </c>
      <c r="C59" s="28" t="s">
        <v>53</v>
      </c>
      <c r="D59" s="29">
        <v>5000000</v>
      </c>
      <c r="E59" s="32">
        <v>0</v>
      </c>
      <c r="F59" s="29">
        <f t="shared" si="1"/>
        <v>5000000</v>
      </c>
      <c r="G59" s="30">
        <v>0</v>
      </c>
    </row>
    <row r="60" spans="1:7" s="58" customFormat="1" ht="31.5" customHeight="1" x14ac:dyDescent="0.25">
      <c r="A60" s="56">
        <v>20452</v>
      </c>
      <c r="B60" s="31">
        <v>20</v>
      </c>
      <c r="C60" s="31" t="s">
        <v>54</v>
      </c>
      <c r="D60" s="57">
        <v>10500000</v>
      </c>
      <c r="E60" s="82">
        <v>0</v>
      </c>
      <c r="F60" s="57">
        <f t="shared" si="1"/>
        <v>10500000</v>
      </c>
      <c r="G60" s="80">
        <v>0</v>
      </c>
    </row>
    <row r="61" spans="1:7" s="58" customFormat="1" ht="34.5" customHeight="1" x14ac:dyDescent="0.25">
      <c r="A61" s="56">
        <v>20456</v>
      </c>
      <c r="B61" s="31">
        <v>20</v>
      </c>
      <c r="C61" s="31" t="s">
        <v>55</v>
      </c>
      <c r="D61" s="57">
        <v>4999995</v>
      </c>
      <c r="E61" s="82">
        <v>0</v>
      </c>
      <c r="F61" s="57">
        <f t="shared" si="1"/>
        <v>4999995</v>
      </c>
      <c r="G61" s="80">
        <v>0</v>
      </c>
    </row>
    <row r="62" spans="1:7" ht="18.75" customHeight="1" x14ac:dyDescent="0.25">
      <c r="A62" s="27">
        <v>204510</v>
      </c>
      <c r="B62" s="28">
        <v>20</v>
      </c>
      <c r="C62" s="28" t="s">
        <v>56</v>
      </c>
      <c r="D62" s="29">
        <v>31694662</v>
      </c>
      <c r="E62" s="32">
        <v>0</v>
      </c>
      <c r="F62" s="29">
        <f t="shared" si="1"/>
        <v>31694662</v>
      </c>
      <c r="G62" s="30">
        <v>0</v>
      </c>
    </row>
    <row r="63" spans="1:7" ht="18.75" customHeight="1" x14ac:dyDescent="0.25">
      <c r="A63" s="27">
        <v>204513</v>
      </c>
      <c r="B63" s="28">
        <v>20</v>
      </c>
      <c r="C63" s="28" t="s">
        <v>57</v>
      </c>
      <c r="D63" s="29">
        <v>8000000</v>
      </c>
      <c r="E63" s="32">
        <v>0</v>
      </c>
      <c r="F63" s="29">
        <f t="shared" si="1"/>
        <v>8000000</v>
      </c>
      <c r="G63" s="30">
        <v>0</v>
      </c>
    </row>
    <row r="64" spans="1:7" ht="18" customHeight="1" x14ac:dyDescent="0.25">
      <c r="A64" s="27">
        <v>2046</v>
      </c>
      <c r="B64" s="28"/>
      <c r="C64" s="28" t="s">
        <v>58</v>
      </c>
      <c r="D64" s="29">
        <f>+D65+D66</f>
        <v>16855354</v>
      </c>
      <c r="E64" s="55">
        <f>+E65+E66</f>
        <v>0</v>
      </c>
      <c r="F64" s="29">
        <f t="shared" si="1"/>
        <v>16855354</v>
      </c>
      <c r="G64" s="30">
        <f>+G65+G66</f>
        <v>12635354</v>
      </c>
    </row>
    <row r="65" spans="1:7" ht="18" customHeight="1" x14ac:dyDescent="0.25">
      <c r="A65" s="27">
        <v>20462</v>
      </c>
      <c r="B65" s="28">
        <v>20</v>
      </c>
      <c r="C65" s="28" t="s">
        <v>59</v>
      </c>
      <c r="D65" s="29">
        <v>4220000</v>
      </c>
      <c r="E65" s="32">
        <v>0</v>
      </c>
      <c r="F65" s="29">
        <f t="shared" si="1"/>
        <v>4220000</v>
      </c>
      <c r="G65" s="30">
        <v>0</v>
      </c>
    </row>
    <row r="66" spans="1:7" ht="18" customHeight="1" x14ac:dyDescent="0.25">
      <c r="A66" s="27">
        <v>20465</v>
      </c>
      <c r="B66" s="28">
        <v>20</v>
      </c>
      <c r="C66" s="28" t="s">
        <v>60</v>
      </c>
      <c r="D66" s="29">
        <v>12635354</v>
      </c>
      <c r="E66" s="32">
        <v>0</v>
      </c>
      <c r="F66" s="29">
        <f t="shared" si="1"/>
        <v>12635354</v>
      </c>
      <c r="G66" s="30">
        <v>12635354</v>
      </c>
    </row>
    <row r="67" spans="1:7" ht="18" customHeight="1" x14ac:dyDescent="0.25">
      <c r="A67" s="27">
        <v>2047</v>
      </c>
      <c r="B67" s="28"/>
      <c r="C67" s="28" t="s">
        <v>61</v>
      </c>
      <c r="D67" s="29">
        <f>+D68</f>
        <v>35889007</v>
      </c>
      <c r="E67" s="55">
        <f>+E68</f>
        <v>0</v>
      </c>
      <c r="F67" s="29">
        <f t="shared" si="1"/>
        <v>35889007</v>
      </c>
      <c r="G67" s="30">
        <f>+G68</f>
        <v>0</v>
      </c>
    </row>
    <row r="68" spans="1:7" ht="18" customHeight="1" x14ac:dyDescent="0.25">
      <c r="A68" s="27">
        <v>20476</v>
      </c>
      <c r="B68" s="28">
        <v>20</v>
      </c>
      <c r="C68" s="28" t="s">
        <v>62</v>
      </c>
      <c r="D68" s="29">
        <v>35889007</v>
      </c>
      <c r="E68" s="32">
        <v>0</v>
      </c>
      <c r="F68" s="29">
        <f t="shared" si="1"/>
        <v>35889007</v>
      </c>
      <c r="G68" s="30">
        <v>0</v>
      </c>
    </row>
    <row r="69" spans="1:7" ht="18" customHeight="1" x14ac:dyDescent="0.25">
      <c r="A69" s="27">
        <v>2048</v>
      </c>
      <c r="B69" s="28"/>
      <c r="C69" s="28" t="s">
        <v>63</v>
      </c>
      <c r="D69" s="29">
        <f>+D70</f>
        <v>4617733</v>
      </c>
      <c r="E69" s="29">
        <f>+E70</f>
        <v>0</v>
      </c>
      <c r="F69" s="29">
        <f t="shared" si="1"/>
        <v>4617733</v>
      </c>
      <c r="G69" s="30">
        <f>+G70</f>
        <v>4617733</v>
      </c>
    </row>
    <row r="70" spans="1:7" ht="18" customHeight="1" x14ac:dyDescent="0.25">
      <c r="A70" s="27">
        <v>20486</v>
      </c>
      <c r="B70" s="28">
        <v>20</v>
      </c>
      <c r="C70" s="28" t="s">
        <v>64</v>
      </c>
      <c r="D70" s="29">
        <v>4617733</v>
      </c>
      <c r="E70" s="32">
        <v>0</v>
      </c>
      <c r="F70" s="29">
        <f t="shared" si="1"/>
        <v>4617733</v>
      </c>
      <c r="G70" s="30">
        <v>4617733</v>
      </c>
    </row>
    <row r="71" spans="1:7" ht="15.75" x14ac:dyDescent="0.25">
      <c r="A71" s="27">
        <v>2049</v>
      </c>
      <c r="B71" s="28"/>
      <c r="C71" s="28" t="s">
        <v>65</v>
      </c>
      <c r="D71" s="29">
        <f>+D72</f>
        <v>56234082</v>
      </c>
      <c r="E71" s="55">
        <f>+E72</f>
        <v>0</v>
      </c>
      <c r="F71" s="29">
        <f t="shared" si="1"/>
        <v>56234082</v>
      </c>
      <c r="G71" s="30">
        <f>+G72</f>
        <v>0</v>
      </c>
    </row>
    <row r="72" spans="1:7" ht="22.5" customHeight="1" x14ac:dyDescent="0.25">
      <c r="A72" s="27">
        <v>20495</v>
      </c>
      <c r="B72" s="28">
        <v>20</v>
      </c>
      <c r="C72" s="28" t="s">
        <v>66</v>
      </c>
      <c r="D72" s="29">
        <v>56234082</v>
      </c>
      <c r="E72" s="32">
        <v>0</v>
      </c>
      <c r="F72" s="29">
        <f t="shared" si="1"/>
        <v>56234082</v>
      </c>
      <c r="G72" s="30">
        <v>0</v>
      </c>
    </row>
    <row r="73" spans="1:7" ht="24.75" customHeight="1" x14ac:dyDescent="0.25">
      <c r="A73" s="27">
        <v>20414</v>
      </c>
      <c r="B73" s="28">
        <v>20</v>
      </c>
      <c r="C73" s="28" t="s">
        <v>67</v>
      </c>
      <c r="D73" s="29">
        <v>27500</v>
      </c>
      <c r="E73" s="32">
        <v>0</v>
      </c>
      <c r="F73" s="29">
        <f t="shared" si="1"/>
        <v>27500</v>
      </c>
      <c r="G73" s="30">
        <v>27500</v>
      </c>
    </row>
    <row r="74" spans="1:7" ht="22.5" customHeight="1" x14ac:dyDescent="0.25">
      <c r="A74" s="27">
        <v>20421</v>
      </c>
      <c r="B74" s="28"/>
      <c r="C74" s="28" t="s">
        <v>68</v>
      </c>
      <c r="D74" s="29">
        <f>+D75</f>
        <v>33880000</v>
      </c>
      <c r="E74" s="55">
        <f>+E75</f>
        <v>0</v>
      </c>
      <c r="F74" s="29">
        <f>+D74-E74</f>
        <v>33880000</v>
      </c>
      <c r="G74" s="30">
        <f>+G75</f>
        <v>22880000</v>
      </c>
    </row>
    <row r="75" spans="1:7" ht="18.75" customHeight="1" x14ac:dyDescent="0.25">
      <c r="A75" s="27">
        <v>204214</v>
      </c>
      <c r="B75" s="28">
        <v>20</v>
      </c>
      <c r="C75" s="28" t="s">
        <v>69</v>
      </c>
      <c r="D75" s="29">
        <v>33880000</v>
      </c>
      <c r="E75" s="32">
        <v>0</v>
      </c>
      <c r="F75" s="29">
        <f>+D75-E75</f>
        <v>33880000</v>
      </c>
      <c r="G75" s="30">
        <v>22880000</v>
      </c>
    </row>
    <row r="76" spans="1:7" ht="18.75" customHeight="1" x14ac:dyDescent="0.25">
      <c r="A76" s="27">
        <v>20441</v>
      </c>
      <c r="B76" s="28"/>
      <c r="C76" s="28" t="s">
        <v>70</v>
      </c>
      <c r="D76" s="29">
        <f>+D77</f>
        <v>95160001.329999998</v>
      </c>
      <c r="E76" s="29">
        <f>+E77</f>
        <v>0</v>
      </c>
      <c r="F76" s="29">
        <f t="shared" si="1"/>
        <v>95160001.329999998</v>
      </c>
      <c r="G76" s="30">
        <f>+G77</f>
        <v>0</v>
      </c>
    </row>
    <row r="77" spans="1:7" ht="18.75" customHeight="1" x14ac:dyDescent="0.25">
      <c r="A77" s="27">
        <v>2044113</v>
      </c>
      <c r="B77" s="28">
        <v>20</v>
      </c>
      <c r="C77" s="28" t="s">
        <v>70</v>
      </c>
      <c r="D77" s="29">
        <v>95160001.329999998</v>
      </c>
      <c r="E77" s="32">
        <v>0</v>
      </c>
      <c r="F77" s="29">
        <f>+D77-E77</f>
        <v>95160001.329999998</v>
      </c>
      <c r="G77" s="30">
        <v>0</v>
      </c>
    </row>
    <row r="78" spans="1:7" ht="18.75" customHeight="1" x14ac:dyDescent="0.25">
      <c r="A78" s="27">
        <v>3</v>
      </c>
      <c r="B78" s="28"/>
      <c r="C78" s="28" t="s">
        <v>71</v>
      </c>
      <c r="D78" s="29">
        <f t="shared" ref="D78:E80" si="2">+D79</f>
        <v>132590319</v>
      </c>
      <c r="E78" s="55">
        <f t="shared" si="2"/>
        <v>0</v>
      </c>
      <c r="F78" s="29">
        <f>+D78-E78</f>
        <v>132590319</v>
      </c>
      <c r="G78" s="30">
        <f>+G79</f>
        <v>0</v>
      </c>
    </row>
    <row r="79" spans="1:7" ht="18.75" customHeight="1" x14ac:dyDescent="0.25">
      <c r="A79" s="27">
        <v>36</v>
      </c>
      <c r="B79" s="28"/>
      <c r="C79" s="28" t="s">
        <v>72</v>
      </c>
      <c r="D79" s="29">
        <f t="shared" si="2"/>
        <v>132590319</v>
      </c>
      <c r="E79" s="55">
        <f t="shared" si="2"/>
        <v>0</v>
      </c>
      <c r="F79" s="29">
        <f>+D79-E79</f>
        <v>132590319</v>
      </c>
      <c r="G79" s="30">
        <f>+G80</f>
        <v>0</v>
      </c>
    </row>
    <row r="80" spans="1:7" ht="18.75" customHeight="1" x14ac:dyDescent="0.25">
      <c r="A80" s="27">
        <v>361</v>
      </c>
      <c r="B80" s="28"/>
      <c r="C80" s="28" t="s">
        <v>73</v>
      </c>
      <c r="D80" s="29">
        <f t="shared" si="2"/>
        <v>132590319</v>
      </c>
      <c r="E80" s="29">
        <f t="shared" si="2"/>
        <v>0</v>
      </c>
      <c r="F80" s="29">
        <f>+D80-E80</f>
        <v>132590319</v>
      </c>
      <c r="G80" s="30">
        <f>+G81</f>
        <v>0</v>
      </c>
    </row>
    <row r="81" spans="1:240" ht="18.75" customHeight="1" thickBot="1" x14ac:dyDescent="0.3">
      <c r="A81" s="33">
        <v>36113</v>
      </c>
      <c r="B81" s="34">
        <v>20</v>
      </c>
      <c r="C81" s="34" t="s">
        <v>74</v>
      </c>
      <c r="D81" s="37">
        <v>132590319</v>
      </c>
      <c r="E81" s="75">
        <v>0</v>
      </c>
      <c r="F81" s="37">
        <f>+D81-E81</f>
        <v>132590319</v>
      </c>
      <c r="G81" s="38">
        <v>0</v>
      </c>
    </row>
    <row r="82" spans="1:240" ht="15.75" thickBot="1" x14ac:dyDescent="0.3">
      <c r="A82" s="59"/>
      <c r="D82" s="60"/>
      <c r="E82" s="9"/>
      <c r="F82" s="60"/>
      <c r="G82" s="60"/>
    </row>
    <row r="83" spans="1:240" x14ac:dyDescent="0.25">
      <c r="A83" s="234" t="s">
        <v>1</v>
      </c>
      <c r="B83" s="235"/>
      <c r="C83" s="235"/>
      <c r="D83" s="235"/>
      <c r="E83" s="235"/>
      <c r="F83" s="235"/>
      <c r="G83" s="236"/>
      <c r="H83" s="61"/>
      <c r="I83" s="235"/>
      <c r="J83" s="235"/>
      <c r="K83" s="235"/>
      <c r="L83" s="236"/>
      <c r="M83" s="234"/>
      <c r="N83" s="235"/>
      <c r="O83" s="235"/>
      <c r="P83" s="235"/>
      <c r="Q83" s="235"/>
      <c r="R83" s="235"/>
      <c r="S83" s="236"/>
      <c r="T83" s="234"/>
      <c r="U83" s="235"/>
      <c r="V83" s="235"/>
      <c r="W83" s="235"/>
      <c r="X83" s="235"/>
      <c r="Y83" s="235"/>
      <c r="Z83" s="236"/>
      <c r="AA83" s="234"/>
      <c r="AB83" s="235"/>
      <c r="AC83" s="235"/>
      <c r="AD83" s="235"/>
      <c r="AE83" s="235"/>
      <c r="AF83" s="235"/>
      <c r="AG83" s="236"/>
      <c r="AH83" s="234"/>
      <c r="AI83" s="235"/>
      <c r="AJ83" s="235"/>
      <c r="AK83" s="235"/>
      <c r="AL83" s="235"/>
      <c r="AM83" s="235"/>
      <c r="AN83" s="236"/>
      <c r="AO83" s="234"/>
      <c r="AP83" s="235"/>
      <c r="AQ83" s="235"/>
      <c r="AR83" s="235"/>
      <c r="AS83" s="235"/>
      <c r="AT83" s="235"/>
      <c r="AU83" s="236"/>
      <c r="AV83" s="234"/>
      <c r="AW83" s="235"/>
      <c r="AX83" s="235"/>
      <c r="AY83" s="235"/>
      <c r="AZ83" s="235"/>
      <c r="BA83" s="235"/>
      <c r="BB83" s="236"/>
      <c r="BC83" s="234"/>
      <c r="BD83" s="235"/>
      <c r="BE83" s="235"/>
      <c r="BF83" s="235"/>
      <c r="BG83" s="235"/>
      <c r="BH83" s="235"/>
      <c r="BI83" s="236"/>
      <c r="BJ83" s="234"/>
      <c r="BK83" s="235"/>
      <c r="BL83" s="235"/>
      <c r="BM83" s="235"/>
      <c r="BN83" s="235"/>
      <c r="BO83" s="235"/>
      <c r="BP83" s="236"/>
      <c r="BQ83" s="234"/>
      <c r="BR83" s="235"/>
      <c r="BS83" s="235"/>
      <c r="BT83" s="235"/>
      <c r="BU83" s="235"/>
      <c r="BV83" s="235"/>
      <c r="BW83" s="236"/>
      <c r="BX83" s="234"/>
      <c r="BY83" s="235"/>
      <c r="BZ83" s="235"/>
      <c r="CA83" s="235"/>
      <c r="CB83" s="235"/>
      <c r="CC83" s="235"/>
      <c r="CD83" s="236"/>
      <c r="CE83" s="234"/>
      <c r="CF83" s="235"/>
      <c r="CG83" s="235"/>
      <c r="CH83" s="235"/>
      <c r="CI83" s="235"/>
      <c r="CJ83" s="235"/>
      <c r="CK83" s="236"/>
      <c r="CL83" s="234"/>
      <c r="CM83" s="235"/>
      <c r="CN83" s="235"/>
      <c r="CO83" s="235"/>
      <c r="CP83" s="235"/>
      <c r="CQ83" s="235"/>
      <c r="CR83" s="236"/>
      <c r="CS83" s="234"/>
      <c r="CT83" s="235"/>
      <c r="CU83" s="235"/>
      <c r="CV83" s="235"/>
      <c r="CW83" s="235"/>
      <c r="CX83" s="235"/>
      <c r="CY83" s="236"/>
      <c r="CZ83" s="234"/>
      <c r="DA83" s="235"/>
      <c r="DB83" s="235"/>
      <c r="DC83" s="235"/>
      <c r="DD83" s="235"/>
      <c r="DE83" s="235"/>
      <c r="DF83" s="236"/>
      <c r="DG83" s="234"/>
      <c r="DH83" s="235"/>
      <c r="DI83" s="235"/>
      <c r="DJ83" s="235"/>
      <c r="DK83" s="235"/>
      <c r="DL83" s="235"/>
      <c r="DM83" s="236"/>
      <c r="DN83" s="234"/>
      <c r="DO83" s="235"/>
      <c r="DP83" s="235"/>
      <c r="DQ83" s="235"/>
      <c r="DR83" s="235"/>
      <c r="DS83" s="235"/>
      <c r="DT83" s="236"/>
      <c r="DU83" s="234"/>
      <c r="DV83" s="235"/>
      <c r="DW83" s="235"/>
      <c r="DX83" s="235"/>
      <c r="DY83" s="235"/>
      <c r="DZ83" s="235"/>
      <c r="EA83" s="236"/>
      <c r="EB83" s="234"/>
      <c r="EC83" s="235"/>
      <c r="ED83" s="235"/>
      <c r="EE83" s="235"/>
      <c r="EF83" s="235"/>
      <c r="EG83" s="235"/>
      <c r="EH83" s="236"/>
      <c r="EI83" s="234"/>
      <c r="EJ83" s="235"/>
      <c r="EK83" s="235"/>
      <c r="EL83" s="235"/>
      <c r="EM83" s="235"/>
      <c r="EN83" s="235"/>
      <c r="EO83" s="236"/>
      <c r="EP83" s="234"/>
      <c r="EQ83" s="235"/>
      <c r="ER83" s="235"/>
      <c r="ES83" s="235"/>
      <c r="ET83" s="235"/>
      <c r="EU83" s="235"/>
      <c r="EV83" s="236"/>
      <c r="EW83" s="234"/>
      <c r="EX83" s="235"/>
      <c r="EY83" s="235"/>
      <c r="EZ83" s="235"/>
      <c r="FA83" s="235"/>
      <c r="FB83" s="235"/>
      <c r="FC83" s="236"/>
      <c r="FD83" s="234"/>
      <c r="FE83" s="235"/>
      <c r="FF83" s="235"/>
      <c r="FG83" s="235"/>
      <c r="FH83" s="235"/>
      <c r="FI83" s="235"/>
      <c r="FJ83" s="236"/>
      <c r="FK83" s="234"/>
      <c r="FL83" s="235"/>
      <c r="FM83" s="235"/>
      <c r="FN83" s="235"/>
      <c r="FO83" s="235"/>
      <c r="FP83" s="235"/>
      <c r="FQ83" s="236"/>
      <c r="FR83" s="234"/>
      <c r="FS83" s="235"/>
      <c r="FT83" s="235"/>
      <c r="FU83" s="235"/>
      <c r="FV83" s="235"/>
      <c r="FW83" s="235"/>
      <c r="FX83" s="236"/>
      <c r="FY83" s="234"/>
      <c r="FZ83" s="235"/>
      <c r="GA83" s="235"/>
      <c r="GB83" s="235"/>
      <c r="GC83" s="235"/>
      <c r="GD83" s="235"/>
      <c r="GE83" s="236"/>
      <c r="GF83" s="234"/>
      <c r="GG83" s="235"/>
      <c r="GH83" s="235"/>
      <c r="GI83" s="235"/>
      <c r="GJ83" s="235"/>
      <c r="GK83" s="235"/>
      <c r="GL83" s="236"/>
      <c r="GM83" s="234"/>
      <c r="GN83" s="235"/>
      <c r="GO83" s="235"/>
      <c r="GP83" s="235"/>
      <c r="GQ83" s="235"/>
      <c r="GR83" s="235"/>
      <c r="GS83" s="236"/>
      <c r="GT83" s="234"/>
      <c r="GU83" s="235"/>
      <c r="GV83" s="235"/>
      <c r="GW83" s="235"/>
      <c r="GX83" s="235"/>
      <c r="GY83" s="235"/>
      <c r="GZ83" s="236"/>
      <c r="HA83" s="234"/>
      <c r="HB83" s="235"/>
      <c r="HC83" s="235"/>
      <c r="HD83" s="235"/>
      <c r="HE83" s="235"/>
      <c r="HF83" s="235"/>
      <c r="HG83" s="236"/>
      <c r="HH83" s="234"/>
      <c r="HI83" s="235"/>
      <c r="HJ83" s="235"/>
      <c r="HK83" s="235"/>
      <c r="HL83" s="235"/>
      <c r="HM83" s="235"/>
      <c r="HN83" s="236"/>
      <c r="HO83" s="234"/>
      <c r="HP83" s="235"/>
      <c r="HQ83" s="235"/>
      <c r="HR83" s="235"/>
      <c r="HS83" s="235"/>
      <c r="HT83" s="235"/>
      <c r="HU83" s="236"/>
      <c r="HV83" s="234"/>
      <c r="HW83" s="235"/>
      <c r="HX83" s="235"/>
      <c r="HY83" s="235"/>
      <c r="HZ83" s="235"/>
      <c r="IA83" s="235"/>
      <c r="IB83" s="236"/>
      <c r="IC83" s="234"/>
      <c r="ID83" s="235"/>
      <c r="IE83" s="235"/>
      <c r="IF83" s="235"/>
    </row>
    <row r="84" spans="1:240" ht="15.75" customHeight="1" x14ac:dyDescent="0.25">
      <c r="A84" s="231" t="s">
        <v>2</v>
      </c>
      <c r="B84" s="232"/>
      <c r="C84" s="232"/>
      <c r="D84" s="232"/>
      <c r="E84" s="232"/>
      <c r="F84" s="232"/>
      <c r="G84" s="233"/>
    </row>
    <row r="85" spans="1:240" x14ac:dyDescent="0.25">
      <c r="A85" s="7" t="s">
        <v>0</v>
      </c>
      <c r="G85" s="6"/>
    </row>
    <row r="86" spans="1:240" ht="12.75" customHeight="1" x14ac:dyDescent="0.25">
      <c r="A86" s="3"/>
      <c r="G86" s="8"/>
    </row>
    <row r="87" spans="1:240" x14ac:dyDescent="0.25">
      <c r="A87" s="3" t="s">
        <v>3</v>
      </c>
      <c r="C87" s="1" t="s">
        <v>4</v>
      </c>
      <c r="E87" s="5" t="s">
        <v>5</v>
      </c>
      <c r="F87" s="4" t="str">
        <f>F50</f>
        <v>FEBRERO</v>
      </c>
      <c r="G87" s="6" t="str">
        <f>G50</f>
        <v>VIGENCIA FISCAL: 2017</v>
      </c>
    </row>
    <row r="88" spans="1:240" ht="7.5" customHeight="1" thickBot="1" x14ac:dyDescent="0.3">
      <c r="A88" s="62"/>
      <c r="B88" s="63"/>
      <c r="C88" s="63"/>
      <c r="D88" s="64"/>
      <c r="E88" s="65"/>
      <c r="F88" s="64"/>
      <c r="G88" s="66"/>
    </row>
    <row r="89" spans="1:240" ht="61.5" customHeight="1" thickBot="1" x14ac:dyDescent="0.3">
      <c r="A89" s="67" t="s">
        <v>7</v>
      </c>
      <c r="B89" s="68"/>
      <c r="C89" s="68" t="s">
        <v>8</v>
      </c>
      <c r="D89" s="69" t="s">
        <v>9</v>
      </c>
      <c r="E89" s="70" t="s">
        <v>10</v>
      </c>
      <c r="F89" s="69" t="s">
        <v>11</v>
      </c>
      <c r="G89" s="71" t="s">
        <v>12</v>
      </c>
    </row>
    <row r="90" spans="1:240" ht="16.5" thickBot="1" x14ac:dyDescent="0.3">
      <c r="A90" s="109" t="s">
        <v>75</v>
      </c>
      <c r="B90" s="110"/>
      <c r="C90" s="110" t="s">
        <v>76</v>
      </c>
      <c r="D90" s="111">
        <f>+D91+D113+D116+D120</f>
        <v>578520230924.90002</v>
      </c>
      <c r="E90" s="111">
        <f>+E91+E113+E116+E120</f>
        <v>0</v>
      </c>
      <c r="F90" s="111">
        <f t="shared" ref="F90:F101" si="3">+D90-E90</f>
        <v>578520230924.90002</v>
      </c>
      <c r="G90" s="112">
        <f>+G91+G113+G116+G120</f>
        <v>302816956941</v>
      </c>
    </row>
    <row r="91" spans="1:240" ht="35.25" customHeight="1" x14ac:dyDescent="0.25">
      <c r="A91" s="22">
        <v>113</v>
      </c>
      <c r="B91" s="23"/>
      <c r="C91" s="79" t="s">
        <v>77</v>
      </c>
      <c r="D91" s="24">
        <f>+D92+D99+D102+D105</f>
        <v>544874770531.5</v>
      </c>
      <c r="E91" s="24">
        <f>+E92+E99+E102</f>
        <v>0</v>
      </c>
      <c r="F91" s="24">
        <f t="shared" si="3"/>
        <v>544874770531.5</v>
      </c>
      <c r="G91" s="26">
        <f>+G92+G99+G102</f>
        <v>270959345389</v>
      </c>
    </row>
    <row r="92" spans="1:240" ht="15.75" x14ac:dyDescent="0.25">
      <c r="A92" s="27">
        <v>113600</v>
      </c>
      <c r="B92" s="28"/>
      <c r="C92" s="31" t="s">
        <v>78</v>
      </c>
      <c r="D92" s="29">
        <f>+D93+D94+D95+D97+D98+D96</f>
        <v>481742477670</v>
      </c>
      <c r="E92" s="29">
        <f>+E93+E94+E95+E97+E98+E96</f>
        <v>0</v>
      </c>
      <c r="F92" s="29">
        <f t="shared" si="3"/>
        <v>481742477670</v>
      </c>
      <c r="G92" s="30">
        <f>+G93+G94+G95+G97+G98+G96</f>
        <v>211796626844</v>
      </c>
    </row>
    <row r="93" spans="1:240" ht="57.75" customHeight="1" x14ac:dyDescent="0.25">
      <c r="A93" s="27">
        <v>113600129</v>
      </c>
      <c r="B93" s="28">
        <v>11</v>
      </c>
      <c r="C93" s="31" t="s">
        <v>79</v>
      </c>
      <c r="D93" s="29">
        <v>37670192242</v>
      </c>
      <c r="E93" s="32">
        <v>0</v>
      </c>
      <c r="F93" s="29">
        <f t="shared" si="3"/>
        <v>37670192242</v>
      </c>
      <c r="G93" s="30">
        <v>37670192242</v>
      </c>
    </row>
    <row r="94" spans="1:240" ht="36" customHeight="1" x14ac:dyDescent="0.25">
      <c r="A94" s="27">
        <v>113600130</v>
      </c>
      <c r="B94" s="28">
        <v>11</v>
      </c>
      <c r="C94" s="31" t="s">
        <v>80</v>
      </c>
      <c r="D94" s="29">
        <v>21300413208</v>
      </c>
      <c r="E94" s="32">
        <v>0</v>
      </c>
      <c r="F94" s="29">
        <f t="shared" si="3"/>
        <v>21300413208</v>
      </c>
      <c r="G94" s="30">
        <v>21300413208</v>
      </c>
    </row>
    <row r="95" spans="1:240" ht="36" customHeight="1" x14ac:dyDescent="0.25">
      <c r="A95" s="27">
        <v>113600131</v>
      </c>
      <c r="B95" s="28">
        <v>11</v>
      </c>
      <c r="C95" s="31" t="s">
        <v>81</v>
      </c>
      <c r="D95" s="29">
        <v>1646021394</v>
      </c>
      <c r="E95" s="32">
        <v>0</v>
      </c>
      <c r="F95" s="29">
        <f t="shared" si="3"/>
        <v>1646021394</v>
      </c>
      <c r="G95" s="30">
        <v>1646021394</v>
      </c>
    </row>
    <row r="96" spans="1:240" ht="36" customHeight="1" x14ac:dyDescent="0.25">
      <c r="A96" s="27">
        <v>113600134</v>
      </c>
      <c r="B96" s="28">
        <v>20</v>
      </c>
      <c r="C96" s="31" t="s">
        <v>82</v>
      </c>
      <c r="D96" s="29">
        <v>269945850826</v>
      </c>
      <c r="E96" s="32">
        <v>0</v>
      </c>
      <c r="F96" s="29">
        <f t="shared" si="3"/>
        <v>269945850826</v>
      </c>
      <c r="G96" s="30">
        <v>0</v>
      </c>
    </row>
    <row r="97" spans="1:240" ht="36" customHeight="1" x14ac:dyDescent="0.25">
      <c r="A97" s="27">
        <v>113600136</v>
      </c>
      <c r="B97" s="28">
        <v>10</v>
      </c>
      <c r="C97" s="31" t="s">
        <v>83</v>
      </c>
      <c r="D97" s="29">
        <v>57000000000</v>
      </c>
      <c r="E97" s="32">
        <v>0</v>
      </c>
      <c r="F97" s="29">
        <f t="shared" si="3"/>
        <v>57000000000</v>
      </c>
      <c r="G97" s="30">
        <v>57000000000</v>
      </c>
    </row>
    <row r="98" spans="1:240" ht="52.5" customHeight="1" x14ac:dyDescent="0.25">
      <c r="A98" s="27">
        <v>113600139</v>
      </c>
      <c r="B98" s="28">
        <v>10</v>
      </c>
      <c r="C98" s="31" t="s">
        <v>84</v>
      </c>
      <c r="D98" s="29">
        <v>94180000000</v>
      </c>
      <c r="E98" s="32">
        <v>0</v>
      </c>
      <c r="F98" s="29">
        <f t="shared" si="3"/>
        <v>94180000000</v>
      </c>
      <c r="G98" s="30">
        <v>94180000000</v>
      </c>
    </row>
    <row r="99" spans="1:240" ht="15.75" x14ac:dyDescent="0.25">
      <c r="A99" s="27">
        <v>113601</v>
      </c>
      <c r="B99" s="28"/>
      <c r="C99" s="31" t="s">
        <v>85</v>
      </c>
      <c r="D99" s="29">
        <f>+D100+D101</f>
        <v>59162718545</v>
      </c>
      <c r="E99" s="29">
        <f>+E100+E101</f>
        <v>0</v>
      </c>
      <c r="F99" s="29">
        <f t="shared" si="3"/>
        <v>59162718545</v>
      </c>
      <c r="G99" s="30">
        <f>+G100+G101</f>
        <v>59162718545</v>
      </c>
    </row>
    <row r="100" spans="1:240" ht="79.5" customHeight="1" x14ac:dyDescent="0.25">
      <c r="A100" s="27">
        <v>11360111</v>
      </c>
      <c r="B100" s="28">
        <v>11</v>
      </c>
      <c r="C100" s="73" t="s">
        <v>86</v>
      </c>
      <c r="D100" s="29">
        <v>27586623923</v>
      </c>
      <c r="E100" s="32">
        <v>0</v>
      </c>
      <c r="F100" s="29">
        <f t="shared" si="3"/>
        <v>27586623923</v>
      </c>
      <c r="G100" s="30">
        <v>27586623923</v>
      </c>
    </row>
    <row r="101" spans="1:240" ht="48.75" customHeight="1" x14ac:dyDescent="0.25">
      <c r="A101" s="27">
        <v>11360112</v>
      </c>
      <c r="B101" s="28">
        <v>11</v>
      </c>
      <c r="C101" s="31" t="s">
        <v>87</v>
      </c>
      <c r="D101" s="29">
        <v>31576094622</v>
      </c>
      <c r="E101" s="32">
        <v>0</v>
      </c>
      <c r="F101" s="29">
        <f t="shared" si="3"/>
        <v>31576094622</v>
      </c>
      <c r="G101" s="30">
        <v>31576094622</v>
      </c>
    </row>
    <row r="102" spans="1:240" ht="15.75" x14ac:dyDescent="0.25">
      <c r="A102" s="27">
        <v>113605</v>
      </c>
      <c r="B102" s="28"/>
      <c r="C102" s="31" t="s">
        <v>88</v>
      </c>
      <c r="D102" s="29">
        <f>+D103+D104</f>
        <v>3688341671</v>
      </c>
      <c r="E102" s="29">
        <f>+E103+E104</f>
        <v>0</v>
      </c>
      <c r="F102" s="29">
        <f>+D102-E102</f>
        <v>3688341671</v>
      </c>
      <c r="G102" s="30">
        <f>+G103+G104</f>
        <v>0</v>
      </c>
    </row>
    <row r="103" spans="1:240" ht="39.75" customHeight="1" x14ac:dyDescent="0.25">
      <c r="A103" s="27">
        <v>1136057</v>
      </c>
      <c r="B103" s="28">
        <v>20</v>
      </c>
      <c r="C103" s="31" t="s">
        <v>89</v>
      </c>
      <c r="D103" s="29">
        <v>3545551352</v>
      </c>
      <c r="E103" s="32">
        <v>0</v>
      </c>
      <c r="F103" s="29">
        <f>+D103-E103</f>
        <v>3545551352</v>
      </c>
      <c r="G103" s="30">
        <v>0</v>
      </c>
    </row>
    <row r="104" spans="1:240" ht="41.25" customHeight="1" thickBot="1" x14ac:dyDescent="0.3">
      <c r="A104" s="33">
        <v>1136057</v>
      </c>
      <c r="B104" s="34">
        <v>21</v>
      </c>
      <c r="C104" s="74" t="s">
        <v>89</v>
      </c>
      <c r="D104" s="37">
        <v>142790319</v>
      </c>
      <c r="E104" s="75">
        <v>0</v>
      </c>
      <c r="F104" s="37">
        <f>+D104-E104</f>
        <v>142790319</v>
      </c>
      <c r="G104" s="38">
        <v>0</v>
      </c>
    </row>
    <row r="105" spans="1:240" ht="15.75" x14ac:dyDescent="0.25">
      <c r="A105" s="27">
        <v>113607</v>
      </c>
      <c r="B105" s="28"/>
      <c r="C105" s="31" t="s">
        <v>90</v>
      </c>
      <c r="D105" s="29">
        <f>+D106</f>
        <v>281232645.5</v>
      </c>
      <c r="E105" s="29">
        <f>+E106</f>
        <v>0</v>
      </c>
      <c r="F105" s="29">
        <f>+D105-E105</f>
        <v>281232645.5</v>
      </c>
      <c r="G105" s="30">
        <f>+G106</f>
        <v>0</v>
      </c>
    </row>
    <row r="106" spans="1:240" ht="39.75" customHeight="1" thickBot="1" x14ac:dyDescent="0.3">
      <c r="A106" s="33">
        <v>1136071</v>
      </c>
      <c r="B106" s="34">
        <v>20</v>
      </c>
      <c r="C106" s="74" t="s">
        <v>91</v>
      </c>
      <c r="D106" s="37">
        <v>281232645.5</v>
      </c>
      <c r="E106" s="75">
        <v>0</v>
      </c>
      <c r="F106" s="37">
        <f>+D106-E106</f>
        <v>281232645.5</v>
      </c>
      <c r="G106" s="38">
        <v>0</v>
      </c>
    </row>
    <row r="107" spans="1:240" ht="49.5" customHeight="1" thickBot="1" x14ac:dyDescent="0.3">
      <c r="A107" s="39"/>
      <c r="B107" s="40"/>
      <c r="C107" s="76"/>
      <c r="D107" s="43"/>
      <c r="E107" s="42"/>
      <c r="F107" s="43"/>
      <c r="G107" s="43"/>
    </row>
    <row r="108" spans="1:240" ht="11.25" customHeight="1" x14ac:dyDescent="0.25">
      <c r="A108" s="234" t="s">
        <v>1</v>
      </c>
      <c r="B108" s="235"/>
      <c r="C108" s="235"/>
      <c r="D108" s="235"/>
      <c r="E108" s="235"/>
      <c r="F108" s="235"/>
      <c r="G108" s="236"/>
      <c r="H108" s="77"/>
      <c r="I108" s="232"/>
      <c r="J108" s="232"/>
      <c r="K108" s="232"/>
      <c r="L108" s="233"/>
      <c r="M108" s="231"/>
      <c r="N108" s="232"/>
      <c r="O108" s="232"/>
      <c r="P108" s="232"/>
      <c r="Q108" s="232"/>
      <c r="R108" s="232"/>
      <c r="S108" s="233"/>
      <c r="T108" s="231"/>
      <c r="U108" s="232"/>
      <c r="V108" s="232"/>
      <c r="W108" s="232"/>
      <c r="X108" s="232"/>
      <c r="Y108" s="232"/>
      <c r="Z108" s="233"/>
      <c r="AA108" s="231"/>
      <c r="AB108" s="232"/>
      <c r="AC108" s="232"/>
      <c r="AD108" s="232"/>
      <c r="AE108" s="232"/>
      <c r="AF108" s="232"/>
      <c r="AG108" s="233"/>
      <c r="AH108" s="231"/>
      <c r="AI108" s="232"/>
      <c r="AJ108" s="232"/>
      <c r="AK108" s="232"/>
      <c r="AL108" s="232"/>
      <c r="AM108" s="232"/>
      <c r="AN108" s="233"/>
      <c r="AO108" s="231"/>
      <c r="AP108" s="232"/>
      <c r="AQ108" s="232"/>
      <c r="AR108" s="232"/>
      <c r="AS108" s="232"/>
      <c r="AT108" s="232"/>
      <c r="AU108" s="233"/>
      <c r="AV108" s="231"/>
      <c r="AW108" s="232"/>
      <c r="AX108" s="232"/>
      <c r="AY108" s="232"/>
      <c r="AZ108" s="232"/>
      <c r="BA108" s="232"/>
      <c r="BB108" s="233"/>
      <c r="BC108" s="231"/>
      <c r="BD108" s="232"/>
      <c r="BE108" s="232"/>
      <c r="BF108" s="232"/>
      <c r="BG108" s="232"/>
      <c r="BH108" s="232"/>
      <c r="BI108" s="233"/>
      <c r="BJ108" s="231"/>
      <c r="BK108" s="232"/>
      <c r="BL108" s="232"/>
      <c r="BM108" s="232"/>
      <c r="BN108" s="232"/>
      <c r="BO108" s="232"/>
      <c r="BP108" s="233"/>
      <c r="BQ108" s="231"/>
      <c r="BR108" s="232"/>
      <c r="BS108" s="232"/>
      <c r="BT108" s="232"/>
      <c r="BU108" s="232"/>
      <c r="BV108" s="232"/>
      <c r="BW108" s="233"/>
      <c r="BX108" s="231"/>
      <c r="BY108" s="232"/>
      <c r="BZ108" s="232"/>
      <c r="CA108" s="232"/>
      <c r="CB108" s="232"/>
      <c r="CC108" s="232"/>
      <c r="CD108" s="233"/>
      <c r="CE108" s="231"/>
      <c r="CF108" s="232"/>
      <c r="CG108" s="232"/>
      <c r="CH108" s="232"/>
      <c r="CI108" s="232"/>
      <c r="CJ108" s="232"/>
      <c r="CK108" s="233"/>
      <c r="CL108" s="231"/>
      <c r="CM108" s="232"/>
      <c r="CN108" s="232"/>
      <c r="CO108" s="232"/>
      <c r="CP108" s="232"/>
      <c r="CQ108" s="232"/>
      <c r="CR108" s="233"/>
      <c r="CS108" s="231"/>
      <c r="CT108" s="232"/>
      <c r="CU108" s="232"/>
      <c r="CV108" s="232"/>
      <c r="CW108" s="232"/>
      <c r="CX108" s="232"/>
      <c r="CY108" s="233"/>
      <c r="CZ108" s="231"/>
      <c r="DA108" s="232"/>
      <c r="DB108" s="232"/>
      <c r="DC108" s="232"/>
      <c r="DD108" s="232"/>
      <c r="DE108" s="232"/>
      <c r="DF108" s="233"/>
      <c r="DG108" s="231"/>
      <c r="DH108" s="232"/>
      <c r="DI108" s="232"/>
      <c r="DJ108" s="232"/>
      <c r="DK108" s="232"/>
      <c r="DL108" s="232"/>
      <c r="DM108" s="233"/>
      <c r="DN108" s="231"/>
      <c r="DO108" s="232"/>
      <c r="DP108" s="232"/>
      <c r="DQ108" s="232"/>
      <c r="DR108" s="232"/>
      <c r="DS108" s="232"/>
      <c r="DT108" s="233"/>
      <c r="DU108" s="231"/>
      <c r="DV108" s="232"/>
      <c r="DW108" s="232"/>
      <c r="DX108" s="232"/>
      <c r="DY108" s="232"/>
      <c r="DZ108" s="232"/>
      <c r="EA108" s="233"/>
      <c r="EB108" s="231"/>
      <c r="EC108" s="232"/>
      <c r="ED108" s="232"/>
      <c r="EE108" s="232"/>
      <c r="EF108" s="232"/>
      <c r="EG108" s="232"/>
      <c r="EH108" s="233"/>
      <c r="EI108" s="231"/>
      <c r="EJ108" s="232"/>
      <c r="EK108" s="232"/>
      <c r="EL108" s="232"/>
      <c r="EM108" s="232"/>
      <c r="EN108" s="232"/>
      <c r="EO108" s="233"/>
      <c r="EP108" s="231"/>
      <c r="EQ108" s="232"/>
      <c r="ER108" s="232"/>
      <c r="ES108" s="232"/>
      <c r="ET108" s="232"/>
      <c r="EU108" s="232"/>
      <c r="EV108" s="233"/>
      <c r="EW108" s="231"/>
      <c r="EX108" s="232"/>
      <c r="EY108" s="232"/>
      <c r="EZ108" s="232"/>
      <c r="FA108" s="232"/>
      <c r="FB108" s="232"/>
      <c r="FC108" s="233"/>
      <c r="FD108" s="231"/>
      <c r="FE108" s="232"/>
      <c r="FF108" s="232"/>
      <c r="FG108" s="232"/>
      <c r="FH108" s="232"/>
      <c r="FI108" s="232"/>
      <c r="FJ108" s="233"/>
      <c r="FK108" s="231"/>
      <c r="FL108" s="232"/>
      <c r="FM108" s="232"/>
      <c r="FN108" s="232"/>
      <c r="FO108" s="232"/>
      <c r="FP108" s="232"/>
      <c r="FQ108" s="233"/>
      <c r="FR108" s="231"/>
      <c r="FS108" s="232"/>
      <c r="FT108" s="232"/>
      <c r="FU108" s="232"/>
      <c r="FV108" s="232"/>
      <c r="FW108" s="232"/>
      <c r="FX108" s="233"/>
      <c r="FY108" s="231"/>
      <c r="FZ108" s="232"/>
      <c r="GA108" s="232"/>
      <c r="GB108" s="232"/>
      <c r="GC108" s="232"/>
      <c r="GD108" s="232"/>
      <c r="GE108" s="233"/>
      <c r="GF108" s="231"/>
      <c r="GG108" s="232"/>
      <c r="GH108" s="232"/>
      <c r="GI108" s="232"/>
      <c r="GJ108" s="232"/>
      <c r="GK108" s="232"/>
      <c r="GL108" s="233"/>
      <c r="GM108" s="231"/>
      <c r="GN108" s="232"/>
      <c r="GO108" s="232"/>
      <c r="GP108" s="232"/>
      <c r="GQ108" s="232"/>
      <c r="GR108" s="232"/>
      <c r="GS108" s="233"/>
      <c r="GT108" s="231"/>
      <c r="GU108" s="232"/>
      <c r="GV108" s="232"/>
      <c r="GW108" s="232"/>
      <c r="GX108" s="232"/>
      <c r="GY108" s="232"/>
      <c r="GZ108" s="233"/>
      <c r="HA108" s="231"/>
      <c r="HB108" s="232"/>
      <c r="HC108" s="232"/>
      <c r="HD108" s="232"/>
      <c r="HE108" s="232"/>
      <c r="HF108" s="232"/>
      <c r="HG108" s="233"/>
      <c r="HH108" s="231"/>
      <c r="HI108" s="232"/>
      <c r="HJ108" s="232"/>
      <c r="HK108" s="232"/>
      <c r="HL108" s="232"/>
      <c r="HM108" s="232"/>
      <c r="HN108" s="233"/>
      <c r="HO108" s="231"/>
      <c r="HP108" s="232"/>
      <c r="HQ108" s="232"/>
      <c r="HR108" s="232"/>
      <c r="HS108" s="232"/>
      <c r="HT108" s="232"/>
      <c r="HU108" s="233"/>
      <c r="HV108" s="231"/>
      <c r="HW108" s="232"/>
      <c r="HX108" s="232"/>
      <c r="HY108" s="232"/>
      <c r="HZ108" s="232"/>
      <c r="IA108" s="232"/>
      <c r="IB108" s="233"/>
      <c r="IC108" s="231"/>
      <c r="ID108" s="232"/>
      <c r="IE108" s="232"/>
      <c r="IF108" s="232"/>
    </row>
    <row r="109" spans="1:240" ht="12" customHeight="1" x14ac:dyDescent="0.25">
      <c r="A109" s="231" t="s">
        <v>2</v>
      </c>
      <c r="B109" s="232"/>
      <c r="C109" s="232"/>
      <c r="D109" s="232"/>
      <c r="E109" s="232"/>
      <c r="F109" s="232"/>
      <c r="G109" s="233"/>
      <c r="H109" s="77"/>
      <c r="I109" s="232"/>
      <c r="J109" s="232"/>
      <c r="K109" s="232"/>
      <c r="L109" s="233"/>
      <c r="M109" s="231"/>
      <c r="N109" s="232"/>
      <c r="O109" s="232"/>
      <c r="P109" s="232"/>
      <c r="Q109" s="232"/>
      <c r="R109" s="232"/>
      <c r="S109" s="233"/>
      <c r="T109" s="231"/>
      <c r="U109" s="232"/>
      <c r="V109" s="232"/>
      <c r="W109" s="232"/>
      <c r="X109" s="232"/>
      <c r="Y109" s="232"/>
      <c r="Z109" s="233"/>
      <c r="AA109" s="231"/>
      <c r="AB109" s="232"/>
      <c r="AC109" s="232"/>
      <c r="AD109" s="232"/>
      <c r="AE109" s="232"/>
      <c r="AF109" s="232"/>
      <c r="AG109" s="233"/>
      <c r="AH109" s="231"/>
      <c r="AI109" s="232"/>
      <c r="AJ109" s="232"/>
      <c r="AK109" s="232"/>
      <c r="AL109" s="232"/>
      <c r="AM109" s="232"/>
      <c r="AN109" s="233"/>
      <c r="AO109" s="231"/>
      <c r="AP109" s="232"/>
      <c r="AQ109" s="232"/>
      <c r="AR109" s="232"/>
      <c r="AS109" s="232"/>
      <c r="AT109" s="232"/>
      <c r="AU109" s="233"/>
      <c r="AV109" s="231"/>
      <c r="AW109" s="232"/>
      <c r="AX109" s="232"/>
      <c r="AY109" s="232"/>
      <c r="AZ109" s="232"/>
      <c r="BA109" s="232"/>
      <c r="BB109" s="233"/>
      <c r="BC109" s="231"/>
      <c r="BD109" s="232"/>
      <c r="BE109" s="232"/>
      <c r="BF109" s="232"/>
      <c r="BG109" s="232"/>
      <c r="BH109" s="232"/>
      <c r="BI109" s="233"/>
      <c r="BJ109" s="231"/>
      <c r="BK109" s="232"/>
      <c r="BL109" s="232"/>
      <c r="BM109" s="232"/>
      <c r="BN109" s="232"/>
      <c r="BO109" s="232"/>
      <c r="BP109" s="233"/>
      <c r="BQ109" s="231"/>
      <c r="BR109" s="232"/>
      <c r="BS109" s="232"/>
      <c r="BT109" s="232"/>
      <c r="BU109" s="232"/>
      <c r="BV109" s="232"/>
      <c r="BW109" s="233"/>
      <c r="BX109" s="231"/>
      <c r="BY109" s="232"/>
      <c r="BZ109" s="232"/>
      <c r="CA109" s="232"/>
      <c r="CB109" s="232"/>
      <c r="CC109" s="232"/>
      <c r="CD109" s="233"/>
      <c r="CE109" s="231"/>
      <c r="CF109" s="232"/>
      <c r="CG109" s="232"/>
      <c r="CH109" s="232"/>
      <c r="CI109" s="232"/>
      <c r="CJ109" s="232"/>
      <c r="CK109" s="233"/>
      <c r="CL109" s="231"/>
      <c r="CM109" s="232"/>
      <c r="CN109" s="232"/>
      <c r="CO109" s="232"/>
      <c r="CP109" s="232"/>
      <c r="CQ109" s="232"/>
      <c r="CR109" s="233"/>
      <c r="CS109" s="231"/>
      <c r="CT109" s="232"/>
      <c r="CU109" s="232"/>
      <c r="CV109" s="232"/>
      <c r="CW109" s="232"/>
      <c r="CX109" s="232"/>
      <c r="CY109" s="233"/>
      <c r="CZ109" s="231"/>
      <c r="DA109" s="232"/>
      <c r="DB109" s="232"/>
      <c r="DC109" s="232"/>
      <c r="DD109" s="232"/>
      <c r="DE109" s="232"/>
      <c r="DF109" s="233"/>
      <c r="DG109" s="231"/>
      <c r="DH109" s="232"/>
      <c r="DI109" s="232"/>
      <c r="DJ109" s="232"/>
      <c r="DK109" s="232"/>
      <c r="DL109" s="232"/>
      <c r="DM109" s="233"/>
      <c r="DN109" s="231"/>
      <c r="DO109" s="232"/>
      <c r="DP109" s="232"/>
      <c r="DQ109" s="232"/>
      <c r="DR109" s="232"/>
      <c r="DS109" s="232"/>
      <c r="DT109" s="233"/>
      <c r="DU109" s="231"/>
      <c r="DV109" s="232"/>
      <c r="DW109" s="232"/>
      <c r="DX109" s="232"/>
      <c r="DY109" s="232"/>
      <c r="DZ109" s="232"/>
      <c r="EA109" s="233"/>
      <c r="EB109" s="231"/>
      <c r="EC109" s="232"/>
      <c r="ED109" s="232"/>
      <c r="EE109" s="232"/>
      <c r="EF109" s="232"/>
      <c r="EG109" s="232"/>
      <c r="EH109" s="233"/>
      <c r="EI109" s="231"/>
      <c r="EJ109" s="232"/>
      <c r="EK109" s="232"/>
      <c r="EL109" s="232"/>
      <c r="EM109" s="232"/>
      <c r="EN109" s="232"/>
      <c r="EO109" s="233"/>
      <c r="EP109" s="231"/>
      <c r="EQ109" s="232"/>
      <c r="ER109" s="232"/>
      <c r="ES109" s="232"/>
      <c r="ET109" s="232"/>
      <c r="EU109" s="232"/>
      <c r="EV109" s="233"/>
      <c r="EW109" s="231"/>
      <c r="EX109" s="232"/>
      <c r="EY109" s="232"/>
      <c r="EZ109" s="232"/>
      <c r="FA109" s="232"/>
      <c r="FB109" s="232"/>
      <c r="FC109" s="233"/>
      <c r="FD109" s="231"/>
      <c r="FE109" s="232"/>
      <c r="FF109" s="232"/>
      <c r="FG109" s="232"/>
      <c r="FH109" s="232"/>
      <c r="FI109" s="232"/>
      <c r="FJ109" s="233"/>
      <c r="FK109" s="231"/>
      <c r="FL109" s="232"/>
      <c r="FM109" s="232"/>
      <c r="FN109" s="232"/>
      <c r="FO109" s="232"/>
      <c r="FP109" s="232"/>
      <c r="FQ109" s="233"/>
      <c r="FR109" s="231"/>
      <c r="FS109" s="232"/>
      <c r="FT109" s="232"/>
      <c r="FU109" s="232"/>
      <c r="FV109" s="232"/>
      <c r="FW109" s="232"/>
      <c r="FX109" s="233"/>
      <c r="FY109" s="231"/>
      <c r="FZ109" s="232"/>
      <c r="GA109" s="232"/>
      <c r="GB109" s="232"/>
      <c r="GC109" s="232"/>
      <c r="GD109" s="232"/>
      <c r="GE109" s="233"/>
      <c r="GF109" s="231"/>
      <c r="GG109" s="232"/>
      <c r="GH109" s="232"/>
      <c r="GI109" s="232"/>
      <c r="GJ109" s="232"/>
      <c r="GK109" s="232"/>
      <c r="GL109" s="233"/>
      <c r="GM109" s="231"/>
      <c r="GN109" s="232"/>
      <c r="GO109" s="232"/>
      <c r="GP109" s="232"/>
      <c r="GQ109" s="232"/>
      <c r="GR109" s="232"/>
      <c r="GS109" s="233"/>
      <c r="GT109" s="231"/>
      <c r="GU109" s="232"/>
      <c r="GV109" s="232"/>
      <c r="GW109" s="232"/>
      <c r="GX109" s="232"/>
      <c r="GY109" s="232"/>
      <c r="GZ109" s="233"/>
      <c r="HA109" s="231"/>
      <c r="HB109" s="232"/>
      <c r="HC109" s="232"/>
      <c r="HD109" s="232"/>
      <c r="HE109" s="232"/>
      <c r="HF109" s="232"/>
      <c r="HG109" s="233"/>
      <c r="HH109" s="231"/>
      <c r="HI109" s="232"/>
      <c r="HJ109" s="232"/>
      <c r="HK109" s="232"/>
      <c r="HL109" s="232"/>
      <c r="HM109" s="232"/>
      <c r="HN109" s="233"/>
      <c r="HO109" s="231"/>
      <c r="HP109" s="232"/>
      <c r="HQ109" s="232"/>
      <c r="HR109" s="232"/>
      <c r="HS109" s="232"/>
      <c r="HT109" s="232"/>
      <c r="HU109" s="233"/>
      <c r="HV109" s="231"/>
      <c r="HW109" s="232"/>
      <c r="HX109" s="232"/>
      <c r="HY109" s="232"/>
      <c r="HZ109" s="232"/>
      <c r="IA109" s="232"/>
      <c r="IB109" s="233"/>
      <c r="IC109" s="231"/>
      <c r="ID109" s="232"/>
      <c r="IE109" s="232"/>
      <c r="IF109" s="232"/>
    </row>
    <row r="110" spans="1:240" ht="14.25" customHeight="1" x14ac:dyDescent="0.25">
      <c r="A110" s="7" t="s">
        <v>0</v>
      </c>
      <c r="G110" s="6"/>
    </row>
    <row r="111" spans="1:240" ht="18" customHeight="1" thickBot="1" x14ac:dyDescent="0.3">
      <c r="A111" s="3" t="s">
        <v>3</v>
      </c>
      <c r="C111" s="1" t="s">
        <v>4</v>
      </c>
      <c r="E111" s="5" t="s">
        <v>5</v>
      </c>
      <c r="F111" s="4" t="str">
        <f>F87</f>
        <v>FEBRERO</v>
      </c>
      <c r="G111" s="6" t="str">
        <f>G87</f>
        <v>VIGENCIA FISCAL: 2017</v>
      </c>
    </row>
    <row r="112" spans="1:240" ht="63" customHeight="1" thickBot="1" x14ac:dyDescent="0.3">
      <c r="A112" s="11" t="s">
        <v>7</v>
      </c>
      <c r="B112" s="12"/>
      <c r="C112" s="12" t="s">
        <v>8</v>
      </c>
      <c r="D112" s="13" t="s">
        <v>9</v>
      </c>
      <c r="E112" s="14" t="s">
        <v>10</v>
      </c>
      <c r="F112" s="13" t="s">
        <v>11</v>
      </c>
      <c r="G112" s="15" t="s">
        <v>12</v>
      </c>
    </row>
    <row r="113" spans="1:7" ht="39.75" customHeight="1" x14ac:dyDescent="0.25">
      <c r="A113" s="78">
        <v>223</v>
      </c>
      <c r="B113" s="79"/>
      <c r="C113" s="79" t="s">
        <v>92</v>
      </c>
      <c r="D113" s="24">
        <f>+D114</f>
        <v>0.12</v>
      </c>
      <c r="E113" s="24">
        <f>+E114</f>
        <v>0</v>
      </c>
      <c r="F113" s="24">
        <f t="shared" ref="F113:F119" si="4">+D113-E113</f>
        <v>0.12</v>
      </c>
      <c r="G113" s="26">
        <f>+G114</f>
        <v>0</v>
      </c>
    </row>
    <row r="114" spans="1:7" ht="39.75" customHeight="1" x14ac:dyDescent="0.25">
      <c r="A114" s="56">
        <v>223600</v>
      </c>
      <c r="B114" s="31"/>
      <c r="C114" s="31" t="s">
        <v>78</v>
      </c>
      <c r="D114" s="29">
        <f>+D115</f>
        <v>0.12</v>
      </c>
      <c r="E114" s="29">
        <f>+E115</f>
        <v>0</v>
      </c>
      <c r="F114" s="29">
        <f t="shared" si="4"/>
        <v>0.12</v>
      </c>
      <c r="G114" s="30">
        <f>+G115</f>
        <v>0</v>
      </c>
    </row>
    <row r="115" spans="1:7" ht="66.75" customHeight="1" x14ac:dyDescent="0.25">
      <c r="A115" s="56">
        <v>2236001</v>
      </c>
      <c r="B115" s="31">
        <v>20</v>
      </c>
      <c r="C115" s="31" t="s">
        <v>93</v>
      </c>
      <c r="D115" s="29">
        <v>0.12</v>
      </c>
      <c r="E115" s="29">
        <v>0</v>
      </c>
      <c r="F115" s="29">
        <f t="shared" si="4"/>
        <v>0.12</v>
      </c>
      <c r="G115" s="30">
        <v>0</v>
      </c>
    </row>
    <row r="116" spans="1:7" s="58" customFormat="1" ht="54" customHeight="1" x14ac:dyDescent="0.25">
      <c r="A116" s="56">
        <v>520</v>
      </c>
      <c r="B116" s="31"/>
      <c r="C116" s="31" t="s">
        <v>94</v>
      </c>
      <c r="D116" s="57">
        <f>+D117</f>
        <v>2423707360.2799997</v>
      </c>
      <c r="E116" s="57">
        <f>+E117</f>
        <v>0</v>
      </c>
      <c r="F116" s="57">
        <f t="shared" si="4"/>
        <v>2423707360.2799997</v>
      </c>
      <c r="G116" s="80">
        <f>+G117</f>
        <v>676611552</v>
      </c>
    </row>
    <row r="117" spans="1:7" s="58" customFormat="1" ht="15.75" customHeight="1" x14ac:dyDescent="0.25">
      <c r="A117" s="56">
        <v>520600</v>
      </c>
      <c r="B117" s="31"/>
      <c r="C117" s="31" t="s">
        <v>78</v>
      </c>
      <c r="D117" s="57">
        <f>+D118+D119</f>
        <v>2423707360.2799997</v>
      </c>
      <c r="E117" s="57">
        <f>+E118+E119</f>
        <v>0</v>
      </c>
      <c r="F117" s="57">
        <f t="shared" si="4"/>
        <v>2423707360.2799997</v>
      </c>
      <c r="G117" s="80">
        <f>+G118+G119</f>
        <v>676611552</v>
      </c>
    </row>
    <row r="118" spans="1:7" ht="48" customHeight="1" x14ac:dyDescent="0.25">
      <c r="A118" s="56">
        <v>5206002</v>
      </c>
      <c r="B118" s="31">
        <v>20</v>
      </c>
      <c r="C118" s="31" t="s">
        <v>95</v>
      </c>
      <c r="D118" s="29">
        <v>632395691.27999997</v>
      </c>
      <c r="E118" s="29">
        <v>0</v>
      </c>
      <c r="F118" s="29">
        <f t="shared" si="4"/>
        <v>632395691.27999997</v>
      </c>
      <c r="G118" s="30">
        <v>89127659</v>
      </c>
    </row>
    <row r="119" spans="1:7" ht="31.5" x14ac:dyDescent="0.25">
      <c r="A119" s="56">
        <v>5206007</v>
      </c>
      <c r="B119" s="31">
        <v>20</v>
      </c>
      <c r="C119" s="31" t="s">
        <v>96</v>
      </c>
      <c r="D119" s="29">
        <v>1791311669</v>
      </c>
      <c r="E119" s="29">
        <v>0</v>
      </c>
      <c r="F119" s="29">
        <f t="shared" si="4"/>
        <v>1791311669</v>
      </c>
      <c r="G119" s="30">
        <v>587483893</v>
      </c>
    </row>
    <row r="120" spans="1:7" s="58" customFormat="1" ht="54" customHeight="1" x14ac:dyDescent="0.25">
      <c r="A120" s="56">
        <v>530</v>
      </c>
      <c r="B120" s="31"/>
      <c r="C120" s="31" t="s">
        <v>97</v>
      </c>
      <c r="D120" s="57">
        <f>+D121</f>
        <v>31221753033</v>
      </c>
      <c r="E120" s="81">
        <f>+E121</f>
        <v>0</v>
      </c>
      <c r="F120" s="57">
        <f>+D120-E120</f>
        <v>31221753033</v>
      </c>
      <c r="G120" s="80">
        <f>+G121</f>
        <v>31181000000</v>
      </c>
    </row>
    <row r="121" spans="1:7" s="58" customFormat="1" ht="15.75" customHeight="1" x14ac:dyDescent="0.25">
      <c r="A121" s="56">
        <v>530600</v>
      </c>
      <c r="B121" s="31"/>
      <c r="C121" s="31" t="s">
        <v>78</v>
      </c>
      <c r="D121" s="57">
        <f>+D122+D123</f>
        <v>31221753033</v>
      </c>
      <c r="E121" s="81">
        <f>+E122</f>
        <v>0</v>
      </c>
      <c r="F121" s="57">
        <f>+D121-E121</f>
        <v>31221753033</v>
      </c>
      <c r="G121" s="80">
        <f>+G122</f>
        <v>31181000000</v>
      </c>
    </row>
    <row r="122" spans="1:7" s="58" customFormat="1" ht="57" customHeight="1" x14ac:dyDescent="0.25">
      <c r="A122" s="56">
        <v>5306003</v>
      </c>
      <c r="B122" s="31">
        <v>11</v>
      </c>
      <c r="C122" s="31" t="s">
        <v>98</v>
      </c>
      <c r="D122" s="57">
        <v>31181000000</v>
      </c>
      <c r="E122" s="82">
        <v>0</v>
      </c>
      <c r="F122" s="57">
        <f>+D122-E122</f>
        <v>31181000000</v>
      </c>
      <c r="G122" s="80">
        <v>31181000000</v>
      </c>
    </row>
    <row r="123" spans="1:7" s="58" customFormat="1" ht="57" customHeight="1" thickBot="1" x14ac:dyDescent="0.3">
      <c r="A123" s="83">
        <v>5306003</v>
      </c>
      <c r="B123" s="84">
        <v>20</v>
      </c>
      <c r="C123" s="84" t="s">
        <v>98</v>
      </c>
      <c r="D123" s="85">
        <v>40753033</v>
      </c>
      <c r="E123" s="86">
        <v>0</v>
      </c>
      <c r="F123" s="85">
        <f>+D123-E123</f>
        <v>40753033</v>
      </c>
      <c r="G123" s="87">
        <v>0</v>
      </c>
    </row>
    <row r="124" spans="1:7" ht="16.5" thickBot="1" x14ac:dyDescent="0.3">
      <c r="A124" s="237" t="s">
        <v>99</v>
      </c>
      <c r="B124" s="238"/>
      <c r="C124" s="239"/>
      <c r="D124" s="90">
        <f>+D9+D90</f>
        <v>579396716849.48999</v>
      </c>
      <c r="E124" s="91">
        <f>+E24+E92</f>
        <v>0</v>
      </c>
      <c r="F124" s="90">
        <f>+F9+F90</f>
        <v>579396716849.48999</v>
      </c>
      <c r="G124" s="90">
        <f>+G9+G90</f>
        <v>303251090020</v>
      </c>
    </row>
    <row r="125" spans="1:7" x14ac:dyDescent="0.25">
      <c r="A125" s="3"/>
      <c r="G125" s="6"/>
    </row>
    <row r="126" spans="1:7" x14ac:dyDescent="0.25">
      <c r="A126" s="3"/>
      <c r="G126" s="6"/>
    </row>
    <row r="127" spans="1:7" x14ac:dyDescent="0.25">
      <c r="A127" s="92" t="s">
        <v>100</v>
      </c>
      <c r="B127" s="93"/>
      <c r="C127" s="93"/>
      <c r="D127" s="93"/>
      <c r="E127" s="94" t="s">
        <v>101</v>
      </c>
      <c r="F127" s="94"/>
      <c r="G127" s="95"/>
    </row>
    <row r="128" spans="1:7" x14ac:dyDescent="0.25">
      <c r="A128" s="96" t="s">
        <v>102</v>
      </c>
      <c r="B128" s="93"/>
      <c r="C128" s="93"/>
      <c r="D128" s="93"/>
      <c r="E128" s="97" t="s">
        <v>103</v>
      </c>
      <c r="F128" s="97"/>
      <c r="G128" s="98"/>
    </row>
    <row r="129" spans="1:7" x14ac:dyDescent="0.25">
      <c r="A129" s="96" t="s">
        <v>104</v>
      </c>
      <c r="B129" s="93"/>
      <c r="C129" s="93"/>
      <c r="D129" s="99"/>
      <c r="E129" s="100" t="s">
        <v>105</v>
      </c>
      <c r="F129" s="94"/>
      <c r="G129" s="95"/>
    </row>
    <row r="130" spans="1:7" x14ac:dyDescent="0.25">
      <c r="A130" s="96"/>
      <c r="B130" s="93"/>
      <c r="C130" s="93"/>
      <c r="D130" s="93"/>
      <c r="E130" s="97"/>
      <c r="F130" s="97"/>
      <c r="G130" s="98"/>
    </row>
    <row r="131" spans="1:7" x14ac:dyDescent="0.25">
      <c r="A131" s="92"/>
      <c r="B131" s="93"/>
      <c r="C131" s="93"/>
      <c r="D131" s="100"/>
      <c r="E131" s="101"/>
      <c r="F131" s="100"/>
      <c r="G131" s="95"/>
    </row>
    <row r="132" spans="1:7" x14ac:dyDescent="0.25">
      <c r="A132" s="96"/>
      <c r="B132" s="93"/>
      <c r="C132" s="93"/>
      <c r="D132" s="100"/>
      <c r="E132" s="101"/>
      <c r="F132" s="100"/>
      <c r="G132" s="95"/>
    </row>
    <row r="133" spans="1:7" x14ac:dyDescent="0.25">
      <c r="A133" s="96" t="s">
        <v>106</v>
      </c>
      <c r="B133" s="93"/>
      <c r="C133" s="93"/>
      <c r="D133" s="4" t="s">
        <v>107</v>
      </c>
      <c r="F133" s="93" t="s">
        <v>101</v>
      </c>
      <c r="G133" s="102"/>
    </row>
    <row r="134" spans="1:7" x14ac:dyDescent="0.25">
      <c r="A134" s="96" t="s">
        <v>108</v>
      </c>
      <c r="B134" s="93"/>
      <c r="C134" s="93"/>
      <c r="D134" s="103" t="s">
        <v>109</v>
      </c>
      <c r="F134" s="97" t="s">
        <v>110</v>
      </c>
      <c r="G134" s="95"/>
    </row>
    <row r="135" spans="1:7" x14ac:dyDescent="0.25">
      <c r="A135" s="96" t="s">
        <v>111</v>
      </c>
      <c r="B135" s="93"/>
      <c r="C135" s="93"/>
      <c r="D135" s="103" t="s">
        <v>112</v>
      </c>
      <c r="F135" s="100" t="s">
        <v>113</v>
      </c>
      <c r="G135" s="95"/>
    </row>
    <row r="136" spans="1:7" ht="15.75" thickBot="1" x14ac:dyDescent="0.3">
      <c r="A136" s="104"/>
      <c r="B136" s="63"/>
      <c r="C136" s="63"/>
      <c r="D136" s="63"/>
      <c r="E136" s="64"/>
      <c r="F136" s="64"/>
      <c r="G136" s="66"/>
    </row>
  </sheetData>
  <mergeCells count="112">
    <mergeCell ref="I83:L83"/>
    <mergeCell ref="M83:S83"/>
    <mergeCell ref="T83:Z83"/>
    <mergeCell ref="AA83:AG83"/>
    <mergeCell ref="AH83:AN83"/>
    <mergeCell ref="AO83:AU83"/>
    <mergeCell ref="A1:G1"/>
    <mergeCell ref="A2:G2"/>
    <mergeCell ref="A45:G45"/>
    <mergeCell ref="A46:G46"/>
    <mergeCell ref="A47:G47"/>
    <mergeCell ref="A83:G83"/>
    <mergeCell ref="IC83:IF83"/>
    <mergeCell ref="A84:G84"/>
    <mergeCell ref="A108:G108"/>
    <mergeCell ref="I108:L108"/>
    <mergeCell ref="M108:S108"/>
    <mergeCell ref="T108:Z108"/>
    <mergeCell ref="AA108:AG108"/>
    <mergeCell ref="FR83:FX83"/>
    <mergeCell ref="FY83:GE83"/>
    <mergeCell ref="GF83:GL83"/>
    <mergeCell ref="GM83:GS83"/>
    <mergeCell ref="GT83:GZ83"/>
    <mergeCell ref="HA83:HG83"/>
    <mergeCell ref="EB83:EH83"/>
    <mergeCell ref="EI83:EO83"/>
    <mergeCell ref="EP83:EV83"/>
    <mergeCell ref="EW83:FC83"/>
    <mergeCell ref="FD83:FJ83"/>
    <mergeCell ref="FK83:FQ83"/>
    <mergeCell ref="CL83:CR83"/>
    <mergeCell ref="CS83:CY83"/>
    <mergeCell ref="CZ83:DF83"/>
    <mergeCell ref="DG83:DM83"/>
    <mergeCell ref="DN83:DT83"/>
    <mergeCell ref="HH83:HN83"/>
    <mergeCell ref="HO83:HU83"/>
    <mergeCell ref="HV83:IB83"/>
    <mergeCell ref="DU83:EA83"/>
    <mergeCell ref="AV83:BB83"/>
    <mergeCell ref="BC83:BI83"/>
    <mergeCell ref="BJ83:BP83"/>
    <mergeCell ref="BQ83:BW83"/>
    <mergeCell ref="BX83:CD83"/>
    <mergeCell ref="CE83:CK83"/>
    <mergeCell ref="HA108:HG108"/>
    <mergeCell ref="HH108:HN108"/>
    <mergeCell ref="HO108:HU108"/>
    <mergeCell ref="HV108:IB108"/>
    <mergeCell ref="AH108:AN108"/>
    <mergeCell ref="AO108:AU108"/>
    <mergeCell ref="AV108:BB108"/>
    <mergeCell ref="BC108:BI108"/>
    <mergeCell ref="BJ108:BP108"/>
    <mergeCell ref="BQ108:BW108"/>
    <mergeCell ref="DN108:DT108"/>
    <mergeCell ref="DU108:EA108"/>
    <mergeCell ref="EB108:EH108"/>
    <mergeCell ref="EI108:EO108"/>
    <mergeCell ref="EP108:EV108"/>
    <mergeCell ref="EW108:FC108"/>
    <mergeCell ref="BX108:CD108"/>
    <mergeCell ref="CE108:CK108"/>
    <mergeCell ref="AH109:AN109"/>
    <mergeCell ref="HA109:HG109"/>
    <mergeCell ref="HH109:HN109"/>
    <mergeCell ref="HO109:HU109"/>
    <mergeCell ref="IC108:IF108"/>
    <mergeCell ref="FD108:FJ108"/>
    <mergeCell ref="FK108:FQ108"/>
    <mergeCell ref="FR108:FX108"/>
    <mergeCell ref="FY108:GE108"/>
    <mergeCell ref="GF108:GL108"/>
    <mergeCell ref="GM108:GS108"/>
    <mergeCell ref="AO109:AU109"/>
    <mergeCell ref="AV109:BB109"/>
    <mergeCell ref="BC109:BI109"/>
    <mergeCell ref="BJ109:BP109"/>
    <mergeCell ref="BQ109:BW109"/>
    <mergeCell ref="BX109:CD109"/>
    <mergeCell ref="HV109:IB109"/>
    <mergeCell ref="IC109:IF109"/>
    <mergeCell ref="CL108:CR108"/>
    <mergeCell ref="CS108:CY108"/>
    <mergeCell ref="CZ108:DF108"/>
    <mergeCell ref="DG108:DM108"/>
    <mergeCell ref="GT108:GZ108"/>
    <mergeCell ref="A124:C124"/>
    <mergeCell ref="FK109:FQ109"/>
    <mergeCell ref="FR109:FX109"/>
    <mergeCell ref="FY109:GE109"/>
    <mergeCell ref="GF109:GL109"/>
    <mergeCell ref="GM109:GS109"/>
    <mergeCell ref="GT109:GZ109"/>
    <mergeCell ref="DU109:EA109"/>
    <mergeCell ref="EB109:EH109"/>
    <mergeCell ref="EI109:EO109"/>
    <mergeCell ref="EP109:EV109"/>
    <mergeCell ref="EW109:FC109"/>
    <mergeCell ref="FD109:FJ109"/>
    <mergeCell ref="CE109:CK109"/>
    <mergeCell ref="CL109:CR109"/>
    <mergeCell ref="CS109:CY109"/>
    <mergeCell ref="CZ109:DF109"/>
    <mergeCell ref="DG109:DM109"/>
    <mergeCell ref="DN109:DT109"/>
    <mergeCell ref="A109:G109"/>
    <mergeCell ref="I109:L109"/>
    <mergeCell ref="M109:S109"/>
    <mergeCell ref="T109:Z109"/>
    <mergeCell ref="AA109:AG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VIGENCIA ENERO 2017</vt:lpstr>
      <vt:lpstr>VIGENCIA FEBRERO 2017 </vt:lpstr>
      <vt:lpstr>RESERVAS ENERO 2017</vt:lpstr>
      <vt:lpstr>RESERVAS FEB 2017</vt:lpstr>
      <vt:lpstr>CxP ENERO 2017</vt:lpstr>
      <vt:lpstr>CxP FEBRERO 2017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Simona Orozco Mindiola</dc:creator>
  <cp:lastModifiedBy>Elsa Liliana Lievano Torres</cp:lastModifiedBy>
  <cp:lastPrinted>2017-03-22T20:34:30Z</cp:lastPrinted>
  <dcterms:created xsi:type="dcterms:W3CDTF">2017-03-23T17:41:19Z</dcterms:created>
  <dcterms:modified xsi:type="dcterms:W3CDTF">2017-03-24T19:53:33Z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