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AppData\Local\Microsoft\Windows\Temporary Internet Files\Content.Outlook\F7AETPOZ\"/>
    </mc:Choice>
  </mc:AlternateContent>
  <bookViews>
    <workbookView xWindow="0" yWindow="0" windowWidth="24000" windowHeight="7035" activeTab="8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  <sheet name="JULIO" sheetId="9" r:id="rId7"/>
    <sheet name="AGOSTO" sheetId="12" r:id="rId8"/>
    <sheet name="SEPTIEMBRE" sheetId="11" r:id="rId9"/>
  </sheets>
  <definedNames>
    <definedName name="_xlnm.Print_Area" localSheetId="3">ABRIL!$A$1:$P$49</definedName>
    <definedName name="_xlnm.Print_Area" localSheetId="7">AGOSTO!$A$1:$P$56</definedName>
    <definedName name="_xlnm.Print_Area" localSheetId="1">FEBRERO!$A$1:$P$43</definedName>
    <definedName name="_xlnm.Print_Area" localSheetId="6">JULIO!$A$1:$P$56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Area" localSheetId="8">SEPTIEMBRE!$A$1:$Q$56</definedName>
    <definedName name="_xlnm.Print_Titles" localSheetId="3">ABRIL!$1:$6</definedName>
    <definedName name="_xlnm.Print_Titles" localSheetId="7">AGOSTO!$1:$6</definedName>
    <definedName name="_xlnm.Print_Titles" localSheetId="1">FEBRERO!$1:$6</definedName>
    <definedName name="_xlnm.Print_Titles" localSheetId="6">JULIO!$1:$6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  <definedName name="_xlnm.Print_Titles" localSheetId="8">SEPTIEMBRE!$1:$6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1" l="1"/>
  <c r="P47" i="11"/>
  <c r="P9" i="11" l="1"/>
  <c r="P28" i="11"/>
  <c r="P38" i="11"/>
  <c r="P8" i="11"/>
  <c r="P7" i="11" s="1"/>
  <c r="P39" i="11"/>
  <c r="O47" i="11"/>
  <c r="M44" i="11"/>
  <c r="O7" i="11"/>
  <c r="O8" i="11"/>
  <c r="O9" i="11"/>
  <c r="M46" i="12"/>
  <c r="O46" i="12" s="1"/>
  <c r="M45" i="12"/>
  <c r="O45" i="12" s="1"/>
  <c r="M44" i="12"/>
  <c r="O44" i="12" s="1"/>
  <c r="N43" i="12"/>
  <c r="L43" i="12"/>
  <c r="M43" i="12" s="1"/>
  <c r="O43" i="12" s="1"/>
  <c r="K43" i="12"/>
  <c r="M42" i="12"/>
  <c r="O42" i="12" s="1"/>
  <c r="O41" i="12"/>
  <c r="N41" i="12"/>
  <c r="N40" i="12"/>
  <c r="N39" i="12" s="1"/>
  <c r="M40" i="12"/>
  <c r="O40" i="12" s="1"/>
  <c r="N37" i="12"/>
  <c r="O37" i="12" s="1"/>
  <c r="N36" i="12"/>
  <c r="O36" i="12" s="1"/>
  <c r="N35" i="12"/>
  <c r="O35" i="12" s="1"/>
  <c r="N34" i="12"/>
  <c r="O34" i="12" s="1"/>
  <c r="M34" i="12"/>
  <c r="N33" i="12"/>
  <c r="N32" i="12" s="1"/>
  <c r="O32" i="12" s="1"/>
  <c r="M32" i="12"/>
  <c r="N31" i="12"/>
  <c r="M30" i="12"/>
  <c r="O30" i="12" s="1"/>
  <c r="O29" i="12"/>
  <c r="M28" i="12"/>
  <c r="L28" i="12"/>
  <c r="K28" i="12"/>
  <c r="K9" i="12" s="1"/>
  <c r="K8" i="12" s="1"/>
  <c r="K7" i="12" s="1"/>
  <c r="K47" i="12" s="1"/>
  <c r="N27" i="12"/>
  <c r="O27" i="12" s="1"/>
  <c r="N26" i="12"/>
  <c r="O26" i="12" s="1"/>
  <c r="N25" i="12"/>
  <c r="O25" i="12" s="1"/>
  <c r="N24" i="12"/>
  <c r="O24" i="12" s="1"/>
  <c r="M24" i="12"/>
  <c r="M23" i="12"/>
  <c r="N22" i="12"/>
  <c r="O22" i="12" s="1"/>
  <c r="N21" i="12"/>
  <c r="N20" i="12" s="1"/>
  <c r="M19" i="12"/>
  <c r="M18" i="12"/>
  <c r="N17" i="12"/>
  <c r="O17" i="12" s="1"/>
  <c r="N16" i="12"/>
  <c r="O16" i="12" s="1"/>
  <c r="M16" i="12"/>
  <c r="N15" i="12"/>
  <c r="O15" i="12" s="1"/>
  <c r="O14" i="12"/>
  <c r="N14" i="12"/>
  <c r="O13" i="12"/>
  <c r="N12" i="12"/>
  <c r="L11" i="12"/>
  <c r="M11" i="12" s="1"/>
  <c r="M10" i="12"/>
  <c r="L10" i="12"/>
  <c r="L9" i="12" s="1"/>
  <c r="L8" i="12" s="1"/>
  <c r="L7" i="12" s="1"/>
  <c r="L47" i="12" s="1"/>
  <c r="K10" i="12"/>
  <c r="M9" i="12"/>
  <c r="M8" i="12" s="1"/>
  <c r="M7" i="12" l="1"/>
  <c r="O23" i="12"/>
  <c r="O39" i="12"/>
  <c r="N38" i="12"/>
  <c r="O38" i="12" s="1"/>
  <c r="N19" i="12"/>
  <c r="O20" i="12"/>
  <c r="M47" i="12"/>
  <c r="O12" i="12"/>
  <c r="O21" i="12"/>
  <c r="N23" i="12"/>
  <c r="O31" i="12"/>
  <c r="O33" i="12"/>
  <c r="O19" i="12" l="1"/>
  <c r="N18" i="12"/>
  <c r="N28" i="12"/>
  <c r="O28" i="12" s="1"/>
  <c r="N11" i="12" l="1"/>
  <c r="O18" i="12"/>
  <c r="N10" i="12" l="1"/>
  <c r="O11" i="12"/>
  <c r="N9" i="12" l="1"/>
  <c r="O10" i="12"/>
  <c r="N8" i="12" l="1"/>
  <c r="O9" i="12"/>
  <c r="N7" i="12" l="1"/>
  <c r="O8" i="12"/>
  <c r="N47" i="12" l="1"/>
  <c r="O47" i="12" s="1"/>
  <c r="O7" i="12"/>
  <c r="N34" i="11" l="1"/>
  <c r="N35" i="11" l="1"/>
  <c r="N28" i="11"/>
  <c r="O39" i="11"/>
  <c r="P42" i="11"/>
  <c r="M46" i="11"/>
  <c r="P46" i="11" s="1"/>
  <c r="M45" i="11"/>
  <c r="P45" i="11" s="1"/>
  <c r="P44" i="11"/>
  <c r="N43" i="11"/>
  <c r="L43" i="11"/>
  <c r="K43" i="11"/>
  <c r="M43" i="11" s="1"/>
  <c r="M42" i="11"/>
  <c r="P41" i="11"/>
  <c r="N41" i="11"/>
  <c r="N40" i="11"/>
  <c r="M40" i="11"/>
  <c r="P40" i="11" s="1"/>
  <c r="N39" i="11"/>
  <c r="N38" i="11" s="1"/>
  <c r="N37" i="11"/>
  <c r="N36" i="11" s="1"/>
  <c r="P35" i="11"/>
  <c r="M34" i="11"/>
  <c r="P34" i="11" s="1"/>
  <c r="P33" i="11"/>
  <c r="N33" i="11"/>
  <c r="M32" i="11"/>
  <c r="M30" i="11"/>
  <c r="P30" i="11" s="1"/>
  <c r="P29" i="11"/>
  <c r="M28" i="11"/>
  <c r="L28" i="11"/>
  <c r="K28" i="11"/>
  <c r="N27" i="11"/>
  <c r="N26" i="11" s="1"/>
  <c r="P26" i="11" s="1"/>
  <c r="N25" i="11"/>
  <c r="N24" i="11" s="1"/>
  <c r="N23" i="11" s="1"/>
  <c r="P23" i="11" s="1"/>
  <c r="M24" i="11"/>
  <c r="M23" i="11"/>
  <c r="N22" i="11"/>
  <c r="N21" i="11" s="1"/>
  <c r="M19" i="11"/>
  <c r="M18" i="11"/>
  <c r="N17" i="11"/>
  <c r="N15" i="11" s="1"/>
  <c r="P15" i="11" s="1"/>
  <c r="M16" i="11"/>
  <c r="N14" i="11"/>
  <c r="P14" i="11" s="1"/>
  <c r="P13" i="11"/>
  <c r="N13" i="11"/>
  <c r="N12" i="11"/>
  <c r="L11" i="11"/>
  <c r="M11" i="11" s="1"/>
  <c r="L10" i="11"/>
  <c r="L9" i="11" s="1"/>
  <c r="L8" i="11" s="1"/>
  <c r="L7" i="11" s="1"/>
  <c r="L47" i="11" s="1"/>
  <c r="K10" i="11"/>
  <c r="K9" i="11" s="1"/>
  <c r="K8" i="11" s="1"/>
  <c r="K7" i="11" s="1"/>
  <c r="K47" i="11" s="1"/>
  <c r="M47" i="11" s="1"/>
  <c r="O38" i="11" l="1"/>
  <c r="P24" i="11"/>
  <c r="N20" i="11"/>
  <c r="P21" i="11"/>
  <c r="P36" i="11"/>
  <c r="N31" i="11"/>
  <c r="P17" i="11"/>
  <c r="P22" i="11"/>
  <c r="P25" i="11"/>
  <c r="P27" i="11"/>
  <c r="N32" i="11"/>
  <c r="P32" i="11" s="1"/>
  <c r="P37" i="11"/>
  <c r="M10" i="11"/>
  <c r="P12" i="11"/>
  <c r="N16" i="11"/>
  <c r="P16" i="11" s="1"/>
  <c r="P31" i="11" l="1"/>
  <c r="M9" i="11"/>
  <c r="N19" i="11"/>
  <c r="P20" i="11"/>
  <c r="M8" i="11" l="1"/>
  <c r="N18" i="11"/>
  <c r="P19" i="11"/>
  <c r="R12" i="8"/>
  <c r="P18" i="11" l="1"/>
  <c r="N11" i="11"/>
  <c r="M7" i="11"/>
  <c r="R11" i="8"/>
  <c r="R9" i="8"/>
  <c r="R8" i="8"/>
  <c r="R7" i="8"/>
  <c r="N10" i="11" l="1"/>
  <c r="P11" i="11"/>
  <c r="O47" i="9"/>
  <c r="N47" i="9"/>
  <c r="M47" i="9"/>
  <c r="L47" i="9"/>
  <c r="K47" i="9"/>
  <c r="N9" i="11" l="1"/>
  <c r="P10" i="11"/>
  <c r="N9" i="9"/>
  <c r="N8" i="11" l="1"/>
  <c r="N14" i="9"/>
  <c r="N17" i="9"/>
  <c r="N22" i="9"/>
  <c r="N25" i="9"/>
  <c r="N33" i="9"/>
  <c r="N34" i="9"/>
  <c r="N37" i="9"/>
  <c r="N7" i="11" l="1"/>
  <c r="M46" i="9"/>
  <c r="M45" i="9"/>
  <c r="O45" i="9" s="1"/>
  <c r="O44" i="9"/>
  <c r="M44" i="9"/>
  <c r="N43" i="9"/>
  <c r="L43" i="9"/>
  <c r="M43" i="9" s="1"/>
  <c r="O43" i="9" s="1"/>
  <c r="K43" i="9"/>
  <c r="M42" i="9"/>
  <c r="O42" i="9" s="1"/>
  <c r="N41" i="9"/>
  <c r="O41" i="9" s="1"/>
  <c r="O40" i="9"/>
  <c r="N40" i="9"/>
  <c r="M40" i="9"/>
  <c r="N39" i="9"/>
  <c r="O39" i="9" s="1"/>
  <c r="O37" i="9"/>
  <c r="N36" i="9"/>
  <c r="O36" i="9" s="1"/>
  <c r="O35" i="9"/>
  <c r="N35" i="9"/>
  <c r="M34" i="9"/>
  <c r="O34" i="9" s="1"/>
  <c r="O33" i="9"/>
  <c r="N32" i="9"/>
  <c r="O32" i="9" s="1"/>
  <c r="M32" i="9"/>
  <c r="N31" i="9"/>
  <c r="O31" i="9" s="1"/>
  <c r="O30" i="9"/>
  <c r="M30" i="9"/>
  <c r="O29" i="9"/>
  <c r="M28" i="9"/>
  <c r="L28" i="9"/>
  <c r="K28" i="9"/>
  <c r="K9" i="9" s="1"/>
  <c r="K8" i="9" s="1"/>
  <c r="K7" i="9" s="1"/>
  <c r="N27" i="9"/>
  <c r="O27" i="9" s="1"/>
  <c r="N26" i="9"/>
  <c r="O26" i="9" s="1"/>
  <c r="O25" i="9"/>
  <c r="N24" i="9"/>
  <c r="N23" i="9" s="1"/>
  <c r="M24" i="9"/>
  <c r="M23" i="9"/>
  <c r="O22" i="9"/>
  <c r="N21" i="9"/>
  <c r="N20" i="9" s="1"/>
  <c r="M19" i="9"/>
  <c r="M18" i="9"/>
  <c r="O17" i="9"/>
  <c r="N16" i="9"/>
  <c r="O16" i="9" s="1"/>
  <c r="M16" i="9"/>
  <c r="N15" i="9"/>
  <c r="O15" i="9" s="1"/>
  <c r="O14" i="9"/>
  <c r="O13" i="9"/>
  <c r="N12" i="9"/>
  <c r="L11" i="9"/>
  <c r="L10" i="9" s="1"/>
  <c r="L9" i="9" s="1"/>
  <c r="L8" i="9" s="1"/>
  <c r="L7" i="9" s="1"/>
  <c r="M10" i="9"/>
  <c r="K10" i="9"/>
  <c r="M9" i="9"/>
  <c r="M8" i="9" s="1"/>
  <c r="N47" i="11" l="1"/>
  <c r="O46" i="9"/>
  <c r="O20" i="9"/>
  <c r="N19" i="9"/>
  <c r="M7" i="9"/>
  <c r="O23" i="9"/>
  <c r="M11" i="9"/>
  <c r="O12" i="9"/>
  <c r="O21" i="9"/>
  <c r="O24" i="9"/>
  <c r="N38" i="9"/>
  <c r="R38" i="8"/>
  <c r="R27" i="8"/>
  <c r="R40" i="8"/>
  <c r="N28" i="9" l="1"/>
  <c r="O28" i="9" s="1"/>
  <c r="O38" i="9"/>
  <c r="O19" i="9"/>
  <c r="N18" i="9"/>
  <c r="K47" i="8"/>
  <c r="L47" i="8"/>
  <c r="M47" i="8"/>
  <c r="N47" i="8"/>
  <c r="O47" i="8"/>
  <c r="N11" i="9" l="1"/>
  <c r="O18" i="9"/>
  <c r="M43" i="8"/>
  <c r="M46" i="8"/>
  <c r="N10" i="9" l="1"/>
  <c r="O11" i="9"/>
  <c r="N14" i="8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10" i="9" l="1"/>
  <c r="O34" i="8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N8" i="9" l="1"/>
  <c r="O9" i="9"/>
  <c r="O23" i="8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7" i="9" l="1"/>
  <c r="O8" i="9"/>
  <c r="O11" i="8"/>
  <c r="N9" i="8"/>
  <c r="O10" i="8"/>
  <c r="M7" i="8"/>
  <c r="N11" i="7"/>
  <c r="N17" i="7"/>
  <c r="N13" i="7"/>
  <c r="N16" i="7"/>
  <c r="N19" i="7"/>
  <c r="N20" i="7"/>
  <c r="N24" i="7"/>
  <c r="N30" i="7"/>
  <c r="R30" i="7"/>
  <c r="O7" i="9" l="1"/>
  <c r="N8" i="8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<sst xmlns="http://schemas.openxmlformats.org/spreadsheetml/2006/main" count="849" uniqueCount="83">
  <si>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</si>
  <si>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</si>
  <si>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</si>
  <si>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</si>
  <si>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</si>
  <si>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</si>
  <si>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</si>
  <si>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</si>
  <si>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</si>
  <si>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</si>
  <si>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</si>
  <si>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</si>
  <si>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</si>
  <si>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</si>
  <si>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</si>
  <si>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</si>
  <si>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</si>
  <si>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</si>
  <si>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</si>
  <si>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</si>
  <si>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</si>
  <si>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</si>
  <si>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</si>
  <si>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</si>
  <si>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</si>
  <si>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</si>
  <si>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</si>
  <si>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</si>
  <si>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</si>
  <si>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</si>
  <si>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</si>
  <si>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</si>
  <si>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</si>
  <si>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</si>
  <si>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</si>
  <si>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</si>
  <si>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</si>
  <si>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</si>
  <si>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</si>
  <si>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</si>
  <si>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</si>
  <si>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</si>
  <si>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</si>
  <si>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</si>
  <si>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</si>
  <si>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</si>
  <si>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</si>
  <si>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</si>
  <si>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</si>
  <si>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</si>
  <si>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</si>
  <si>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</si>
  <si>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</si>
  <si>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</si>
  <si>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</si>
  <si>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</si>
  <si>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</si>
  <si>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</si>
  <si>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</si>
  <si>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</si>
  <si>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</si>
  <si>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</si>
  <si>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</si>
  <si>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</si>
  <si>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</si>
  <si>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</si>
  <si>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</si>
  <si>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</si>
  <si>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</si>
  <si>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</si>
  <si>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</si>
  <si>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</si>
  <si>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</si>
  <si>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</si>
  <si>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</si>
  <si>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</si>
  <si>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</si>
  <si>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</si>
  <si>
    <t>JULIO</t>
  </si>
  <si>
    <t>AGOSTO</t>
  </si>
  <si>
    <t>DEVOLUCIONES PAGADAS ACUMULADAS</t>
  </si>
  <si>
    <t>3026746,96+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</si>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</sst>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5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9" fontId="8" fillId="0" borderId="0" xfId="2" applyFont="1"/>
    <xf numFmtId="10" fontId="8" fillId="0" borderId="0" xfId="0" applyNumberFormat="1" applyFont="1"/>
    <xf numFmtId="9" fontId="8" fillId="0" borderId="0" xfId="0" applyNumberFormat="1" applyFont="1"/>
    <xf numFmtId="44" fontId="9" fillId="0" borderId="0" xfId="3" applyFont="1"/>
    <xf numFmtId="43" fontId="8" fillId="0" borderId="35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  <xf numFmtId="0" fontId="17" fillId="2" borderId="36" xfId="0" applyFont="1" applyFill="1" applyBorder="1" applyAlignment="1">
      <alignment horizontal="center" vertical="center" readingOrder="1"/>
    </xf>
    <xf numFmtId="0" fontId="17" fillId="2" borderId="28" xfId="0" applyFont="1" applyFill="1" applyBorder="1" applyAlignment="1">
      <alignment horizontal="center" vertical="center" readingOrder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70" t="s">
        <v>19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72" t="s">
        <v>20</v>
      </c>
      <c r="C2" s="172"/>
      <c r="D2" s="172"/>
      <c r="E2" s="172"/>
      <c r="F2" s="172"/>
      <c r="G2" s="172"/>
      <c r="H2" s="172"/>
      <c r="I2" s="172"/>
      <c r="J2" s="172"/>
      <c r="K2" s="172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75" t="s">
        <v>21</v>
      </c>
      <c r="C4" s="175"/>
      <c r="D4" s="175"/>
      <c r="E4" s="175"/>
      <c r="F4" s="175"/>
      <c r="G4" s="175"/>
      <c r="H4" s="175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73"/>
      <c r="C6" s="173"/>
      <c r="D6" s="173"/>
      <c r="E6" s="173"/>
      <c r="F6" s="173"/>
      <c r="G6" s="173"/>
      <c r="H6" s="173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76" t="s">
        <v>50</v>
      </c>
      <c r="J28" s="177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74" t="s">
        <v>43</v>
      </c>
      <c r="K30" s="174"/>
      <c r="L30" s="10"/>
      <c r="M30" s="169" t="s">
        <v>42</v>
      </c>
      <c r="N30" s="169"/>
      <c r="O30" s="169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64" t="s">
        <v>33</v>
      </c>
      <c r="K31" s="164"/>
      <c r="L31" s="19"/>
      <c r="M31" s="167" t="s">
        <v>34</v>
      </c>
      <c r="N31" s="167"/>
      <c r="O31" s="167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66" t="s">
        <v>35</v>
      </c>
      <c r="K32" s="166"/>
      <c r="L32" s="21"/>
      <c r="M32" s="171" t="s">
        <v>40</v>
      </c>
      <c r="N32" s="171"/>
      <c r="O32" s="171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69" t="s">
        <v>44</v>
      </c>
      <c r="K34" s="169"/>
      <c r="L34" s="10"/>
      <c r="M34" s="169" t="s">
        <v>45</v>
      </c>
      <c r="N34" s="169"/>
      <c r="O34" s="169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64" t="s">
        <v>41</v>
      </c>
      <c r="K35" s="164"/>
      <c r="L35" s="1" t="s">
        <v>36</v>
      </c>
      <c r="M35" s="167" t="s">
        <v>37</v>
      </c>
      <c r="N35" s="167"/>
      <c r="O35" s="167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65" t="s">
        <v>38</v>
      </c>
      <c r="K36" s="165"/>
      <c r="L36" s="4"/>
      <c r="M36" s="168" t="s">
        <v>39</v>
      </c>
      <c r="N36" s="168"/>
      <c r="O36" s="168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B1:O1"/>
    <mergeCell ref="M31:O31"/>
    <mergeCell ref="M32:O32"/>
    <mergeCell ref="B2:K2"/>
    <mergeCell ref="B6:H6"/>
    <mergeCell ref="J30:K30"/>
    <mergeCell ref="M30:O30"/>
    <mergeCell ref="B4:H4"/>
    <mergeCell ref="I28:J28"/>
    <mergeCell ref="J35:K35"/>
    <mergeCell ref="J36:K36"/>
    <mergeCell ref="J31:K31"/>
    <mergeCell ref="J32:K32"/>
    <mergeCell ref="M35:O35"/>
    <mergeCell ref="M36:O36"/>
    <mergeCell ref="J34:K34"/>
    <mergeCell ref="M34:O34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70" t="s">
        <v>19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72" t="s">
        <v>20</v>
      </c>
      <c r="C2" s="172"/>
      <c r="D2" s="172"/>
      <c r="E2" s="172"/>
      <c r="F2" s="172"/>
      <c r="G2" s="172"/>
      <c r="H2" s="172"/>
      <c r="I2" s="172"/>
      <c r="J2" s="172"/>
      <c r="K2" s="172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5" t="s">
        <v>21</v>
      </c>
      <c r="C4" s="175"/>
      <c r="D4" s="175"/>
      <c r="E4" s="175"/>
      <c r="F4" s="175"/>
      <c r="G4" s="175"/>
      <c r="H4" s="175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73"/>
      <c r="C6" s="173"/>
      <c r="D6" s="173"/>
      <c r="E6" s="173"/>
      <c r="F6" s="173"/>
      <c r="G6" s="173"/>
      <c r="H6" s="173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76" t="s">
        <v>50</v>
      </c>
      <c r="J34" s="177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74" t="s">
        <v>43</v>
      </c>
      <c r="K36" s="174"/>
      <c r="L36" s="10"/>
      <c r="M36" s="169" t="s">
        <v>42</v>
      </c>
      <c r="N36" s="169"/>
      <c r="O36" s="169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64" t="s">
        <v>33</v>
      </c>
      <c r="K37" s="164"/>
      <c r="L37" s="19"/>
      <c r="M37" s="167" t="s">
        <v>34</v>
      </c>
      <c r="N37" s="167"/>
      <c r="O37" s="167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66" t="s">
        <v>35</v>
      </c>
      <c r="K38" s="166"/>
      <c r="L38" s="21"/>
      <c r="M38" s="171" t="s">
        <v>40</v>
      </c>
      <c r="N38" s="171"/>
      <c r="O38" s="171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9" t="s">
        <v>44</v>
      </c>
      <c r="K40" s="169"/>
      <c r="L40" s="10"/>
      <c r="M40" s="169" t="s">
        <v>45</v>
      </c>
      <c r="N40" s="169"/>
      <c r="O40" s="169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64" t="s">
        <v>41</v>
      </c>
      <c r="K41" s="164"/>
      <c r="L41" s="1" t="s">
        <v>36</v>
      </c>
      <c r="M41" s="167" t="s">
        <v>37</v>
      </c>
      <c r="N41" s="167"/>
      <c r="O41" s="167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5" t="s">
        <v>38</v>
      </c>
      <c r="K42" s="165"/>
      <c r="L42" s="4"/>
      <c r="M42" s="168" t="s">
        <v>39</v>
      </c>
      <c r="N42" s="168"/>
      <c r="O42" s="168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  <mergeCell ref="J36:K36"/>
    <mergeCell ref="M36:O36"/>
    <mergeCell ref="B1:O1"/>
    <mergeCell ref="B2:K2"/>
    <mergeCell ref="B4:H4"/>
    <mergeCell ref="B6:H6"/>
    <mergeCell ref="I34:J34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25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70" t="s">
        <v>19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72" t="s">
        <v>20</v>
      </c>
      <c r="C2" s="172"/>
      <c r="D2" s="172"/>
      <c r="E2" s="172"/>
      <c r="F2" s="172"/>
      <c r="G2" s="172"/>
      <c r="H2" s="172"/>
      <c r="I2" s="172"/>
      <c r="J2" s="172"/>
      <c r="K2" s="172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5" t="s">
        <v>21</v>
      </c>
      <c r="C4" s="175"/>
      <c r="D4" s="175"/>
      <c r="E4" s="175"/>
      <c r="F4" s="175"/>
      <c r="G4" s="175"/>
      <c r="H4" s="175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73"/>
      <c r="C6" s="173"/>
      <c r="D6" s="173"/>
      <c r="E6" s="173"/>
      <c r="F6" s="173"/>
      <c r="G6" s="173"/>
      <c r="H6" s="173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76" t="s">
        <v>50</v>
      </c>
      <c r="J38" s="177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74" t="s">
        <v>43</v>
      </c>
      <c r="K40" s="174"/>
      <c r="L40" s="10"/>
      <c r="M40" s="169" t="s">
        <v>42</v>
      </c>
      <c r="N40" s="169"/>
      <c r="O40" s="169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64" t="s">
        <v>33</v>
      </c>
      <c r="K41" s="164"/>
      <c r="L41" s="19"/>
      <c r="M41" s="167" t="s">
        <v>34</v>
      </c>
      <c r="N41" s="167"/>
      <c r="O41" s="167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6" t="s">
        <v>35</v>
      </c>
      <c r="K42" s="166"/>
      <c r="L42" s="21"/>
      <c r="M42" s="171" t="s">
        <v>40</v>
      </c>
      <c r="N42" s="171"/>
      <c r="O42" s="171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9" t="s">
        <v>44</v>
      </c>
      <c r="K44" s="169"/>
      <c r="L44" s="10"/>
      <c r="M44" s="169" t="s">
        <v>45</v>
      </c>
      <c r="N44" s="169"/>
      <c r="O44" s="169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64" t="s">
        <v>41</v>
      </c>
      <c r="K45" s="164"/>
      <c r="L45" s="1" t="s">
        <v>36</v>
      </c>
      <c r="M45" s="167" t="s">
        <v>37</v>
      </c>
      <c r="N45" s="167"/>
      <c r="O45" s="167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65" t="s">
        <v>38</v>
      </c>
      <c r="K46" s="165"/>
      <c r="L46" s="4"/>
      <c r="M46" s="168" t="s">
        <v>39</v>
      </c>
      <c r="N46" s="168"/>
      <c r="O46" s="168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0:K40"/>
    <mergeCell ref="M40:O40"/>
    <mergeCell ref="B1:O1"/>
    <mergeCell ref="B2:K2"/>
    <mergeCell ref="B4:H4"/>
    <mergeCell ref="B6:H6"/>
    <mergeCell ref="I38:J38"/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5" workbookViewId="0">
      <selection activeCell="R30" sqref="R3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70" t="s">
        <v>19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72" t="s">
        <v>20</v>
      </c>
      <c r="C2" s="172"/>
      <c r="D2" s="172"/>
      <c r="E2" s="172"/>
      <c r="F2" s="172"/>
      <c r="G2" s="172"/>
      <c r="H2" s="172"/>
      <c r="I2" s="172"/>
      <c r="J2" s="172"/>
      <c r="K2" s="172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5" t="s">
        <v>21</v>
      </c>
      <c r="C4" s="175"/>
      <c r="D4" s="175"/>
      <c r="E4" s="175"/>
      <c r="F4" s="175"/>
      <c r="G4" s="175"/>
      <c r="H4" s="175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73"/>
      <c r="C6" s="173"/>
      <c r="D6" s="173"/>
      <c r="E6" s="173"/>
      <c r="F6" s="173"/>
      <c r="G6" s="173"/>
      <c r="H6" s="173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8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8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8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8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8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8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8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8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8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  <c r="R30" t="s">
        <v>81</v>
      </c>
    </row>
    <row r="31" spans="1:18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8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76" t="s">
        <v>50</v>
      </c>
      <c r="J40" s="177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74" t="s">
        <v>43</v>
      </c>
      <c r="K42" s="174"/>
      <c r="L42" s="10"/>
      <c r="M42" s="169" t="s">
        <v>42</v>
      </c>
      <c r="N42" s="169"/>
      <c r="O42" s="169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64" t="s">
        <v>33</v>
      </c>
      <c r="K43" s="164"/>
      <c r="L43" s="19"/>
      <c r="M43" s="167" t="s">
        <v>34</v>
      </c>
      <c r="N43" s="167"/>
      <c r="O43" s="167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6" t="s">
        <v>35</v>
      </c>
      <c r="K44" s="166"/>
      <c r="L44" s="21"/>
      <c r="M44" s="171" t="s">
        <v>40</v>
      </c>
      <c r="N44" s="171"/>
      <c r="O44" s="171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69" t="s">
        <v>44</v>
      </c>
      <c r="K46" s="169"/>
      <c r="L46" s="10"/>
      <c r="M46" s="169" t="s">
        <v>45</v>
      </c>
      <c r="N46" s="169"/>
      <c r="O46" s="169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64" t="s">
        <v>41</v>
      </c>
      <c r="K47" s="164"/>
      <c r="L47" s="1" t="s">
        <v>36</v>
      </c>
      <c r="M47" s="167" t="s">
        <v>37</v>
      </c>
      <c r="N47" s="167"/>
      <c r="O47" s="167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65" t="s">
        <v>38</v>
      </c>
      <c r="K48" s="165"/>
      <c r="L48" s="4"/>
      <c r="M48" s="168" t="s">
        <v>39</v>
      </c>
      <c r="N48" s="168"/>
      <c r="O48" s="168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2:K42"/>
    <mergeCell ref="M42:O42"/>
    <mergeCell ref="B1:O1"/>
    <mergeCell ref="B2:K2"/>
    <mergeCell ref="B4:H4"/>
    <mergeCell ref="B6:H6"/>
    <mergeCell ref="I40:J40"/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5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70" t="s">
        <v>19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72" t="s">
        <v>20</v>
      </c>
      <c r="C2" s="172"/>
      <c r="D2" s="172"/>
      <c r="E2" s="172"/>
      <c r="F2" s="172"/>
      <c r="G2" s="172"/>
      <c r="H2" s="172"/>
      <c r="I2" s="172"/>
      <c r="J2" s="172"/>
      <c r="K2" s="172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5" t="s">
        <v>21</v>
      </c>
      <c r="C4" s="175"/>
      <c r="D4" s="175"/>
      <c r="E4" s="175"/>
      <c r="F4" s="175"/>
      <c r="G4" s="175"/>
      <c r="H4" s="175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73"/>
      <c r="C6" s="173"/>
      <c r="D6" s="173"/>
      <c r="E6" s="173"/>
      <c r="F6" s="173"/>
      <c r="G6" s="173"/>
      <c r="H6" s="173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76" t="s">
        <v>50</v>
      </c>
      <c r="J46" s="177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74" t="s">
        <v>43</v>
      </c>
      <c r="K48" s="174"/>
      <c r="L48" s="10"/>
      <c r="M48" s="169" t="s">
        <v>42</v>
      </c>
      <c r="N48" s="169"/>
      <c r="O48" s="169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64" t="s">
        <v>33</v>
      </c>
      <c r="K49" s="164"/>
      <c r="L49" s="19"/>
      <c r="M49" s="167" t="s">
        <v>34</v>
      </c>
      <c r="N49" s="167"/>
      <c r="O49" s="167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66" t="s">
        <v>35</v>
      </c>
      <c r="K50" s="166"/>
      <c r="L50" s="21"/>
      <c r="M50" s="171" t="s">
        <v>40</v>
      </c>
      <c r="N50" s="171"/>
      <c r="O50" s="171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69" t="s">
        <v>44</v>
      </c>
      <c r="K52" s="169"/>
      <c r="L52" s="10"/>
      <c r="M52" s="169" t="s">
        <v>45</v>
      </c>
      <c r="N52" s="169"/>
      <c r="O52" s="169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64" t="s">
        <v>41</v>
      </c>
      <c r="K53" s="164"/>
      <c r="L53" s="1" t="s">
        <v>36</v>
      </c>
      <c r="M53" s="167" t="s">
        <v>37</v>
      </c>
      <c r="N53" s="167"/>
      <c r="O53" s="167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65" t="s">
        <v>38</v>
      </c>
      <c r="K54" s="165"/>
      <c r="L54" s="4"/>
      <c r="M54" s="168" t="s">
        <v>39</v>
      </c>
      <c r="N54" s="168"/>
      <c r="O54" s="168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48:K48"/>
    <mergeCell ref="M48:O48"/>
    <mergeCell ref="B1:O1"/>
    <mergeCell ref="B2:K2"/>
    <mergeCell ref="B4:H4"/>
    <mergeCell ref="B6:H6"/>
    <mergeCell ref="I46:J46"/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workbookViewId="0">
      <selection activeCell="R13" sqref="R1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87" t="s">
        <v>19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89" t="s">
        <v>21</v>
      </c>
      <c r="C4" s="189"/>
      <c r="D4" s="189"/>
      <c r="E4" s="189"/>
      <c r="F4" s="189"/>
      <c r="G4" s="189"/>
      <c r="H4" s="189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90"/>
      <c r="C6" s="190"/>
      <c r="D6" s="190"/>
      <c r="E6" s="190"/>
      <c r="F6" s="190"/>
      <c r="G6" s="190"/>
      <c r="H6" s="190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  <c r="R7" s="159">
        <f>N7/M7</f>
        <v>0.85467964267917085</v>
      </c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6" si="1">M8-N8</f>
        <v>27727947451.369995</v>
      </c>
      <c r="P8" s="121"/>
      <c r="R8" s="122">
        <f>N7/M7</f>
        <v>0.85467964267917085</v>
      </c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  <c r="R9" s="160">
        <f>100%-R8</f>
        <v>0.14532035732082915</v>
      </c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59">
        <f>O7/M7</f>
        <v>0.14532035732082918</v>
      </c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  <c r="R12" s="161">
        <f>R7+R11</f>
        <v>1</v>
      </c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>
        <f>+N27/1000000</f>
        <v>697.756393</v>
      </c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>
        <f>N38/1000000</f>
        <v>1166.2815918399999</v>
      </c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  <c r="R40" s="122">
        <f>+N40/1000000</f>
        <v>11.429902</v>
      </c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91" t="s">
        <v>50</v>
      </c>
      <c r="J47" s="192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2" t="s">
        <v>77</v>
      </c>
      <c r="J48" s="182"/>
      <c r="K48" s="182"/>
      <c r="L48" s="182"/>
      <c r="M48" s="182"/>
      <c r="N48" s="182"/>
      <c r="O48" s="182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6" t="s">
        <v>43</v>
      </c>
      <c r="K49" s="186"/>
      <c r="L49" s="110"/>
      <c r="M49" s="185" t="s">
        <v>42</v>
      </c>
      <c r="N49" s="185"/>
      <c r="O49" s="185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8" t="s">
        <v>33</v>
      </c>
      <c r="K50" s="178"/>
      <c r="L50" s="141"/>
      <c r="M50" s="179" t="s">
        <v>34</v>
      </c>
      <c r="N50" s="179"/>
      <c r="O50" s="179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3" t="s">
        <v>35</v>
      </c>
      <c r="K51" s="183"/>
      <c r="L51" s="142"/>
      <c r="M51" s="184" t="s">
        <v>40</v>
      </c>
      <c r="N51" s="184"/>
      <c r="O51" s="184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5" t="s">
        <v>44</v>
      </c>
      <c r="K53" s="185"/>
      <c r="L53" s="110"/>
      <c r="M53" s="185" t="s">
        <v>45</v>
      </c>
      <c r="N53" s="185"/>
      <c r="O53" s="185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8" t="s">
        <v>41</v>
      </c>
      <c r="K54" s="178"/>
      <c r="L54" s="145" t="s">
        <v>36</v>
      </c>
      <c r="M54" s="179" t="s">
        <v>37</v>
      </c>
      <c r="N54" s="179"/>
      <c r="O54" s="179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0" t="s">
        <v>38</v>
      </c>
      <c r="K55" s="180"/>
      <c r="L55" s="146"/>
      <c r="M55" s="181" t="s">
        <v>39</v>
      </c>
      <c r="N55" s="181"/>
      <c r="O55" s="181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B1:O1"/>
    <mergeCell ref="B2:K2"/>
    <mergeCell ref="B4:H4"/>
    <mergeCell ref="B6:H6"/>
    <mergeCell ref="I47:J47"/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6" workbookViewId="0">
      <selection activeCell="R6" sqref="R6:R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87" t="s">
        <v>19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89" t="s">
        <v>21</v>
      </c>
      <c r="C4" s="189"/>
      <c r="D4" s="189"/>
      <c r="E4" s="189"/>
      <c r="F4" s="189"/>
      <c r="G4" s="189"/>
      <c r="H4" s="189"/>
      <c r="I4" s="115" t="s">
        <v>21</v>
      </c>
      <c r="J4" s="112" t="s">
        <v>22</v>
      </c>
      <c r="K4" s="110"/>
      <c r="L4" s="116" t="s">
        <v>23</v>
      </c>
      <c r="M4" s="110" t="s">
        <v>78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90"/>
      <c r="C6" s="190"/>
      <c r="D6" s="190"/>
      <c r="E6" s="190"/>
      <c r="F6" s="190"/>
      <c r="G6" s="190"/>
      <c r="H6" s="190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181851901322.13</v>
      </c>
      <c r="O7" s="61">
        <f>M7-N7</f>
        <v>8953763916.8699951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181851901322.13</v>
      </c>
      <c r="O8" s="61">
        <f t="shared" ref="O8:O46" si="1">M8-N8</f>
        <v>8953763916.8699951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181851901322.13</v>
      </c>
      <c r="O9" s="61">
        <f t="shared" si="1"/>
        <v>8953763916.8699951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167868208073.14999</v>
      </c>
      <c r="O10" s="61">
        <f t="shared" si="1"/>
        <v>21237457165.850006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167868208073.14999</v>
      </c>
      <c r="O11" s="104">
        <f t="shared" si="1"/>
        <v>21237457165.850006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159946317134.14999</v>
      </c>
      <c r="O12" s="104">
        <f>M12-N12</f>
        <v>-159946317134.14999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</f>
        <v>155000337134.14999</v>
      </c>
      <c r="O14" s="61">
        <f t="shared" si="1"/>
        <v>-155000337134.14999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7047437981</v>
      </c>
      <c r="O15" s="61">
        <f t="shared" si="1"/>
        <v>-7047437981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7047437981</v>
      </c>
      <c r="O16" s="61">
        <f t="shared" si="1"/>
        <v>-7047437981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</f>
        <v>7047437981</v>
      </c>
      <c r="O17" s="61">
        <f t="shared" si="1"/>
        <v>-7047437981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176696565</v>
      </c>
      <c r="O18" s="61">
        <f t="shared" si="1"/>
        <v>188928968674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176696565</v>
      </c>
      <c r="O19" s="61">
        <f t="shared" si="1"/>
        <v>-176696565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5604502</v>
      </c>
      <c r="O23" s="61">
        <f t="shared" si="1"/>
        <v>-5604502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5604502</v>
      </c>
      <c r="O24" s="61">
        <f t="shared" si="1"/>
        <v>-5604502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</f>
        <v>5604502</v>
      </c>
      <c r="O25" s="64">
        <f t="shared" si="1"/>
        <v>-5604502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13983693248.980001</v>
      </c>
      <c r="O28" s="61">
        <f t="shared" si="1"/>
        <v>-12283693248.980001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11117411657.140001</v>
      </c>
      <c r="O31" s="61">
        <f t="shared" si="1"/>
        <v>-11117411657.140001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11083608925.200001</v>
      </c>
      <c r="O32" s="61">
        <f t="shared" si="1"/>
        <v>-11083608925.200001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</f>
        <v>511429086.52999997</v>
      </c>
      <c r="O33" s="61">
        <f t="shared" si="1"/>
        <v>-511429086.52999997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</f>
        <v>481937415.68000001</v>
      </c>
      <c r="O34" s="64">
        <f t="shared" si="1"/>
        <v>-481937415.68000001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33802731.939999998</v>
      </c>
      <c r="O36" s="61">
        <f t="shared" si="1"/>
        <v>-33802731.939999998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</f>
        <v>33802731.939999998</v>
      </c>
      <c r="O37" s="64">
        <f t="shared" si="1"/>
        <v>-33802731.939999998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91" t="s">
        <v>50</v>
      </c>
      <c r="J47" s="192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654358442497.13</v>
      </c>
      <c r="O47" s="137">
        <f>M47-N47</f>
        <v>2262399133647.8701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2" t="s">
        <v>77</v>
      </c>
      <c r="J48" s="182"/>
      <c r="K48" s="182"/>
      <c r="L48" s="182"/>
      <c r="M48" s="182"/>
      <c r="N48" s="182"/>
      <c r="O48" s="182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6" t="s">
        <v>43</v>
      </c>
      <c r="K49" s="186"/>
      <c r="L49" s="110"/>
      <c r="M49" s="185" t="s">
        <v>42</v>
      </c>
      <c r="N49" s="185"/>
      <c r="O49" s="185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8" t="s">
        <v>33</v>
      </c>
      <c r="K50" s="178"/>
      <c r="L50" s="141"/>
      <c r="M50" s="179" t="s">
        <v>34</v>
      </c>
      <c r="N50" s="179"/>
      <c r="O50" s="179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3" t="s">
        <v>35</v>
      </c>
      <c r="K51" s="183"/>
      <c r="L51" s="142"/>
      <c r="M51" s="184" t="s">
        <v>40</v>
      </c>
      <c r="N51" s="184"/>
      <c r="O51" s="184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5" t="s">
        <v>44</v>
      </c>
      <c r="K53" s="185"/>
      <c r="L53" s="110"/>
      <c r="M53" s="185" t="s">
        <v>45</v>
      </c>
      <c r="N53" s="185"/>
      <c r="O53" s="185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8" t="s">
        <v>41</v>
      </c>
      <c r="K54" s="178"/>
      <c r="L54" s="145" t="s">
        <v>36</v>
      </c>
      <c r="M54" s="179" t="s">
        <v>37</v>
      </c>
      <c r="N54" s="179"/>
      <c r="O54" s="179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0" t="s">
        <v>38</v>
      </c>
      <c r="K55" s="180"/>
      <c r="L55" s="146"/>
      <c r="M55" s="181" t="s">
        <v>39</v>
      </c>
      <c r="N55" s="181"/>
      <c r="O55" s="181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31" workbookViewId="0">
      <selection activeCell="N43" sqref="N4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87" t="s">
        <v>19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89" t="s">
        <v>21</v>
      </c>
      <c r="C4" s="189"/>
      <c r="D4" s="189"/>
      <c r="E4" s="189"/>
      <c r="F4" s="189"/>
      <c r="G4" s="189"/>
      <c r="H4" s="189"/>
      <c r="I4" s="115" t="s">
        <v>21</v>
      </c>
      <c r="J4" s="112" t="s">
        <v>22</v>
      </c>
      <c r="K4" s="110"/>
      <c r="L4" s="116" t="s">
        <v>23</v>
      </c>
      <c r="M4" s="110" t="s">
        <v>79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90"/>
      <c r="C6" s="190"/>
      <c r="D6" s="190"/>
      <c r="E6" s="190"/>
      <c r="F6" s="190"/>
      <c r="G6" s="190"/>
      <c r="H6" s="190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199591563714.85001</v>
      </c>
      <c r="O7" s="61">
        <f>M7-N7</f>
        <v>-8785898475.8500061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199591563714.85001</v>
      </c>
      <c r="O8" s="61">
        <f t="shared" ref="O8:O46" si="1">M8-N8</f>
        <v>-8785898475.8500061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199591563714.85001</v>
      </c>
      <c r="O9" s="61">
        <f t="shared" si="1"/>
        <v>-8785898475.8500061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185579771349.14999</v>
      </c>
      <c r="O10" s="61">
        <f t="shared" si="1"/>
        <v>3525893889.8500061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185579771349.14999</v>
      </c>
      <c r="O11" s="104">
        <f t="shared" si="1"/>
        <v>3525893889.8500061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177645821835.14999</v>
      </c>
      <c r="O12" s="104">
        <f>M12-N12</f>
        <v>-177645821835.14999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</f>
        <v>172699841835.14999</v>
      </c>
      <c r="O14" s="61">
        <f t="shared" si="1"/>
        <v>-172699841835.14999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7059370420</v>
      </c>
      <c r="O15" s="61">
        <f t="shared" si="1"/>
        <v>-7059370420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7059370420</v>
      </c>
      <c r="O16" s="61">
        <f t="shared" si="1"/>
        <v>-7059370420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</f>
        <v>7059370420</v>
      </c>
      <c r="O17" s="61">
        <f t="shared" si="1"/>
        <v>-7059370420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176822701</v>
      </c>
      <c r="O18" s="61">
        <f t="shared" si="1"/>
        <v>188928842538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176822701</v>
      </c>
      <c r="O19" s="61">
        <f t="shared" si="1"/>
        <v>-176822701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5730638</v>
      </c>
      <c r="O23" s="61">
        <f t="shared" si="1"/>
        <v>-5730638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5730638</v>
      </c>
      <c r="O24" s="61">
        <f t="shared" si="1"/>
        <v>-5730638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</f>
        <v>5730638</v>
      </c>
      <c r="O25" s="64">
        <f t="shared" si="1"/>
        <v>-5730638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14011792365.700001</v>
      </c>
      <c r="O28" s="61">
        <f t="shared" si="1"/>
        <v>-12311792365.700001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11145510773.860001</v>
      </c>
      <c r="O31" s="61">
        <f t="shared" si="1"/>
        <v>-11145510773.860001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11096363696.280001</v>
      </c>
      <c r="O32" s="61">
        <f t="shared" si="1"/>
        <v>-11096363696.280001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</f>
        <v>524183857.60999995</v>
      </c>
      <c r="O33" s="61">
        <f t="shared" si="1"/>
        <v>-524183857.60999995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</f>
        <v>494692186.75999999</v>
      </c>
      <c r="O34" s="64">
        <f t="shared" si="1"/>
        <v>-494692186.75999999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49147077.579999998</v>
      </c>
      <c r="O36" s="61">
        <f t="shared" si="1"/>
        <v>-49147077.579999998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</f>
        <v>49147077.579999998</v>
      </c>
      <c r="O37" s="64">
        <f t="shared" si="1"/>
        <v>-49147077.579999998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91" t="s">
        <v>50</v>
      </c>
      <c r="J47" s="192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672098104889.84998</v>
      </c>
      <c r="O47" s="137">
        <f>M47-N47</f>
        <v>2244659471255.1499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2" t="s">
        <v>77</v>
      </c>
      <c r="J48" s="182"/>
      <c r="K48" s="182"/>
      <c r="L48" s="182"/>
      <c r="M48" s="182"/>
      <c r="N48" s="182"/>
      <c r="O48" s="182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6" t="s">
        <v>43</v>
      </c>
      <c r="K49" s="186"/>
      <c r="L49" s="110"/>
      <c r="M49" s="185" t="s">
        <v>42</v>
      </c>
      <c r="N49" s="185"/>
      <c r="O49" s="185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8" t="s">
        <v>33</v>
      </c>
      <c r="K50" s="178"/>
      <c r="L50" s="141"/>
      <c r="M50" s="179" t="s">
        <v>34</v>
      </c>
      <c r="N50" s="179"/>
      <c r="O50" s="179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3" t="s">
        <v>35</v>
      </c>
      <c r="K51" s="183"/>
      <c r="L51" s="142"/>
      <c r="M51" s="184" t="s">
        <v>40</v>
      </c>
      <c r="N51" s="184"/>
      <c r="O51" s="184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5" t="s">
        <v>44</v>
      </c>
      <c r="K53" s="185"/>
      <c r="L53" s="110"/>
      <c r="M53" s="185" t="s">
        <v>45</v>
      </c>
      <c r="N53" s="185"/>
      <c r="O53" s="185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8" t="s">
        <v>41</v>
      </c>
      <c r="K54" s="178"/>
      <c r="L54" s="145" t="s">
        <v>36</v>
      </c>
      <c r="M54" s="179" t="s">
        <v>37</v>
      </c>
      <c r="N54" s="179"/>
      <c r="O54" s="179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0" t="s">
        <v>38</v>
      </c>
      <c r="K55" s="180"/>
      <c r="L55" s="146"/>
      <c r="M55" s="181" t="s">
        <v>39</v>
      </c>
      <c r="N55" s="181"/>
      <c r="O55" s="181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5" zoomScaleNormal="100" workbookViewId="0">
      <selection activeCell="N5" sqref="N5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18.5703125" style="108" customWidth="1"/>
    <col min="16" max="16" width="21" style="108" customWidth="1"/>
    <col min="17" max="17" width="3.140625" style="108" customWidth="1"/>
    <col min="18" max="18" width="11.42578125" style="108"/>
    <col min="19" max="19" width="20.42578125" style="108" bestFit="1" customWidth="1"/>
    <col min="20" max="16384" width="11.42578125" style="108"/>
  </cols>
  <sheetData>
    <row r="1" spans="1:23" ht="27.75" customHeight="1" x14ac:dyDescent="0.2">
      <c r="A1" s="105"/>
      <c r="B1" s="187" t="s">
        <v>19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06"/>
      <c r="R1" s="107"/>
      <c r="S1" s="107"/>
      <c r="T1" s="107"/>
      <c r="U1" s="107"/>
      <c r="V1" s="107"/>
      <c r="W1" s="107"/>
    </row>
    <row r="2" spans="1:23" ht="19.5" customHeight="1" x14ac:dyDescent="0.2">
      <c r="A2" s="109"/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10"/>
      <c r="M2" s="110"/>
      <c r="N2" s="110"/>
      <c r="O2" s="110"/>
      <c r="P2" s="110"/>
      <c r="Q2" s="111"/>
      <c r="R2" s="110"/>
      <c r="S2" s="110"/>
      <c r="T2" s="110"/>
      <c r="U2" s="110"/>
      <c r="V2" s="110"/>
      <c r="W2" s="110"/>
    </row>
    <row r="3" spans="1:23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0"/>
      <c r="Q3" s="111"/>
      <c r="R3" s="114"/>
      <c r="S3" s="114"/>
      <c r="T3" s="114"/>
      <c r="U3" s="114"/>
      <c r="V3" s="114"/>
      <c r="W3" s="114"/>
    </row>
    <row r="4" spans="1:23" ht="24.75" customHeight="1" x14ac:dyDescent="0.2">
      <c r="A4" s="109"/>
      <c r="B4" s="189" t="s">
        <v>21</v>
      </c>
      <c r="C4" s="189"/>
      <c r="D4" s="189"/>
      <c r="E4" s="189"/>
      <c r="F4" s="189"/>
      <c r="G4" s="189"/>
      <c r="H4" s="189"/>
      <c r="I4" s="115" t="s">
        <v>21</v>
      </c>
      <c r="J4" s="112" t="s">
        <v>22</v>
      </c>
      <c r="K4" s="110"/>
      <c r="L4" s="116" t="s">
        <v>23</v>
      </c>
      <c r="M4" s="110" t="s">
        <v>82</v>
      </c>
      <c r="N4" s="110" t="s">
        <v>25</v>
      </c>
      <c r="O4" s="110"/>
      <c r="P4" s="110"/>
      <c r="Q4" s="111"/>
      <c r="R4" s="114"/>
      <c r="S4" s="114"/>
      <c r="T4" s="114"/>
      <c r="U4" s="114"/>
      <c r="V4" s="114"/>
      <c r="W4" s="114"/>
    </row>
    <row r="5" spans="1:23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0"/>
      <c r="Q5" s="111"/>
      <c r="R5" s="114"/>
      <c r="S5" s="114"/>
      <c r="T5" s="114"/>
      <c r="U5" s="114"/>
      <c r="V5" s="114"/>
      <c r="W5" s="114"/>
    </row>
    <row r="6" spans="1:23" ht="60" customHeight="1" thickBot="1" x14ac:dyDescent="0.25">
      <c r="A6" s="109"/>
      <c r="B6" s="190"/>
      <c r="C6" s="190"/>
      <c r="D6" s="190"/>
      <c r="E6" s="190"/>
      <c r="F6" s="190"/>
      <c r="G6" s="190"/>
      <c r="H6" s="190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80</v>
      </c>
      <c r="P6" s="119" t="s">
        <v>32</v>
      </c>
      <c r="Q6" s="111"/>
    </row>
    <row r="7" spans="1:23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 t="shared" ref="N7:P8" si="1">N8</f>
        <v>219556411137.22</v>
      </c>
      <c r="O7" s="163">
        <f t="shared" si="1"/>
        <v>264445392</v>
      </c>
      <c r="P7" s="61">
        <f t="shared" si="1"/>
        <v>-28486300506.220001</v>
      </c>
      <c r="Q7" s="121"/>
    </row>
    <row r="8" spans="1:23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1"/>
        <v>219556411137.22</v>
      </c>
      <c r="O8" s="62">
        <f t="shared" si="1"/>
        <v>264445392</v>
      </c>
      <c r="P8" s="61">
        <f t="shared" si="1"/>
        <v>-28486300506.220001</v>
      </c>
      <c r="Q8" s="121"/>
    </row>
    <row r="9" spans="1:23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219556411137.22</v>
      </c>
      <c r="O9" s="62">
        <f>O28</f>
        <v>264445392</v>
      </c>
      <c r="P9" s="61">
        <f>-(N9-O9-M9)</f>
        <v>-28486300506.220001</v>
      </c>
      <c r="Q9" s="121"/>
    </row>
    <row r="10" spans="1:23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205523195601.14999</v>
      </c>
      <c r="O10" s="62">
        <v>0</v>
      </c>
      <c r="P10" s="61">
        <f t="shared" ref="P10:P46" si="3">M10-N10</f>
        <v>-16417530362.149994</v>
      </c>
      <c r="Q10" s="121"/>
    </row>
    <row r="11" spans="1:23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205523195601.14999</v>
      </c>
      <c r="O11" s="103">
        <v>0</v>
      </c>
      <c r="P11" s="104">
        <f t="shared" si="3"/>
        <v>-16417530362.149994</v>
      </c>
      <c r="Q11" s="121"/>
      <c r="S11" s="123"/>
    </row>
    <row r="12" spans="1:23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197521585194.14999</v>
      </c>
      <c r="O12" s="103">
        <v>0</v>
      </c>
      <c r="P12" s="104">
        <f>M12-N12</f>
        <v>-197521585194.14999</v>
      </c>
      <c r="Q12" s="121"/>
    </row>
    <row r="13" spans="1:23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f>4945980000+556350688</f>
        <v>5502330688</v>
      </c>
      <c r="O13" s="63">
        <v>0</v>
      </c>
      <c r="P13" s="64">
        <f>M13-N13</f>
        <v>-5502330688</v>
      </c>
      <c r="Q13" s="121"/>
    </row>
    <row r="14" spans="1:23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15834808561+54563706869.15+15896717950+17769247126+15777249110+16819635618+18338971900+17699504701+19319412671</f>
        <v>192019254506.14999</v>
      </c>
      <c r="O14" s="63">
        <v>0</v>
      </c>
      <c r="P14" s="61">
        <f t="shared" si="3"/>
        <v>-192019254506.14999</v>
      </c>
      <c r="Q14" s="111"/>
    </row>
    <row r="15" spans="1:23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7074719098</v>
      </c>
      <c r="O15" s="62">
        <v>0</v>
      </c>
      <c r="P15" s="61">
        <f t="shared" si="3"/>
        <v>-7074719098</v>
      </c>
      <c r="Q15" s="121"/>
    </row>
    <row r="16" spans="1:23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7074719098</v>
      </c>
      <c r="O16" s="62">
        <v>0</v>
      </c>
      <c r="P16" s="61">
        <f t="shared" si="3"/>
        <v>-7074719098</v>
      </c>
      <c r="Q16" s="121"/>
    </row>
    <row r="17" spans="1:19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2273136243+2236946051+6917490+3458745+4140580+2522661376+177496+11932439+15348678</f>
        <v>7074719098</v>
      </c>
      <c r="O17" s="63">
        <v>0</v>
      </c>
      <c r="P17" s="61">
        <f t="shared" si="3"/>
        <v>-7074719098</v>
      </c>
      <c r="Q17" s="111"/>
    </row>
    <row r="18" spans="1:19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229134916</v>
      </c>
      <c r="O18" s="62">
        <v>0</v>
      </c>
      <c r="P18" s="61">
        <f t="shared" si="3"/>
        <v>188876530323</v>
      </c>
      <c r="Q18" s="121"/>
    </row>
    <row r="19" spans="1:19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229134916</v>
      </c>
      <c r="O19" s="62">
        <v>0</v>
      </c>
      <c r="P19" s="61">
        <f t="shared" si="3"/>
        <v>-229134916</v>
      </c>
      <c r="Q19" s="121"/>
    </row>
    <row r="20" spans="1:19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223019541</v>
      </c>
      <c r="O20" s="62">
        <v>0</v>
      </c>
      <c r="P20" s="61">
        <f t="shared" si="3"/>
        <v>-223019541</v>
      </c>
      <c r="Q20" s="121"/>
    </row>
    <row r="21" spans="1:19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223019541</v>
      </c>
      <c r="O21" s="62">
        <v>0</v>
      </c>
      <c r="P21" s="61">
        <f t="shared" si="3"/>
        <v>-223019541</v>
      </c>
      <c r="Q21" s="121"/>
    </row>
    <row r="22" spans="1:19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47778578+60799563+62513922+51927478</f>
        <v>223019541</v>
      </c>
      <c r="O22" s="63">
        <v>0</v>
      </c>
      <c r="P22" s="64">
        <f t="shared" si="3"/>
        <v>-223019541</v>
      </c>
      <c r="Q22" s="121"/>
    </row>
    <row r="23" spans="1:19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4">K23-L23</f>
        <v>0</v>
      </c>
      <c r="N23" s="62">
        <f>N24</f>
        <v>6115375</v>
      </c>
      <c r="O23" s="62">
        <v>0</v>
      </c>
      <c r="P23" s="61">
        <f t="shared" si="3"/>
        <v>-6115375</v>
      </c>
      <c r="Q23" s="121"/>
    </row>
    <row r="24" spans="1:19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4"/>
        <v>0</v>
      </c>
      <c r="N24" s="62">
        <f>N25</f>
        <v>6115375</v>
      </c>
      <c r="O24" s="62">
        <v>0</v>
      </c>
      <c r="P24" s="61">
        <f t="shared" si="3"/>
        <v>-6115375</v>
      </c>
      <c r="Q24" s="121"/>
    </row>
    <row r="25" spans="1:19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83063+202884+1571271+1328227+1249323+14645+1155089+126136+384737</f>
        <v>6115375</v>
      </c>
      <c r="O25" s="63">
        <v>0</v>
      </c>
      <c r="P25" s="64">
        <f t="shared" si="3"/>
        <v>-6115375</v>
      </c>
      <c r="Q25" s="111"/>
    </row>
    <row r="26" spans="1:19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2">
        <v>0</v>
      </c>
      <c r="P26" s="61">
        <f t="shared" si="3"/>
        <v>-697756393</v>
      </c>
      <c r="Q26" s="121"/>
    </row>
    <row r="27" spans="1:19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3">
        <v>0</v>
      </c>
      <c r="P27" s="64">
        <f t="shared" si="3"/>
        <v>-697756393</v>
      </c>
      <c r="Q27" s="111"/>
      <c r="S27" s="158"/>
    </row>
    <row r="28" spans="1:19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14033215536.07</v>
      </c>
      <c r="O28" s="62">
        <v>264445392</v>
      </c>
      <c r="P28" s="61">
        <f>-(N28-O28-M28)</f>
        <v>-12068770144.07</v>
      </c>
      <c r="Q28" s="121"/>
      <c r="S28" s="123"/>
    </row>
    <row r="29" spans="1:19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2">
        <v>0</v>
      </c>
      <c r="P29" s="61">
        <f t="shared" si="3"/>
        <v>0</v>
      </c>
      <c r="Q29" s="111"/>
      <c r="S29" s="130"/>
    </row>
    <row r="30" spans="1:19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3">
        <v>0</v>
      </c>
      <c r="P30" s="64">
        <f t="shared" si="3"/>
        <v>-1700000000</v>
      </c>
      <c r="Q30" s="111"/>
    </row>
    <row r="31" spans="1:19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11166499472.23</v>
      </c>
      <c r="O31" s="62">
        <v>0</v>
      </c>
      <c r="P31" s="61">
        <f t="shared" si="3"/>
        <v>-11166499472.23</v>
      </c>
      <c r="Q31" s="121"/>
      <c r="S31" s="123"/>
    </row>
    <row r="32" spans="1:19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11104959778.34</v>
      </c>
      <c r="O32" s="62">
        <v>0</v>
      </c>
      <c r="P32" s="61">
        <f t="shared" si="3"/>
        <v>-11104959778.34</v>
      </c>
      <c r="Q32" s="121"/>
    </row>
    <row r="33" spans="1:19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2657468.69+25469957.1+1364245.06+3026746.96+107824833.19+9140375.04+361945460.49+12754771.08+8596082.06</f>
        <v>532779939.66999996</v>
      </c>
      <c r="O33" s="62">
        <v>0</v>
      </c>
      <c r="P33" s="61">
        <f t="shared" si="3"/>
        <v>-532779939.66999996</v>
      </c>
      <c r="Q33" s="111"/>
    </row>
    <row r="34" spans="1:19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3026746.96+107824833.19+9140375.04+361945460.49+12754771.08+8596082.06</f>
        <v>503288268.81999999</v>
      </c>
      <c r="O34" s="63">
        <v>0</v>
      </c>
      <c r="P34" s="64">
        <f t="shared" si="3"/>
        <v>-503288268.81999999</v>
      </c>
      <c r="Q34" s="111"/>
      <c r="S34" s="130"/>
    </row>
    <row r="35" spans="1:19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2">
        <v>0</v>
      </c>
      <c r="P35" s="61">
        <f t="shared" si="3"/>
        <v>-10572179838.67</v>
      </c>
      <c r="Q35" s="111"/>
      <c r="S35" s="162"/>
    </row>
    <row r="36" spans="1:19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61539693.890000001</v>
      </c>
      <c r="O36" s="62">
        <v>0</v>
      </c>
      <c r="P36" s="61">
        <f t="shared" si="3"/>
        <v>-61539693.890000001</v>
      </c>
      <c r="Q36" s="121"/>
    </row>
    <row r="37" spans="1:19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12433073.97+11949990.96+9419667.01+15344345.64+12392616.31</f>
        <v>61539693.890000001</v>
      </c>
      <c r="O37" s="63">
        <v>0</v>
      </c>
      <c r="P37" s="64">
        <f t="shared" si="3"/>
        <v>-61539693.890000001</v>
      </c>
      <c r="Q37" s="111"/>
    </row>
    <row r="38" spans="1:19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1166716063.8399999</v>
      </c>
      <c r="O38" s="62">
        <f>O39</f>
        <v>264445392</v>
      </c>
      <c r="P38" s="61">
        <f>-(N38-O38)</f>
        <v>-902270671.83999991</v>
      </c>
      <c r="Q38" s="121"/>
      <c r="S38" s="123"/>
    </row>
    <row r="39" spans="1:19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276357982.83999997</v>
      </c>
      <c r="O39" s="62">
        <f>O40+O41+O42</f>
        <v>264445392</v>
      </c>
      <c r="P39" s="61">
        <f>P40+P41+P42</f>
        <v>-11912590.84</v>
      </c>
      <c r="Q39" s="121"/>
    </row>
    <row r="40" spans="1:19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5850637+351626+5227639+46601</f>
        <v>11476503</v>
      </c>
      <c r="O40" s="63">
        <v>0</v>
      </c>
      <c r="P40" s="64">
        <f t="shared" si="3"/>
        <v>-11476503</v>
      </c>
      <c r="Q40" s="121"/>
    </row>
    <row r="41" spans="1:19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37864.84+10352+387871</f>
        <v>436087.83999999997</v>
      </c>
      <c r="O41" s="63">
        <v>0</v>
      </c>
      <c r="P41" s="64">
        <f t="shared" si="3"/>
        <v>-436087.83999999997</v>
      </c>
      <c r="Q41" s="121"/>
    </row>
    <row r="42" spans="1:19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3">
        <v>264445392</v>
      </c>
      <c r="P42" s="64">
        <f>N42-O42</f>
        <v>0</v>
      </c>
      <c r="Q42" s="121"/>
    </row>
    <row r="43" spans="1:19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5">L44+L45+L46</f>
        <v>-185095000000</v>
      </c>
      <c r="M43" s="60">
        <f>K43+L43</f>
        <v>2725951910906</v>
      </c>
      <c r="N43" s="60">
        <f t="shared" si="5"/>
        <v>472506541175</v>
      </c>
      <c r="O43" s="62">
        <v>0</v>
      </c>
      <c r="P43" s="61">
        <f>M43-N43</f>
        <v>2253445369731</v>
      </c>
      <c r="Q43" s="121"/>
      <c r="S43" s="123"/>
    </row>
    <row r="44" spans="1:19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>K44-L44</f>
        <v>1741000000</v>
      </c>
      <c r="N44" s="63">
        <v>0</v>
      </c>
      <c r="O44" s="63">
        <v>0</v>
      </c>
      <c r="P44" s="64">
        <f t="shared" si="3"/>
        <v>1741000000</v>
      </c>
      <c r="Q44" s="111"/>
      <c r="S44" s="130"/>
    </row>
    <row r="45" spans="1:19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ref="M45" si="6">K45-L45</f>
        <v>608283882399</v>
      </c>
      <c r="N45" s="63">
        <v>472403728118</v>
      </c>
      <c r="O45" s="63">
        <v>0</v>
      </c>
      <c r="P45" s="64">
        <f t="shared" si="3"/>
        <v>135880154281</v>
      </c>
      <c r="Q45" s="111"/>
      <c r="S45" s="130"/>
    </row>
    <row r="46" spans="1:19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75">
        <v>0</v>
      </c>
      <c r="P46" s="101">
        <f t="shared" si="3"/>
        <v>2115824215450</v>
      </c>
      <c r="Q46" s="111"/>
      <c r="S46" s="130"/>
    </row>
    <row r="47" spans="1:19" s="139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93" t="s">
        <v>50</v>
      </c>
      <c r="J47" s="194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692062952312.21997</v>
      </c>
      <c r="O47" s="136">
        <f>O7+O43</f>
        <v>264445392</v>
      </c>
      <c r="P47" s="137">
        <f>P7+P43</f>
        <v>2224959069224.7798</v>
      </c>
      <c r="Q47" s="138"/>
      <c r="S47" s="140"/>
    </row>
    <row r="48" spans="1:19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2" t="s">
        <v>77</v>
      </c>
      <c r="J48" s="182"/>
      <c r="K48" s="182"/>
      <c r="L48" s="182"/>
      <c r="M48" s="182"/>
      <c r="N48" s="182"/>
      <c r="O48" s="182"/>
      <c r="P48" s="182"/>
      <c r="Q48" s="111"/>
      <c r="S48" s="130"/>
    </row>
    <row r="49" spans="1:17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6" t="s">
        <v>43</v>
      </c>
      <c r="K49" s="186"/>
      <c r="L49" s="110"/>
      <c r="M49" s="185" t="s">
        <v>42</v>
      </c>
      <c r="N49" s="185"/>
      <c r="O49" s="185"/>
      <c r="P49" s="185"/>
      <c r="Q49" s="111"/>
    </row>
    <row r="50" spans="1:17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8" t="s">
        <v>33</v>
      </c>
      <c r="K50" s="178"/>
      <c r="L50" s="141"/>
      <c r="M50" s="179" t="s">
        <v>34</v>
      </c>
      <c r="N50" s="179"/>
      <c r="O50" s="179"/>
      <c r="P50" s="179"/>
      <c r="Q50" s="111"/>
    </row>
    <row r="51" spans="1:17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3" t="s">
        <v>35</v>
      </c>
      <c r="K51" s="183"/>
      <c r="L51" s="142"/>
      <c r="M51" s="184" t="s">
        <v>40</v>
      </c>
      <c r="N51" s="184"/>
      <c r="O51" s="184"/>
      <c r="P51" s="184"/>
      <c r="Q51" s="111"/>
    </row>
    <row r="52" spans="1:17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43"/>
      <c r="P52" s="110"/>
      <c r="Q52" s="111"/>
    </row>
    <row r="53" spans="1:17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5" t="s">
        <v>44</v>
      </c>
      <c r="K53" s="185"/>
      <c r="L53" s="110"/>
      <c r="M53" s="185" t="s">
        <v>45</v>
      </c>
      <c r="N53" s="185"/>
      <c r="O53" s="185"/>
      <c r="P53" s="185"/>
      <c r="Q53" s="111"/>
    </row>
    <row r="54" spans="1:17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8" t="s">
        <v>41</v>
      </c>
      <c r="K54" s="178"/>
      <c r="L54" s="145" t="s">
        <v>36</v>
      </c>
      <c r="M54" s="179" t="s">
        <v>37</v>
      </c>
      <c r="N54" s="179"/>
      <c r="O54" s="179"/>
      <c r="P54" s="179"/>
      <c r="Q54" s="111"/>
    </row>
    <row r="55" spans="1:17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0" t="s">
        <v>38</v>
      </c>
      <c r="K55" s="180"/>
      <c r="L55" s="146"/>
      <c r="M55" s="181" t="s">
        <v>39</v>
      </c>
      <c r="N55" s="181"/>
      <c r="O55" s="181"/>
      <c r="P55" s="181"/>
      <c r="Q55" s="111"/>
    </row>
    <row r="56" spans="1:17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4"/>
      <c r="P56" s="150"/>
      <c r="Q56" s="155"/>
    </row>
  </sheetData>
  <mergeCells count="18">
    <mergeCell ref="I48:P48"/>
    <mergeCell ref="B1:P1"/>
    <mergeCell ref="B2:K2"/>
    <mergeCell ref="B4:H4"/>
    <mergeCell ref="B6:H6"/>
    <mergeCell ref="I47:J47"/>
    <mergeCell ref="J49:K49"/>
    <mergeCell ref="M49:P49"/>
    <mergeCell ref="J50:K50"/>
    <mergeCell ref="M50:P50"/>
    <mergeCell ref="J51:K51"/>
    <mergeCell ref="M51:P51"/>
    <mergeCell ref="J53:K53"/>
    <mergeCell ref="M53:P53"/>
    <mergeCell ref="J54:K54"/>
    <mergeCell ref="M54:P54"/>
    <mergeCell ref="J55:K55"/>
    <mergeCell ref="M55:P55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ABRIL!Área_de_impresión</vt:lpstr>
      <vt:lpstr>AGOSTO!Área_de_impresión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ABRIL!Títulos_a_imprimir</vt:lpstr>
      <vt:lpstr>AGOSTO!Títulos_a_imprimir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SEPTIEMBRE!Títulos_a_imprimir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2019-10-18T20:04:28Z</cp:lastPrinted>
  <dcterms:created xsi:type="dcterms:W3CDTF">2019-03-01T16:16:13Z</dcterms:created>
  <dcterms:modified xsi:type="dcterms:W3CDTF">2019-10-21T16:35:25Z</dcterms:modified>
</cp:coreProperties>
</file>