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montoya_ani_gov_co/Documents/Documentos/2023/PRESUPUESTO/INGRESOS/FEBRERO/"/>
    </mc:Choice>
  </mc:AlternateContent>
  <xr:revisionPtr revIDLastSave="58" documentId="8_{F932F8A3-E03D-438D-BC47-5A3C31EBD4ED}" xr6:coauthVersionLast="47" xr6:coauthVersionMax="47" xr10:uidLastSave="{013B71BF-E868-459A-9FBD-640BD55ED9BF}"/>
  <bookViews>
    <workbookView xWindow="-120" yWindow="-120" windowWidth="20730" windowHeight="11160" activeTab="1" xr2:uid="{C89D9935-5FC0-4611-840E-8356AD4E95B8}"/>
  </bookViews>
  <sheets>
    <sheet name="ENERO 2023" sheetId="1" r:id="rId1"/>
    <sheet name="FEBRERO 2023" sheetId="2" r:id="rId2"/>
  </sheets>
  <definedNames>
    <definedName name="_xlnm._FilterDatabase" localSheetId="0" hidden="1">'ENERO 2023'!$N$1:$N$48</definedName>
    <definedName name="_xlnm._FilterDatabase" localSheetId="1" hidden="1">'FEBRERO 2023'!$N$1:$N$50</definedName>
    <definedName name="_xlnm.Print_Area" localSheetId="0">'ENERO 2023'!$A:$M</definedName>
    <definedName name="_xlnm.Print_Area" localSheetId="1">'FEBRERO 2023'!$A:$M</definedName>
    <definedName name="_xlnm.Print_Titles" localSheetId="0">'ENERO 2023'!$1:$7</definedName>
    <definedName name="_xlnm.Print_Titles" localSheetId="1">'FEBRERO 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2" l="1"/>
  <c r="M33" i="2"/>
  <c r="M37" i="2"/>
  <c r="L37" i="2"/>
  <c r="K37" i="2"/>
  <c r="I37" i="2"/>
  <c r="H36" i="2"/>
  <c r="H35" i="2"/>
  <c r="H34" i="2"/>
  <c r="I14" i="2"/>
  <c r="K14" i="2"/>
  <c r="K24" i="2"/>
  <c r="I24" i="2"/>
  <c r="K25" i="2"/>
  <c r="I25" i="2"/>
  <c r="K27" i="2"/>
  <c r="I27" i="2"/>
  <c r="L28" i="2"/>
  <c r="I28" i="2"/>
  <c r="K28" i="2" s="1"/>
  <c r="L31" i="2"/>
  <c r="K31" i="2"/>
  <c r="J31" i="2"/>
  <c r="I31" i="2"/>
  <c r="K32" i="2"/>
  <c r="H8" i="2"/>
  <c r="H32" i="2"/>
  <c r="H30" i="2"/>
  <c r="G32" i="2"/>
  <c r="F31" i="2"/>
  <c r="G31" i="2" s="1"/>
  <c r="H31" i="2" s="1"/>
  <c r="F32" i="2"/>
  <c r="F36" i="2"/>
  <c r="G36" i="2" s="1"/>
  <c r="F35" i="2"/>
  <c r="G35" i="2" s="1"/>
  <c r="F34" i="2"/>
  <c r="G34" i="2" s="1"/>
  <c r="J33" i="2"/>
  <c r="I33" i="2"/>
  <c r="D33" i="2"/>
  <c r="F33" i="2" s="1"/>
  <c r="C33" i="2"/>
  <c r="K30" i="2"/>
  <c r="F30" i="2"/>
  <c r="G30" i="2" s="1"/>
  <c r="L30" i="2" s="1"/>
  <c r="L29" i="2" s="1"/>
  <c r="J29" i="2"/>
  <c r="I29" i="2"/>
  <c r="F29" i="2"/>
  <c r="G29" i="2" s="1"/>
  <c r="E28" i="2"/>
  <c r="D28" i="2"/>
  <c r="C28" i="2"/>
  <c r="F27" i="2"/>
  <c r="G27" i="2" s="1"/>
  <c r="L27" i="2" s="1"/>
  <c r="L26" i="2" s="1"/>
  <c r="J26" i="2"/>
  <c r="J21" i="2" s="1"/>
  <c r="I26" i="2"/>
  <c r="E26" i="2"/>
  <c r="E25" i="2" s="1"/>
  <c r="E24" i="2" s="1"/>
  <c r="E23" i="2" s="1"/>
  <c r="E22" i="2" s="1"/>
  <c r="E21" i="2" s="1"/>
  <c r="E20" i="2" s="1"/>
  <c r="E19" i="2" s="1"/>
  <c r="E18" i="2" s="1"/>
  <c r="E17" i="2" s="1"/>
  <c r="E16" i="2" s="1"/>
  <c r="E15" i="2" s="1"/>
  <c r="E14" i="2" s="1"/>
  <c r="D26" i="2"/>
  <c r="D25" i="2"/>
  <c r="I23" i="2"/>
  <c r="K23" i="2" s="1"/>
  <c r="I22" i="2"/>
  <c r="K22" i="2" s="1"/>
  <c r="K19" i="2"/>
  <c r="I18" i="2"/>
  <c r="I17" i="2" s="1"/>
  <c r="I13" i="2"/>
  <c r="K13" i="2" s="1"/>
  <c r="F13" i="2"/>
  <c r="C13" i="2"/>
  <c r="G13" i="2" s="1"/>
  <c r="E12" i="2"/>
  <c r="D12" i="2"/>
  <c r="D11" i="2" s="1"/>
  <c r="J11" i="2"/>
  <c r="C35" i="1"/>
  <c r="G35" i="1"/>
  <c r="I35" i="1"/>
  <c r="L35" i="1"/>
  <c r="K35" i="1"/>
  <c r="M35" i="1"/>
  <c r="M8" i="1"/>
  <c r="H8" i="1"/>
  <c r="H35" i="1"/>
  <c r="H34" i="1"/>
  <c r="L12" i="1"/>
  <c r="I12" i="1"/>
  <c r="L14" i="1"/>
  <c r="G14" i="1"/>
  <c r="J29" i="1"/>
  <c r="J28" i="1" s="1"/>
  <c r="I29" i="1"/>
  <c r="I28" i="1" s="1"/>
  <c r="K30" i="1"/>
  <c r="F30" i="1"/>
  <c r="G30" i="1" s="1"/>
  <c r="K34" i="1"/>
  <c r="F34" i="1"/>
  <c r="G34" i="1" s="1"/>
  <c r="K33" i="1"/>
  <c r="F33" i="1"/>
  <c r="G33" i="1" s="1"/>
  <c r="K32" i="1"/>
  <c r="F32" i="1"/>
  <c r="G32" i="1" s="1"/>
  <c r="J31" i="1"/>
  <c r="I31" i="1"/>
  <c r="K31" i="1" s="1"/>
  <c r="D31" i="1"/>
  <c r="F31" i="1" s="1"/>
  <c r="C31" i="1"/>
  <c r="F29" i="1"/>
  <c r="G29" i="1" s="1"/>
  <c r="E28" i="1"/>
  <c r="D28" i="1"/>
  <c r="C28" i="1"/>
  <c r="I26" i="1"/>
  <c r="F27" i="1"/>
  <c r="G27" i="1" s="1"/>
  <c r="J26" i="1"/>
  <c r="J21" i="1" s="1"/>
  <c r="E26" i="1"/>
  <c r="D26" i="1"/>
  <c r="D25" i="1" s="1"/>
  <c r="K25" i="1"/>
  <c r="K19" i="1"/>
  <c r="I18" i="1"/>
  <c r="K14" i="1"/>
  <c r="I13" i="1"/>
  <c r="K13" i="1" s="1"/>
  <c r="F13" i="1"/>
  <c r="C13" i="1"/>
  <c r="C12" i="1" s="1"/>
  <c r="C11" i="1" s="1"/>
  <c r="C10" i="1" s="1"/>
  <c r="C9" i="1" s="1"/>
  <c r="C8" i="1" s="1"/>
  <c r="E12" i="1"/>
  <c r="E11" i="1" s="1"/>
  <c r="E10" i="1" s="1"/>
  <c r="E9" i="1" s="1"/>
  <c r="E8" i="1" s="1"/>
  <c r="E35" i="1" s="1"/>
  <c r="D12" i="1"/>
  <c r="D11" i="1" s="1"/>
  <c r="C12" i="2" l="1"/>
  <c r="C11" i="2" s="1"/>
  <c r="C10" i="2" s="1"/>
  <c r="C9" i="2" s="1"/>
  <c r="C8" i="2" s="1"/>
  <c r="K33" i="2"/>
  <c r="F28" i="2"/>
  <c r="G28" i="2" s="1"/>
  <c r="F25" i="2"/>
  <c r="G25" i="2" s="1"/>
  <c r="G33" i="2"/>
  <c r="F26" i="2"/>
  <c r="G26" i="2" s="1"/>
  <c r="M13" i="2"/>
  <c r="F12" i="2"/>
  <c r="I21" i="2"/>
  <c r="D24" i="2"/>
  <c r="F24" i="2" s="1"/>
  <c r="G24" i="2" s="1"/>
  <c r="K26" i="2"/>
  <c r="K29" i="2"/>
  <c r="K17" i="2"/>
  <c r="I16" i="2"/>
  <c r="M34" i="2"/>
  <c r="M35" i="2"/>
  <c r="L13" i="2"/>
  <c r="C37" i="2"/>
  <c r="L25" i="2"/>
  <c r="M36" i="2"/>
  <c r="K18" i="2"/>
  <c r="J28" i="2"/>
  <c r="D10" i="2"/>
  <c r="E11" i="2"/>
  <c r="E10" i="2" s="1"/>
  <c r="E9" i="2" s="1"/>
  <c r="E8" i="2" s="1"/>
  <c r="E37" i="2" s="1"/>
  <c r="G12" i="2"/>
  <c r="F28" i="1"/>
  <c r="J11" i="1"/>
  <c r="G28" i="1"/>
  <c r="L30" i="1"/>
  <c r="L29" i="1" s="1"/>
  <c r="L28" i="1" s="1"/>
  <c r="K26" i="1"/>
  <c r="K27" i="1"/>
  <c r="L27" i="1" s="1"/>
  <c r="L26" i="1" s="1"/>
  <c r="M33" i="1"/>
  <c r="G13" i="1"/>
  <c r="L13" i="1" s="1"/>
  <c r="M13" i="1"/>
  <c r="L32" i="1"/>
  <c r="L34" i="1"/>
  <c r="M14" i="1"/>
  <c r="K18" i="1"/>
  <c r="I17" i="1"/>
  <c r="K29" i="1"/>
  <c r="K28" i="1"/>
  <c r="G31" i="1"/>
  <c r="M31" i="1" s="1"/>
  <c r="M32" i="1"/>
  <c r="M34" i="1"/>
  <c r="F11" i="1"/>
  <c r="D10" i="1"/>
  <c r="J20" i="1"/>
  <c r="E25" i="1"/>
  <c r="E24" i="1" s="1"/>
  <c r="E23" i="1" s="1"/>
  <c r="E22" i="1" s="1"/>
  <c r="E21" i="1" s="1"/>
  <c r="E20" i="1" s="1"/>
  <c r="E19" i="1" s="1"/>
  <c r="E18" i="1" s="1"/>
  <c r="E17" i="1" s="1"/>
  <c r="E16" i="1" s="1"/>
  <c r="E15" i="1" s="1"/>
  <c r="E14" i="1" s="1"/>
  <c r="F26" i="1"/>
  <c r="G26" i="1" s="1"/>
  <c r="I23" i="1"/>
  <c r="K24" i="1"/>
  <c r="F12" i="1"/>
  <c r="D24" i="1"/>
  <c r="L33" i="1"/>
  <c r="F11" i="2" l="1"/>
  <c r="D23" i="2"/>
  <c r="I20" i="2"/>
  <c r="K21" i="2"/>
  <c r="L33" i="2"/>
  <c r="G11" i="2"/>
  <c r="J20" i="2"/>
  <c r="D22" i="2"/>
  <c r="F23" i="2"/>
  <c r="G23" i="2" s="1"/>
  <c r="L24" i="2"/>
  <c r="K16" i="2"/>
  <c r="I15" i="2"/>
  <c r="F10" i="2"/>
  <c r="D9" i="2"/>
  <c r="J10" i="1"/>
  <c r="J9" i="1" s="1"/>
  <c r="J8" i="1" s="1"/>
  <c r="J35" i="1" s="1"/>
  <c r="F25" i="1"/>
  <c r="G25" i="1" s="1"/>
  <c r="L25" i="1" s="1"/>
  <c r="G12" i="1"/>
  <c r="G11" i="1" s="1"/>
  <c r="I22" i="1"/>
  <c r="K23" i="1"/>
  <c r="F10" i="1"/>
  <c r="D9" i="1"/>
  <c r="I16" i="1"/>
  <c r="K17" i="1"/>
  <c r="F24" i="1"/>
  <c r="G24" i="1" s="1"/>
  <c r="D23" i="1"/>
  <c r="L31" i="1"/>
  <c r="K20" i="2" l="1"/>
  <c r="J10" i="2"/>
  <c r="J9" i="2" s="1"/>
  <c r="J8" i="2" s="1"/>
  <c r="J37" i="2" s="1"/>
  <c r="G10" i="2"/>
  <c r="K15" i="2"/>
  <c r="L15" i="2" s="1"/>
  <c r="I12" i="2"/>
  <c r="D8" i="2"/>
  <c r="F9" i="2"/>
  <c r="L23" i="2"/>
  <c r="D21" i="2"/>
  <c r="F22" i="2"/>
  <c r="G22" i="2" s="1"/>
  <c r="G10" i="1"/>
  <c r="D22" i="1"/>
  <c r="F23" i="1"/>
  <c r="G23" i="1" s="1"/>
  <c r="L23" i="1" s="1"/>
  <c r="L24" i="1"/>
  <c r="K16" i="1"/>
  <c r="I15" i="1"/>
  <c r="D8" i="1"/>
  <c r="F9" i="1"/>
  <c r="K22" i="1"/>
  <c r="I21" i="1"/>
  <c r="G9" i="2" l="1"/>
  <c r="D20" i="2"/>
  <c r="F21" i="2"/>
  <c r="G21" i="2" s="1"/>
  <c r="D37" i="2"/>
  <c r="F37" i="2" s="1"/>
  <c r="F8" i="2"/>
  <c r="G8" i="2" s="1"/>
  <c r="L22" i="2"/>
  <c r="K12" i="2"/>
  <c r="I11" i="2"/>
  <c r="F22" i="1"/>
  <c r="G22" i="1" s="1"/>
  <c r="D21" i="1"/>
  <c r="G9" i="1"/>
  <c r="D35" i="1"/>
  <c r="F35" i="1" s="1"/>
  <c r="F8" i="1"/>
  <c r="G8" i="1" s="1"/>
  <c r="K15" i="1"/>
  <c r="L15" i="1" s="1"/>
  <c r="I20" i="1"/>
  <c r="K20" i="1" s="1"/>
  <c r="K21" i="1"/>
  <c r="L21" i="2" l="1"/>
  <c r="D19" i="2"/>
  <c r="F20" i="2"/>
  <c r="G20" i="2" s="1"/>
  <c r="K11" i="2"/>
  <c r="I10" i="2"/>
  <c r="M12" i="2"/>
  <c r="L12" i="2"/>
  <c r="G37" i="2"/>
  <c r="I11" i="1"/>
  <c r="K12" i="1"/>
  <c r="L22" i="1"/>
  <c r="D20" i="1"/>
  <c r="F21" i="1"/>
  <c r="G21" i="1" s="1"/>
  <c r="H30" i="1"/>
  <c r="H9" i="2" l="1"/>
  <c r="F19" i="2"/>
  <c r="G19" i="2" s="1"/>
  <c r="D18" i="2"/>
  <c r="H20" i="2"/>
  <c r="L20" i="2"/>
  <c r="K10" i="2"/>
  <c r="I9" i="2"/>
  <c r="H15" i="2"/>
  <c r="H37" i="2"/>
  <c r="H29" i="2"/>
  <c r="H26" i="2"/>
  <c r="H25" i="2"/>
  <c r="H13" i="2"/>
  <c r="H27" i="2"/>
  <c r="H33" i="2"/>
  <c r="H28" i="2"/>
  <c r="H24" i="2"/>
  <c r="H12" i="2"/>
  <c r="H11" i="2"/>
  <c r="H23" i="2"/>
  <c r="H10" i="2"/>
  <c r="H22" i="2"/>
  <c r="M11" i="2"/>
  <c r="L11" i="2"/>
  <c r="H21" i="2"/>
  <c r="H9" i="1"/>
  <c r="H22" i="1"/>
  <c r="H21" i="1"/>
  <c r="L21" i="1"/>
  <c r="D19" i="1"/>
  <c r="F20" i="1"/>
  <c r="G20" i="1" s="1"/>
  <c r="M12" i="1"/>
  <c r="H15" i="1"/>
  <c r="H14" i="1"/>
  <c r="H13" i="1"/>
  <c r="H32" i="1"/>
  <c r="H29" i="1"/>
  <c r="H28" i="1"/>
  <c r="H33" i="1"/>
  <c r="H27" i="1"/>
  <c r="H31" i="1"/>
  <c r="H12" i="1"/>
  <c r="H25" i="1"/>
  <c r="H26" i="1"/>
  <c r="H11" i="1"/>
  <c r="H24" i="1"/>
  <c r="H23" i="1"/>
  <c r="H10" i="1"/>
  <c r="K11" i="1"/>
  <c r="I10" i="1"/>
  <c r="K9" i="2" l="1"/>
  <c r="I8" i="2"/>
  <c r="M10" i="2"/>
  <c r="L10" i="2"/>
  <c r="D17" i="2"/>
  <c r="F18" i="2"/>
  <c r="G18" i="2" s="1"/>
  <c r="H18" i="2" s="1"/>
  <c r="L19" i="2"/>
  <c r="L18" i="2" s="1"/>
  <c r="L17" i="2" s="1"/>
  <c r="H19" i="2"/>
  <c r="M11" i="1"/>
  <c r="L11" i="1"/>
  <c r="H20" i="1"/>
  <c r="L20" i="1"/>
  <c r="F19" i="1"/>
  <c r="G19" i="1" s="1"/>
  <c r="L19" i="1" s="1"/>
  <c r="L18" i="1" s="1"/>
  <c r="D18" i="1"/>
  <c r="K10" i="1"/>
  <c r="I9" i="1"/>
  <c r="D16" i="2" l="1"/>
  <c r="F17" i="2"/>
  <c r="G17" i="2" s="1"/>
  <c r="H17" i="2" s="1"/>
  <c r="K8" i="2"/>
  <c r="M9" i="2"/>
  <c r="L9" i="2"/>
  <c r="F18" i="1"/>
  <c r="G18" i="1" s="1"/>
  <c r="H18" i="1" s="1"/>
  <c r="D17" i="1"/>
  <c r="K9" i="1"/>
  <c r="I8" i="1"/>
  <c r="H19" i="1"/>
  <c r="L17" i="1"/>
  <c r="M10" i="1"/>
  <c r="L10" i="1"/>
  <c r="L8" i="2" l="1"/>
  <c r="F16" i="2"/>
  <c r="G16" i="2" s="1"/>
  <c r="D15" i="2"/>
  <c r="K8" i="1"/>
  <c r="M9" i="1"/>
  <c r="L9" i="1"/>
  <c r="D16" i="1"/>
  <c r="F17" i="1"/>
  <c r="G17" i="1" s="1"/>
  <c r="H17" i="1" s="1"/>
  <c r="F15" i="2" l="1"/>
  <c r="D14" i="2"/>
  <c r="F14" i="2" s="1"/>
  <c r="G14" i="2" s="1"/>
  <c r="L16" i="2"/>
  <c r="H16" i="2"/>
  <c r="L8" i="1"/>
  <c r="F16" i="1"/>
  <c r="G16" i="1" s="1"/>
  <c r="D15" i="1"/>
  <c r="H14" i="2" l="1"/>
  <c r="M14" i="2"/>
  <c r="L14" i="2"/>
  <c r="H16" i="1"/>
  <c r="L16" i="1"/>
  <c r="D14" i="1"/>
  <c r="F14" i="1" s="1"/>
  <c r="F15" i="1"/>
</calcChain>
</file>

<file path=xl/sharedStrings.xml><?xml version="1.0" encoding="utf-8"?>
<sst xmlns="http://schemas.openxmlformats.org/spreadsheetml/2006/main" count="180" uniqueCount="77">
  <si>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</si>
  <si>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</si>
  <si>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</si>
  <si>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</si>
  <si>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</si>
  <si>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</si>
  <si>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</si>
  <si>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</si>
  <si>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Aforo
Vigente
(3)= (1)-(2)</t>
  </si>
  <si>
    <t>% Participación en el total
(4)</t>
  </si>
  <si>
    <t>Recaudo Efectivo Acumulado  (5)</t>
  </si>
  <si>
    <t>Devoluciones Pagadas Acumuladas (6)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</si>
  <si>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</si>
  <si>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</si>
  <si>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</si>
  <si>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</si>
  <si>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</si>
  <si>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>Total Modificaciones Presupuestales
(c) = (a)-(b)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</si>
  <si>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</si>
  <si>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</si>
  <si>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</si>
  <si>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</si>
  <si>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</si>
  <si>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</si>
  <si>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</si>
  <si>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</si>
  <si>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</si>
  <si>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</si>
  <si>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</si>
  <si>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</si>
  <si>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N.A.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</si>
  <si>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</si>
  <si>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</si>
  <si>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</si>
  <si>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</si>
  <si>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</si>
  <si>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</si>
  <si>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</si>
  <si>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</si>
  <si>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</si>
  <si>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OPCION DE COMPRA DE OTROS BIENES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</si>
  <si>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</si>
  <si>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</si>
  <si>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</si>
  <si>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</si>
  <si>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</si>
  <si>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</si>
  <si>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</si>
  <si>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</si>
  <si>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</si>
  <si>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</si>
  <si>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</si>
  <si>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</si>
  <si>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</si>
  <si>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</si>
  <si>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</si>
  <si>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</si>
  <si>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3-1-01-2-13</t>
  </si>
  <si>
    <t>REINTEGROS Y OTROS RECURSOS NO APROPIADOS</t>
  </si>
  <si>
    <t>3-1-01-2-13-1</t>
  </si>
  <si>
    <t>REINTEGROS</t>
  </si>
  <si>
    <t>APORTES DE LA NACION</t>
  </si>
  <si>
    <t>FUNCIONAMIENTO</t>
  </si>
  <si>
    <t>DEUDA</t>
  </si>
  <si>
    <t>INVERSIÓN</t>
  </si>
  <si>
    <t>TOTALES</t>
  </si>
  <si>
    <r>
      <rPr>
        <b/>
        <sz val="10"/>
        <rFont val="Calibri"/>
        <family val="2"/>
        <scheme val="minor"/>
      </rPr>
      <t>Consolidó y elaboró:</t>
    </r>
    <r>
      <rPr>
        <sz val="10"/>
        <rFont val="Calibri"/>
        <family val="2"/>
        <scheme val="minor"/>
      </rPr>
      <t xml:space="preserve"> Área de Tesorería y  Presupuesto - GIT Administrativo y Financiero - Vicepresidencia de Gestión Corporativa</t>
    </r>
  </si>
  <si>
    <t>PERIODO: 01/01/2023 AL  31/01/2023</t>
  </si>
  <si>
    <t>3-1-01-2-13-1-01</t>
  </si>
  <si>
    <t>REINTEGROS INCAPACIDADES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</si>
  <si>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enero de 2023 </t>
    </r>
  </si>
  <si>
    <t>PERIODO: 01/01/2023 AL  28/02/2023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</si>
  <si>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28 de febrero de 2023 </t>
    </r>
  </si>
  <si>
    <t>3-1-01-2-13-2-02</t>
  </si>
  <si>
    <t>RECUPERACIONES</t>
  </si>
  <si>
    <t>3-1-01-2-13-2</t>
  </si>
  <si>
    <t>RECURSOS NO APROPIADOS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</si>
</sst>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ck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0" fontId="8" fillId="3" borderId="5" xfId="3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vertical="center" wrapText="1"/>
    </xf>
    <xf numFmtId="43" fontId="10" fillId="4" borderId="8" xfId="0" applyNumberFormat="1" applyFont="1" applyFill="1" applyBorder="1" applyAlignment="1">
      <alignment vertical="center"/>
    </xf>
    <xf numFmtId="10" fontId="10" fillId="4" borderId="8" xfId="2" applyNumberFormat="1" applyFont="1" applyFill="1" applyBorder="1" applyAlignment="1">
      <alignment vertical="center"/>
    </xf>
    <xf numFmtId="43" fontId="10" fillId="4" borderId="8" xfId="2" applyNumberFormat="1" applyFont="1" applyFill="1" applyBorder="1" applyAlignment="1">
      <alignment vertical="center"/>
    </xf>
    <xf numFmtId="43" fontId="5" fillId="4" borderId="8" xfId="0" applyNumberFormat="1" applyFont="1" applyFill="1" applyBorder="1" applyAlignment="1">
      <alignment vertical="center"/>
    </xf>
    <xf numFmtId="10" fontId="5" fillId="4" borderId="9" xfId="2" applyNumberFormat="1" applyFont="1" applyFill="1" applyBorder="1" applyAlignment="1">
      <alignment vertical="center"/>
    </xf>
    <xf numFmtId="43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49" fontId="12" fillId="2" borderId="10" xfId="0" applyNumberFormat="1" applyFont="1" applyFill="1" applyBorder="1" applyAlignment="1">
      <alignment horizontal="left" vertical="center" wrapText="1" readingOrder="1"/>
    </xf>
    <xf numFmtId="0" fontId="12" fillId="0" borderId="11" xfId="0" applyFont="1" applyBorder="1" applyAlignment="1">
      <alignment vertical="center" wrapText="1" readingOrder="1"/>
    </xf>
    <xf numFmtId="43" fontId="13" fillId="0" borderId="11" xfId="0" applyNumberFormat="1" applyFont="1" applyBorder="1" applyAlignment="1">
      <alignment vertical="center" readingOrder="1"/>
    </xf>
    <xf numFmtId="43" fontId="13" fillId="0" borderId="11" xfId="0" applyNumberFormat="1" applyFont="1" applyBorder="1" applyAlignment="1">
      <alignment horizontal="right" vertical="center"/>
    </xf>
    <xf numFmtId="43" fontId="10" fillId="2" borderId="8" xfId="0" applyNumberFormat="1" applyFont="1" applyFill="1" applyBorder="1" applyAlignment="1">
      <alignment vertical="center"/>
    </xf>
    <xf numFmtId="10" fontId="13" fillId="0" borderId="11" xfId="2" applyNumberFormat="1" applyFont="1" applyBorder="1" applyAlignment="1">
      <alignment vertical="center"/>
    </xf>
    <xf numFmtId="43" fontId="13" fillId="0" borderId="11" xfId="2" applyNumberFormat="1" applyFont="1" applyBorder="1" applyAlignment="1">
      <alignment vertical="center"/>
    </xf>
    <xf numFmtId="10" fontId="13" fillId="2" borderId="12" xfId="2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2" borderId="11" xfId="0" applyFont="1" applyFill="1" applyBorder="1" applyAlignment="1">
      <alignment vertical="center" wrapText="1" readingOrder="1"/>
    </xf>
    <xf numFmtId="43" fontId="13" fillId="2" borderId="11" xfId="0" applyNumberFormat="1" applyFont="1" applyFill="1" applyBorder="1" applyAlignment="1">
      <alignment vertical="center" readingOrder="1"/>
    </xf>
    <xf numFmtId="43" fontId="13" fillId="2" borderId="11" xfId="0" applyNumberFormat="1" applyFont="1" applyFill="1" applyBorder="1" applyAlignment="1">
      <alignment horizontal="right" vertical="center"/>
    </xf>
    <xf numFmtId="10" fontId="13" fillId="2" borderId="11" xfId="2" applyNumberFormat="1" applyFont="1" applyFill="1" applyBorder="1" applyAlignment="1">
      <alignment vertical="center"/>
    </xf>
    <xf numFmtId="43" fontId="13" fillId="2" borderId="11" xfId="2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horizontal="left" vertical="center" wrapText="1" readingOrder="1"/>
    </xf>
    <xf numFmtId="0" fontId="14" fillId="2" borderId="11" xfId="0" applyFont="1" applyFill="1" applyBorder="1" applyAlignment="1">
      <alignment vertical="center" wrapText="1" readingOrder="1"/>
    </xf>
    <xf numFmtId="43" fontId="15" fillId="2" borderId="11" xfId="0" applyNumberFormat="1" applyFont="1" applyFill="1" applyBorder="1" applyAlignment="1">
      <alignment vertical="center" readingOrder="1"/>
    </xf>
    <xf numFmtId="43" fontId="15" fillId="2" borderId="11" xfId="0" applyNumberFormat="1" applyFont="1" applyFill="1" applyBorder="1" applyAlignment="1">
      <alignment horizontal="right" vertical="center"/>
    </xf>
    <xf numFmtId="10" fontId="15" fillId="2" borderId="11" xfId="2" applyNumberFormat="1" applyFont="1" applyFill="1" applyBorder="1" applyAlignment="1">
      <alignment vertical="center"/>
    </xf>
    <xf numFmtId="43" fontId="15" fillId="2" borderId="11" xfId="2" applyNumberFormat="1" applyFont="1" applyFill="1" applyBorder="1" applyAlignment="1">
      <alignment vertical="center"/>
    </xf>
    <xf numFmtId="43" fontId="15" fillId="0" borderId="11" xfId="0" applyNumberFormat="1" applyFont="1" applyBorder="1" applyAlignment="1">
      <alignment vertical="center" readingOrder="1"/>
    </xf>
    <xf numFmtId="10" fontId="15" fillId="2" borderId="12" xfId="2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10" fontId="15" fillId="2" borderId="12" xfId="2" applyNumberFormat="1" applyFont="1" applyFill="1" applyBorder="1" applyAlignment="1">
      <alignment horizontal="right" vertical="center"/>
    </xf>
    <xf numFmtId="10" fontId="13" fillId="2" borderId="12" xfId="2" applyNumberFormat="1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vertical="center"/>
    </xf>
    <xf numFmtId="43" fontId="10" fillId="4" borderId="11" xfId="0" applyNumberFormat="1" applyFont="1" applyFill="1" applyBorder="1" applyAlignment="1">
      <alignment vertical="center"/>
    </xf>
    <xf numFmtId="10" fontId="10" fillId="4" borderId="11" xfId="2" applyNumberFormat="1" applyFont="1" applyFill="1" applyBorder="1" applyAlignment="1">
      <alignment vertical="center"/>
    </xf>
    <xf numFmtId="43" fontId="10" fillId="4" borderId="11" xfId="2" applyNumberFormat="1" applyFont="1" applyFill="1" applyBorder="1" applyAlignment="1">
      <alignment vertical="center"/>
    </xf>
    <xf numFmtId="10" fontId="10" fillId="4" borderId="12" xfId="2" applyNumberFormat="1" applyFont="1" applyFill="1" applyBorder="1" applyAlignment="1">
      <alignment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vertical="center"/>
    </xf>
    <xf numFmtId="43" fontId="15" fillId="2" borderId="11" xfId="0" applyNumberFormat="1" applyFont="1" applyFill="1" applyBorder="1" applyAlignment="1">
      <alignment vertical="center"/>
    </xf>
    <xf numFmtId="41" fontId="15" fillId="2" borderId="11" xfId="0" applyNumberFormat="1" applyFont="1" applyFill="1" applyBorder="1" applyAlignment="1">
      <alignment horizontal="right" vertical="center"/>
    </xf>
    <xf numFmtId="43" fontId="15" fillId="0" borderId="11" xfId="0" applyNumberFormat="1" applyFont="1" applyBorder="1" applyAlignment="1">
      <alignment vertical="center"/>
    </xf>
    <xf numFmtId="0" fontId="17" fillId="2" borderId="0" xfId="0" applyFont="1" applyFill="1" applyAlignment="1">
      <alignment vertical="center"/>
    </xf>
    <xf numFmtId="43" fontId="17" fillId="2" borderId="0" xfId="0" applyNumberFormat="1" applyFont="1" applyFill="1" applyAlignment="1">
      <alignment vertical="center"/>
    </xf>
    <xf numFmtId="39" fontId="16" fillId="2" borderId="11" xfId="4" applyNumberFormat="1" applyFont="1" applyFill="1" applyBorder="1" applyAlignment="1">
      <alignment horizontal="right" vertical="center"/>
    </xf>
    <xf numFmtId="41" fontId="16" fillId="2" borderId="11" xfId="4" applyNumberFormat="1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vertical="center"/>
    </xf>
    <xf numFmtId="43" fontId="15" fillId="2" borderId="5" xfId="0" applyNumberFormat="1" applyFont="1" applyFill="1" applyBorder="1" applyAlignment="1">
      <alignment vertical="center"/>
    </xf>
    <xf numFmtId="41" fontId="15" fillId="2" borderId="5" xfId="0" applyNumberFormat="1" applyFont="1" applyFill="1" applyBorder="1" applyAlignment="1">
      <alignment horizontal="right" vertical="center"/>
    </xf>
    <xf numFmtId="43" fontId="15" fillId="2" borderId="5" xfId="2" applyNumberFormat="1" applyFont="1" applyFill="1" applyBorder="1" applyAlignment="1">
      <alignment vertical="center"/>
    </xf>
    <xf numFmtId="43" fontId="15" fillId="0" borderId="5" xfId="0" applyNumberFormat="1" applyFont="1" applyBorder="1" applyAlignment="1">
      <alignment vertical="center"/>
    </xf>
    <xf numFmtId="164" fontId="18" fillId="3" borderId="14" xfId="0" applyNumberFormat="1" applyFont="1" applyFill="1" applyBorder="1" applyAlignment="1">
      <alignment vertical="center"/>
    </xf>
    <xf numFmtId="10" fontId="18" fillId="3" borderId="14" xfId="0" applyNumberFormat="1" applyFont="1" applyFill="1" applyBorder="1" applyAlignment="1">
      <alignment vertical="center"/>
    </xf>
    <xf numFmtId="10" fontId="18" fillId="3" borderId="15" xfId="0" applyNumberFormat="1" applyFont="1" applyFill="1" applyBorder="1" applyAlignment="1">
      <alignment vertical="center"/>
    </xf>
    <xf numFmtId="43" fontId="4" fillId="2" borderId="0" xfId="0" applyNumberFormat="1" applyFont="1" applyFill="1" applyAlignment="1">
      <alignment horizontal="right" vertical="center"/>
    </xf>
    <xf numFmtId="0" fontId="19" fillId="2" borderId="0" xfId="5" applyFont="1" applyFill="1" applyAlignment="1">
      <alignment horizontal="left" vertical="center"/>
    </xf>
    <xf numFmtId="43" fontId="20" fillId="2" borderId="0" xfId="1" applyFont="1" applyFill="1" applyBorder="1" applyAlignment="1">
      <alignment horizontal="right" vertical="center" readingOrder="1"/>
    </xf>
    <xf numFmtId="43" fontId="20" fillId="2" borderId="0" xfId="1" applyFont="1" applyFill="1" applyBorder="1" applyAlignment="1">
      <alignment horizontal="right" vertical="center"/>
    </xf>
    <xf numFmtId="43" fontId="11" fillId="2" borderId="0" xfId="0" applyNumberFormat="1" applyFont="1" applyFill="1" applyAlignment="1">
      <alignment vertical="center" readingOrder="1"/>
    </xf>
    <xf numFmtId="0" fontId="3" fillId="2" borderId="0" xfId="5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horizontal="right" vertical="center"/>
    </xf>
    <xf numFmtId="43" fontId="6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3" borderId="1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</cellXfs>
  <cellStyles count="6">
    <cellStyle name="Millares" xfId="1" builtinId="3"/>
    <cellStyle name="Millares 2 2" xfId="4" xr:uid="{68FB9EE6-ACAC-4C47-94CE-CDD52424C58D}"/>
    <cellStyle name="Normal" xfId="0" builtinId="0"/>
    <cellStyle name="Normal 14" xfId="3" xr:uid="{10A7FCDE-530C-4685-8097-9535AF1D0459}"/>
    <cellStyle name="Normal 2 2" xfId="5" xr:uid="{426EBD16-690E-40DE-B351-BE58FF16BE0E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C65B7C6-B906-44C2-8D2F-2C7E0EEA5BCD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A96507D5-B7A3-4F5D-BEA4-740117271F89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DF487-64A7-4D6D-91F0-286E31EB07DC}">
  <dimension ref="A1:W48"/>
  <sheetViews>
    <sheetView topLeftCell="A2" zoomScale="80" zoomScaleNormal="80" workbookViewId="0">
      <pane xSplit="2" ySplit="6" topLeftCell="C8" activePane="bottomRight" state="frozen"/>
      <selection activeCell="A2" sqref="A2"/>
      <selection pane="topRight" activeCell="C2" sqref="C2"/>
      <selection pane="bottomLeft" activeCell="A8" sqref="A8"/>
      <selection pane="bottomRight" activeCell="L35" sqref="L35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1"/>
      <c r="O1" s="1"/>
      <c r="P1" s="1"/>
    </row>
    <row r="2" spans="1:23" ht="15.75" customHeight="1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"/>
      <c r="O2" s="1"/>
      <c r="P2" s="1"/>
    </row>
    <row r="3" spans="1:23" ht="15.75" customHeight="1" x14ac:dyDescent="0.25">
      <c r="A3" s="87" t="s">
        <v>67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88" t="s">
        <v>3</v>
      </c>
      <c r="L4" s="88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89" t="s">
        <v>4</v>
      </c>
      <c r="B6" s="91" t="s">
        <v>5</v>
      </c>
      <c r="C6" s="91" t="s">
        <v>6</v>
      </c>
      <c r="D6" s="91" t="s">
        <v>7</v>
      </c>
      <c r="E6" s="91"/>
      <c r="F6" s="91"/>
      <c r="G6" s="91" t="s">
        <v>8</v>
      </c>
      <c r="H6" s="91" t="s">
        <v>9</v>
      </c>
      <c r="I6" s="91" t="s">
        <v>10</v>
      </c>
      <c r="J6" s="91" t="s">
        <v>11</v>
      </c>
      <c r="K6" s="91" t="s">
        <v>12</v>
      </c>
      <c r="L6" s="91" t="s">
        <v>13</v>
      </c>
      <c r="M6" s="93" t="s">
        <v>14</v>
      </c>
    </row>
    <row r="7" spans="1:23" ht="78.75" customHeight="1" x14ac:dyDescent="0.25">
      <c r="A7" s="90"/>
      <c r="B7" s="92"/>
      <c r="C7" s="92"/>
      <c r="D7" s="10" t="s">
        <v>15</v>
      </c>
      <c r="E7" s="10" t="s">
        <v>16</v>
      </c>
      <c r="F7" s="10" t="s">
        <v>17</v>
      </c>
      <c r="G7" s="92"/>
      <c r="H7" s="92"/>
      <c r="I7" s="92"/>
      <c r="J7" s="92"/>
      <c r="K7" s="92"/>
      <c r="L7" s="92"/>
      <c r="M7" s="94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250969806976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250969806976</v>
      </c>
      <c r="H8" s="14">
        <f>G8/$G$35</f>
        <v>3.1800690083992535E-2</v>
      </c>
      <c r="I8" s="15">
        <f>I9</f>
        <v>19925225041.07</v>
      </c>
      <c r="J8" s="15">
        <f>J9</f>
        <v>0</v>
      </c>
      <c r="K8" s="15">
        <f>I8-J8</f>
        <v>19925225041.07</v>
      </c>
      <c r="L8" s="16">
        <f>G8-K8</f>
        <v>231044581934.92999</v>
      </c>
      <c r="M8" s="17">
        <f>+K8/G8</f>
        <v>7.9392916945485115E-2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250969806976</v>
      </c>
      <c r="D9" s="24">
        <f t="shared" ref="D9:G23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250969806976</v>
      </c>
      <c r="H9" s="26">
        <f t="shared" ref="H9:H33" si="2">G9/$G$35</f>
        <v>3.1800690083992535E-2</v>
      </c>
      <c r="I9" s="27">
        <f>I10</f>
        <v>19925225041.07</v>
      </c>
      <c r="J9" s="27">
        <f>J10</f>
        <v>0</v>
      </c>
      <c r="K9" s="23">
        <f>I9-J9</f>
        <v>19925225041.07</v>
      </c>
      <c r="L9" s="23">
        <f>G9-K9</f>
        <v>231044581934.92999</v>
      </c>
      <c r="M9" s="28">
        <f>+K9/G9</f>
        <v>7.9392916945485115E-2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250969806976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250969806976</v>
      </c>
      <c r="H10" s="26">
        <f t="shared" si="2"/>
        <v>3.1800690083992535E-2</v>
      </c>
      <c r="I10" s="27">
        <f>I11+I20</f>
        <v>19925225041.07</v>
      </c>
      <c r="J10" s="27">
        <f>J11+J20</f>
        <v>0</v>
      </c>
      <c r="K10" s="23">
        <f>I10-J10</f>
        <v>19925225041.07</v>
      </c>
      <c r="L10" s="23">
        <f>+G10-K10</f>
        <v>231044581934.92999</v>
      </c>
      <c r="M10" s="28">
        <f t="shared" ref="M10" si="3">+K10/G10</f>
        <v>7.9392916945485115E-2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250969806976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250969806976</v>
      </c>
      <c r="H11" s="26">
        <f t="shared" si="2"/>
        <v>3.1800690083992535E-2</v>
      </c>
      <c r="I11" s="27">
        <f>I12</f>
        <v>18476993823.5</v>
      </c>
      <c r="J11" s="27">
        <f>J12</f>
        <v>0</v>
      </c>
      <c r="K11" s="23">
        <f t="shared" ref="K11:K26" si="4">I11-J11</f>
        <v>18476993823.5</v>
      </c>
      <c r="L11" s="23">
        <f t="shared" ref="L11:L16" si="5">G11-K11</f>
        <v>232492813152.5</v>
      </c>
      <c r="M11" s="28">
        <f>+K11/G11</f>
        <v>7.3622377313566398E-2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250969806976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G13+G15</f>
        <v>250969806976</v>
      </c>
      <c r="H12" s="34">
        <f t="shared" si="2"/>
        <v>3.1800690083992535E-2</v>
      </c>
      <c r="I12" s="35">
        <f>I13+I15</f>
        <v>18476993823.5</v>
      </c>
      <c r="J12" s="35">
        <v>0</v>
      </c>
      <c r="K12" s="32">
        <f>I12-J12</f>
        <v>18476993823.5</v>
      </c>
      <c r="L12" s="23">
        <f t="shared" si="5"/>
        <v>232492813152.5</v>
      </c>
      <c r="M12" s="28">
        <f>+K12/G12</f>
        <v>7.3622377313566398E-2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250969806976</v>
      </c>
      <c r="D13" s="33">
        <v>0</v>
      </c>
      <c r="E13" s="33">
        <v>0</v>
      </c>
      <c r="F13" s="25">
        <f t="shared" si="1"/>
        <v>0</v>
      </c>
      <c r="G13" s="32">
        <f>C13-F13</f>
        <v>250969806976</v>
      </c>
      <c r="H13" s="34">
        <f t="shared" si="2"/>
        <v>3.1800690083992535E-2</v>
      </c>
      <c r="I13" s="35">
        <f>I14</f>
        <v>18390034881.349998</v>
      </c>
      <c r="J13" s="35">
        <v>0</v>
      </c>
      <c r="K13" s="32">
        <f t="shared" si="4"/>
        <v>18390034881.349998</v>
      </c>
      <c r="L13" s="23">
        <f t="shared" si="5"/>
        <v>232579772094.64999</v>
      </c>
      <c r="M13" s="28">
        <f>+K13/G13</f>
        <v>7.3275885665037871E-2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250969806976</v>
      </c>
      <c r="D14" s="39">
        <f>D15</f>
        <v>0</v>
      </c>
      <c r="E14" s="39">
        <f>E15</f>
        <v>0</v>
      </c>
      <c r="F14" s="25">
        <f t="shared" si="1"/>
        <v>0</v>
      </c>
      <c r="G14" s="38">
        <f>C14-F14</f>
        <v>250969806976</v>
      </c>
      <c r="H14" s="40">
        <f t="shared" si="2"/>
        <v>3.1800690083992535E-2</v>
      </c>
      <c r="I14" s="41">
        <v>18390034881.349998</v>
      </c>
      <c r="J14" s="41">
        <v>0</v>
      </c>
      <c r="K14" s="38">
        <f t="shared" si="4"/>
        <v>18390034881.349998</v>
      </c>
      <c r="L14" s="42">
        <f t="shared" si="5"/>
        <v>232579772094.64999</v>
      </c>
      <c r="M14" s="43">
        <f>+K14/G14</f>
        <v>7.3275885665037871E-2</v>
      </c>
    </row>
    <row r="15" spans="1:23" s="29" customFormat="1" ht="33" customHeight="1" x14ac:dyDescent="0.25">
      <c r="A15" s="21" t="s">
        <v>31</v>
      </c>
      <c r="B15" s="31" t="s">
        <v>32</v>
      </c>
      <c r="C15" s="32">
        <v>0</v>
      </c>
      <c r="D15" s="33">
        <f t="shared" si="0"/>
        <v>0</v>
      </c>
      <c r="E15" s="33">
        <f t="shared" si="0"/>
        <v>0</v>
      </c>
      <c r="F15" s="25">
        <f t="shared" si="1"/>
        <v>0</v>
      </c>
      <c r="G15" s="32">
        <v>0</v>
      </c>
      <c r="H15" s="34">
        <f t="shared" si="2"/>
        <v>0</v>
      </c>
      <c r="I15" s="35">
        <f>I16</f>
        <v>86958942.150000006</v>
      </c>
      <c r="J15" s="35">
        <v>0</v>
      </c>
      <c r="K15" s="32">
        <f t="shared" si="4"/>
        <v>86958942.150000006</v>
      </c>
      <c r="L15" s="23">
        <f t="shared" si="5"/>
        <v>-86958942.150000006</v>
      </c>
      <c r="M15" s="46" t="s">
        <v>30</v>
      </c>
    </row>
    <row r="16" spans="1:23" s="29" customFormat="1" ht="43.5" customHeight="1" x14ac:dyDescent="0.25">
      <c r="A16" s="21" t="s">
        <v>33</v>
      </c>
      <c r="B16" s="31" t="s">
        <v>34</v>
      </c>
      <c r="C16" s="32">
        <v>0</v>
      </c>
      <c r="D16" s="33">
        <f t="shared" si="0"/>
        <v>0</v>
      </c>
      <c r="E16" s="33">
        <f t="shared" si="0"/>
        <v>0</v>
      </c>
      <c r="F16" s="25">
        <f t="shared" si="1"/>
        <v>0</v>
      </c>
      <c r="G16" s="32">
        <f t="shared" ref="G16:G34" si="6">C16-F16</f>
        <v>0</v>
      </c>
      <c r="H16" s="34">
        <f t="shared" si="2"/>
        <v>0</v>
      </c>
      <c r="I16" s="35">
        <f>I17</f>
        <v>86958942.150000006</v>
      </c>
      <c r="J16" s="35">
        <v>0</v>
      </c>
      <c r="K16" s="32">
        <f t="shared" si="4"/>
        <v>86958942.150000006</v>
      </c>
      <c r="L16" s="23">
        <f t="shared" si="5"/>
        <v>-86958942.150000006</v>
      </c>
      <c r="M16" s="46" t="s">
        <v>30</v>
      </c>
    </row>
    <row r="17" spans="1:16" s="29" customFormat="1" ht="64.5" customHeight="1" x14ac:dyDescent="0.25">
      <c r="A17" s="21" t="s">
        <v>35</v>
      </c>
      <c r="B17" s="31" t="s">
        <v>36</v>
      </c>
      <c r="C17" s="32">
        <v>0</v>
      </c>
      <c r="D17" s="33">
        <f t="shared" si="0"/>
        <v>0</v>
      </c>
      <c r="E17" s="33">
        <f t="shared" si="0"/>
        <v>0</v>
      </c>
      <c r="F17" s="25">
        <f t="shared" si="1"/>
        <v>0</v>
      </c>
      <c r="G17" s="32">
        <f t="shared" si="6"/>
        <v>0</v>
      </c>
      <c r="H17" s="34">
        <f t="shared" si="2"/>
        <v>0</v>
      </c>
      <c r="I17" s="35">
        <f>I18</f>
        <v>86958942.150000006</v>
      </c>
      <c r="J17" s="35">
        <v>0</v>
      </c>
      <c r="K17" s="32">
        <f t="shared" si="4"/>
        <v>86958942.150000006</v>
      </c>
      <c r="L17" s="23">
        <f>L18</f>
        <v>-86958942.150000006</v>
      </c>
      <c r="M17" s="46" t="s">
        <v>30</v>
      </c>
    </row>
    <row r="18" spans="1:16" s="29" customFormat="1" ht="53.25" customHeight="1" x14ac:dyDescent="0.25">
      <c r="A18" s="21" t="s">
        <v>37</v>
      </c>
      <c r="B18" s="31" t="s">
        <v>38</v>
      </c>
      <c r="C18" s="32">
        <v>0</v>
      </c>
      <c r="D18" s="33">
        <f>D19</f>
        <v>0</v>
      </c>
      <c r="E18" s="33">
        <f>E19</f>
        <v>0</v>
      </c>
      <c r="F18" s="25">
        <f t="shared" si="1"/>
        <v>0</v>
      </c>
      <c r="G18" s="32">
        <f t="shared" si="6"/>
        <v>0</v>
      </c>
      <c r="H18" s="34">
        <f t="shared" si="2"/>
        <v>0</v>
      </c>
      <c r="I18" s="35">
        <f>I19</f>
        <v>86958942.150000006</v>
      </c>
      <c r="J18" s="35">
        <v>0</v>
      </c>
      <c r="K18" s="32">
        <f t="shared" si="4"/>
        <v>86958942.150000006</v>
      </c>
      <c r="L18" s="23">
        <f>L19</f>
        <v>-86958942.150000006</v>
      </c>
      <c r="M18" s="46" t="s">
        <v>30</v>
      </c>
    </row>
    <row r="19" spans="1:16" s="29" customFormat="1" ht="51" customHeight="1" x14ac:dyDescent="0.25">
      <c r="A19" s="36" t="s">
        <v>39</v>
      </c>
      <c r="B19" s="37" t="s">
        <v>40</v>
      </c>
      <c r="C19" s="38">
        <v>0</v>
      </c>
      <c r="D19" s="39">
        <f>D20</f>
        <v>0</v>
      </c>
      <c r="E19" s="39">
        <f>E20</f>
        <v>0</v>
      </c>
      <c r="F19" s="25">
        <f t="shared" si="1"/>
        <v>0</v>
      </c>
      <c r="G19" s="38">
        <f t="shared" si="6"/>
        <v>0</v>
      </c>
      <c r="H19" s="40">
        <f t="shared" si="2"/>
        <v>0</v>
      </c>
      <c r="I19" s="41">
        <v>86958942.150000006</v>
      </c>
      <c r="J19" s="41">
        <v>0</v>
      </c>
      <c r="K19" s="38">
        <f>I19-J19</f>
        <v>86958942.150000006</v>
      </c>
      <c r="L19" s="42">
        <f>G19-K19</f>
        <v>-86958942.150000006</v>
      </c>
      <c r="M19" s="46" t="s">
        <v>30</v>
      </c>
    </row>
    <row r="20" spans="1:16" s="29" customFormat="1" ht="33" customHeight="1" x14ac:dyDescent="0.25">
      <c r="A20" s="21" t="s">
        <v>41</v>
      </c>
      <c r="B20" s="31" t="s">
        <v>42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si="6"/>
        <v>0</v>
      </c>
      <c r="H20" s="34">
        <f t="shared" si="2"/>
        <v>0</v>
      </c>
      <c r="I20" s="35">
        <f>I21+I28</f>
        <v>1448231217.5700002</v>
      </c>
      <c r="J20" s="35">
        <f>J21+J28</f>
        <v>0</v>
      </c>
      <c r="K20" s="32">
        <f>I20-J20</f>
        <v>1448231217.5700002</v>
      </c>
      <c r="L20" s="23">
        <f t="shared" ref="L20:L22" si="7">G20-K20</f>
        <v>-1448231217.5700002</v>
      </c>
      <c r="M20" s="46" t="s">
        <v>30</v>
      </c>
    </row>
    <row r="21" spans="1:16" s="29" customFormat="1" ht="33" customHeight="1" x14ac:dyDescent="0.25">
      <c r="A21" s="21" t="s">
        <v>43</v>
      </c>
      <c r="B21" s="31" t="s">
        <v>44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6"/>
        <v>0</v>
      </c>
      <c r="H21" s="34">
        <f t="shared" si="2"/>
        <v>0</v>
      </c>
      <c r="I21" s="35">
        <f>I22+I26</f>
        <v>1447046981.5700002</v>
      </c>
      <c r="J21" s="35">
        <f>J26</f>
        <v>0</v>
      </c>
      <c r="K21" s="32">
        <f>I21-J21</f>
        <v>1447046981.5700002</v>
      </c>
      <c r="L21" s="23">
        <f t="shared" si="7"/>
        <v>-1447046981.5700002</v>
      </c>
      <c r="M21" s="46" t="s">
        <v>30</v>
      </c>
    </row>
    <row r="22" spans="1:16" s="29" customFormat="1" ht="33" customHeight="1" x14ac:dyDescent="0.25">
      <c r="A22" s="21" t="s">
        <v>45</v>
      </c>
      <c r="B22" s="31" t="s">
        <v>46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2"/>
        <v>0</v>
      </c>
      <c r="I22" s="35">
        <f>I23</f>
        <v>3799554.6799999997</v>
      </c>
      <c r="J22" s="35">
        <v>0</v>
      </c>
      <c r="K22" s="32">
        <f t="shared" si="4"/>
        <v>3799554.6799999997</v>
      </c>
      <c r="L22" s="23">
        <f t="shared" si="7"/>
        <v>-3799554.6799999997</v>
      </c>
      <c r="M22" s="46" t="s">
        <v>30</v>
      </c>
    </row>
    <row r="23" spans="1:16" s="29" customFormat="1" ht="33" customHeight="1" x14ac:dyDescent="0.25">
      <c r="A23" s="21" t="s">
        <v>47</v>
      </c>
      <c r="B23" s="31" t="s">
        <v>48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6"/>
        <v>0</v>
      </c>
      <c r="H23" s="34">
        <f t="shared" si="2"/>
        <v>0</v>
      </c>
      <c r="I23" s="35">
        <f>I24+I25</f>
        <v>3799554.6799999997</v>
      </c>
      <c r="J23" s="35">
        <v>0</v>
      </c>
      <c r="K23" s="32">
        <f>I23-J23</f>
        <v>3799554.6799999997</v>
      </c>
      <c r="L23" s="23">
        <f>G23-K23</f>
        <v>-3799554.6799999997</v>
      </c>
      <c r="M23" s="46" t="s">
        <v>30</v>
      </c>
    </row>
    <row r="24" spans="1:16" s="44" customFormat="1" ht="50.25" customHeight="1" x14ac:dyDescent="0.25">
      <c r="A24" s="36" t="s">
        <v>49</v>
      </c>
      <c r="B24" s="37" t="s">
        <v>50</v>
      </c>
      <c r="C24" s="38">
        <v>0</v>
      </c>
      <c r="D24" s="39">
        <f t="shared" ref="D24:E25" si="8">D25</f>
        <v>0</v>
      </c>
      <c r="E24" s="39">
        <f t="shared" si="8"/>
        <v>0</v>
      </c>
      <c r="F24" s="25">
        <f t="shared" si="1"/>
        <v>0</v>
      </c>
      <c r="G24" s="38">
        <f t="shared" si="6"/>
        <v>0</v>
      </c>
      <c r="H24" s="40">
        <f t="shared" si="2"/>
        <v>0</v>
      </c>
      <c r="I24" s="41">
        <v>1306193.2</v>
      </c>
      <c r="J24" s="41">
        <v>0</v>
      </c>
      <c r="K24" s="38">
        <f>I24-J24</f>
        <v>1306193.2</v>
      </c>
      <c r="L24" s="42">
        <f>G24-K24</f>
        <v>-1306193.2</v>
      </c>
      <c r="M24" s="45" t="s">
        <v>30</v>
      </c>
    </row>
    <row r="25" spans="1:16" s="44" customFormat="1" ht="48.75" customHeight="1" x14ac:dyDescent="0.25">
      <c r="A25" s="36" t="s">
        <v>51</v>
      </c>
      <c r="B25" s="37" t="s">
        <v>52</v>
      </c>
      <c r="C25" s="38">
        <v>0</v>
      </c>
      <c r="D25" s="39">
        <f t="shared" si="8"/>
        <v>0</v>
      </c>
      <c r="E25" s="39">
        <f t="shared" si="8"/>
        <v>0</v>
      </c>
      <c r="F25" s="25">
        <f t="shared" si="1"/>
        <v>0</v>
      </c>
      <c r="G25" s="38">
        <f t="shared" si="6"/>
        <v>0</v>
      </c>
      <c r="H25" s="40">
        <f t="shared" si="2"/>
        <v>0</v>
      </c>
      <c r="I25" s="41">
        <v>2493361.48</v>
      </c>
      <c r="J25" s="41">
        <v>0</v>
      </c>
      <c r="K25" s="38">
        <f t="shared" si="4"/>
        <v>2493361.48</v>
      </c>
      <c r="L25" s="42">
        <f>G25-K25</f>
        <v>-2493361.48</v>
      </c>
      <c r="M25" s="45" t="s">
        <v>30</v>
      </c>
    </row>
    <row r="26" spans="1:16" s="29" customFormat="1" ht="33" customHeight="1" x14ac:dyDescent="0.25">
      <c r="A26" s="21" t="s">
        <v>53</v>
      </c>
      <c r="B26" s="31" t="s">
        <v>54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6"/>
        <v>0</v>
      </c>
      <c r="H26" s="34">
        <f t="shared" si="2"/>
        <v>0</v>
      </c>
      <c r="I26" s="35">
        <f>I27</f>
        <v>1443247426.8900001</v>
      </c>
      <c r="J26" s="35">
        <f>J27</f>
        <v>0</v>
      </c>
      <c r="K26" s="32">
        <f t="shared" si="4"/>
        <v>1443247426.8900001</v>
      </c>
      <c r="L26" s="23">
        <f>L27</f>
        <v>-1443247426.8900001</v>
      </c>
      <c r="M26" s="46" t="s">
        <v>30</v>
      </c>
    </row>
    <row r="27" spans="1:16" s="44" customFormat="1" ht="76.5" customHeight="1" x14ac:dyDescent="0.25">
      <c r="A27" s="36" t="s">
        <v>55</v>
      </c>
      <c r="B27" s="37" t="s">
        <v>56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6"/>
        <v>0</v>
      </c>
      <c r="H27" s="40">
        <f t="shared" si="2"/>
        <v>0</v>
      </c>
      <c r="I27" s="41">
        <v>1443247426.8900001</v>
      </c>
      <c r="J27" s="41">
        <v>0</v>
      </c>
      <c r="K27" s="38">
        <f>I27-J27</f>
        <v>1443247426.8900001</v>
      </c>
      <c r="L27" s="38">
        <f>G27-K27</f>
        <v>-1443247426.8900001</v>
      </c>
      <c r="M27" s="45" t="s">
        <v>30</v>
      </c>
    </row>
    <row r="28" spans="1:16" s="29" customFormat="1" ht="45.75" customHeight="1" x14ac:dyDescent="0.25">
      <c r="A28" s="21" t="s">
        <v>57</v>
      </c>
      <c r="B28" s="31" t="s">
        <v>58</v>
      </c>
      <c r="C28" s="32">
        <f>C29</f>
        <v>0</v>
      </c>
      <c r="D28" s="33">
        <f>D29</f>
        <v>0</v>
      </c>
      <c r="E28" s="33">
        <f>E29</f>
        <v>0</v>
      </c>
      <c r="F28" s="25">
        <f t="shared" si="1"/>
        <v>0</v>
      </c>
      <c r="G28" s="32">
        <f t="shared" si="6"/>
        <v>0</v>
      </c>
      <c r="H28" s="34">
        <f t="shared" si="2"/>
        <v>0</v>
      </c>
      <c r="I28" s="35">
        <f>I29</f>
        <v>1184236</v>
      </c>
      <c r="J28" s="35">
        <f>J29</f>
        <v>0</v>
      </c>
      <c r="K28" s="32">
        <f t="shared" ref="K28:K29" si="9">I28-J28</f>
        <v>1184236</v>
      </c>
      <c r="L28" s="32">
        <f>L29</f>
        <v>-1184236</v>
      </c>
      <c r="M28" s="46" t="s">
        <v>30</v>
      </c>
    </row>
    <row r="29" spans="1:16" s="29" customFormat="1" ht="33" customHeight="1" x14ac:dyDescent="0.25">
      <c r="A29" s="21" t="s">
        <v>59</v>
      </c>
      <c r="B29" s="31" t="s">
        <v>60</v>
      </c>
      <c r="C29" s="32">
        <v>0</v>
      </c>
      <c r="D29" s="33">
        <v>0</v>
      </c>
      <c r="E29" s="33">
        <v>0</v>
      </c>
      <c r="F29" s="25">
        <f t="shared" si="1"/>
        <v>0</v>
      </c>
      <c r="G29" s="32">
        <f t="shared" si="6"/>
        <v>0</v>
      </c>
      <c r="H29" s="34">
        <f t="shared" si="2"/>
        <v>0</v>
      </c>
      <c r="I29" s="35">
        <f>I30</f>
        <v>1184236</v>
      </c>
      <c r="J29" s="35">
        <f>J30</f>
        <v>0</v>
      </c>
      <c r="K29" s="32">
        <f t="shared" si="9"/>
        <v>1184236</v>
      </c>
      <c r="L29" s="32">
        <f>L30</f>
        <v>-1184236</v>
      </c>
      <c r="M29" s="46" t="s">
        <v>30</v>
      </c>
    </row>
    <row r="30" spans="1:16" s="44" customFormat="1" ht="33" customHeight="1" x14ac:dyDescent="0.25">
      <c r="A30" s="36" t="s">
        <v>68</v>
      </c>
      <c r="B30" s="37" t="s">
        <v>69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6"/>
        <v>0</v>
      </c>
      <c r="H30" s="40">
        <f t="shared" si="2"/>
        <v>0</v>
      </c>
      <c r="I30" s="41">
        <v>1184236</v>
      </c>
      <c r="J30" s="41">
        <v>0</v>
      </c>
      <c r="K30" s="38">
        <f>I30-J30</f>
        <v>1184236</v>
      </c>
      <c r="L30" s="38">
        <f>G30-K30</f>
        <v>-1184236</v>
      </c>
      <c r="M30" s="45" t="s">
        <v>30</v>
      </c>
    </row>
    <row r="31" spans="1:16" s="19" customFormat="1" ht="33" customHeight="1" x14ac:dyDescent="0.25">
      <c r="A31" s="47">
        <v>4</v>
      </c>
      <c r="B31" s="48" t="s">
        <v>61</v>
      </c>
      <c r="C31" s="49">
        <f>C32+C33+C34</f>
        <v>7640991226358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6"/>
        <v>7640991226358</v>
      </c>
      <c r="H31" s="50">
        <f t="shared" si="2"/>
        <v>0.96819930991600744</v>
      </c>
      <c r="I31" s="51">
        <f>I32+I33+I34</f>
        <v>0</v>
      </c>
      <c r="J31" s="51">
        <f>SUM(J32:J34)</f>
        <v>0</v>
      </c>
      <c r="K31" s="49">
        <f>I31-J31</f>
        <v>0</v>
      </c>
      <c r="L31" s="49">
        <f>L32+L33+L34</f>
        <v>7640991226358</v>
      </c>
      <c r="M31" s="52">
        <f>+K31/G31</f>
        <v>0</v>
      </c>
      <c r="O31" s="18"/>
    </row>
    <row r="32" spans="1:16" s="58" customFormat="1" ht="33" customHeight="1" x14ac:dyDescent="0.25">
      <c r="A32" s="53">
        <v>41</v>
      </c>
      <c r="B32" s="54" t="s">
        <v>62</v>
      </c>
      <c r="C32" s="55">
        <v>10073090054</v>
      </c>
      <c r="D32" s="56">
        <v>0</v>
      </c>
      <c r="E32" s="56">
        <v>0</v>
      </c>
      <c r="F32" s="25">
        <f t="shared" si="1"/>
        <v>0</v>
      </c>
      <c r="G32" s="55">
        <f t="shared" si="6"/>
        <v>10073090054</v>
      </c>
      <c r="H32" s="40">
        <f t="shared" si="2"/>
        <v>1.2763735162215533E-3</v>
      </c>
      <c r="I32" s="41"/>
      <c r="J32" s="41">
        <v>0</v>
      </c>
      <c r="K32" s="55">
        <f>I32-J32</f>
        <v>0</v>
      </c>
      <c r="L32" s="57">
        <f>G32-K32</f>
        <v>10073090054</v>
      </c>
      <c r="M32" s="43">
        <f>+K32/G32</f>
        <v>0</v>
      </c>
      <c r="O32" s="59"/>
      <c r="P32" s="19"/>
    </row>
    <row r="33" spans="1:16" s="58" customFormat="1" ht="33" customHeight="1" x14ac:dyDescent="0.25">
      <c r="A33" s="53">
        <v>42</v>
      </c>
      <c r="B33" s="54" t="s">
        <v>63</v>
      </c>
      <c r="C33" s="60">
        <v>2720001826821</v>
      </c>
      <c r="D33" s="61">
        <v>0</v>
      </c>
      <c r="E33" s="61">
        <v>0</v>
      </c>
      <c r="F33" s="25">
        <f t="shared" si="1"/>
        <v>0</v>
      </c>
      <c r="G33" s="55">
        <f t="shared" si="6"/>
        <v>2720001826821</v>
      </c>
      <c r="H33" s="40">
        <f t="shared" si="2"/>
        <v>0.3446547461818778</v>
      </c>
      <c r="I33" s="41"/>
      <c r="J33" s="41">
        <v>0</v>
      </c>
      <c r="K33" s="57">
        <f>I33-J33</f>
        <v>0</v>
      </c>
      <c r="L33" s="57">
        <f>G33-K33</f>
        <v>2720001826821</v>
      </c>
      <c r="M33" s="43">
        <f>+K33/G33</f>
        <v>0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64</v>
      </c>
      <c r="C34" s="64">
        <v>4910916309483</v>
      </c>
      <c r="D34" s="65">
        <v>0</v>
      </c>
      <c r="E34" s="65">
        <v>0</v>
      </c>
      <c r="F34" s="25">
        <f t="shared" si="1"/>
        <v>0</v>
      </c>
      <c r="G34" s="64">
        <f t="shared" si="6"/>
        <v>4910916309483</v>
      </c>
      <c r="H34" s="40">
        <f>G34/$G$35</f>
        <v>0.62226819021790813</v>
      </c>
      <c r="I34" s="66"/>
      <c r="J34" s="66">
        <v>0</v>
      </c>
      <c r="K34" s="64">
        <f>I34-J34</f>
        <v>0</v>
      </c>
      <c r="L34" s="67">
        <f>G34-K34</f>
        <v>4910916309483</v>
      </c>
      <c r="M34" s="43">
        <f>+K34/G34</f>
        <v>0</v>
      </c>
      <c r="N34" s="59"/>
      <c r="O34" s="59"/>
      <c r="P34" s="19"/>
    </row>
    <row r="35" spans="1:16" s="8" customFormat="1" ht="33" customHeight="1" thickTop="1" thickBot="1" x14ac:dyDescent="0.3">
      <c r="A35" s="83" t="s">
        <v>65</v>
      </c>
      <c r="B35" s="84"/>
      <c r="C35" s="68">
        <f>C8+C31</f>
        <v>7891961033334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7891961033334</v>
      </c>
      <c r="H35" s="69">
        <f>G35/$G$35</f>
        <v>1</v>
      </c>
      <c r="I35" s="68">
        <f>I8+I31</f>
        <v>19925225041.07</v>
      </c>
      <c r="J35" s="68">
        <f>J8+J31</f>
        <v>0</v>
      </c>
      <c r="K35" s="68">
        <f>K8+K31</f>
        <v>19925225041.07</v>
      </c>
      <c r="L35" s="68">
        <f>L8+L31</f>
        <v>7872035808292.9297</v>
      </c>
      <c r="M35" s="70">
        <f>+K35/G35</f>
        <v>2.5247495466475312E-3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70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66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27559055118110237"/>
  <pageSetup paperSize="5" scale="5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D0D3A-627F-4CC3-903D-63546F5AB29B}">
  <dimension ref="A1:W50"/>
  <sheetViews>
    <sheetView tabSelected="1" topLeftCell="A2" zoomScale="80" zoomScaleNormal="80" workbookViewId="0">
      <pane xSplit="2" ySplit="6" topLeftCell="C8" activePane="bottomRight" state="frozen"/>
      <selection activeCell="A2" sqref="A2"/>
      <selection pane="topRight" activeCell="C2" sqref="C2"/>
      <selection pane="bottomLeft" activeCell="A8" sqref="A8"/>
      <selection pane="bottomRight" activeCell="A8" sqref="A8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1"/>
      <c r="O1" s="1"/>
      <c r="P1" s="1"/>
    </row>
    <row r="2" spans="1:23" ht="15.75" customHeight="1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"/>
      <c r="O2" s="1"/>
      <c r="P2" s="1"/>
    </row>
    <row r="3" spans="1:23" ht="15.75" customHeight="1" x14ac:dyDescent="0.25">
      <c r="A3" s="87" t="s">
        <v>71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88" t="s">
        <v>3</v>
      </c>
      <c r="L4" s="88"/>
      <c r="M4" s="2"/>
    </row>
    <row r="5" spans="1:23" ht="34.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89" t="s">
        <v>4</v>
      </c>
      <c r="B6" s="91" t="s">
        <v>5</v>
      </c>
      <c r="C6" s="91" t="s">
        <v>6</v>
      </c>
      <c r="D6" s="91" t="s">
        <v>7</v>
      </c>
      <c r="E6" s="91"/>
      <c r="F6" s="91"/>
      <c r="G6" s="91" t="s">
        <v>8</v>
      </c>
      <c r="H6" s="91" t="s">
        <v>9</v>
      </c>
      <c r="I6" s="91" t="s">
        <v>10</v>
      </c>
      <c r="J6" s="91" t="s">
        <v>11</v>
      </c>
      <c r="K6" s="91" t="s">
        <v>12</v>
      </c>
      <c r="L6" s="91" t="s">
        <v>13</v>
      </c>
      <c r="M6" s="93" t="s">
        <v>14</v>
      </c>
    </row>
    <row r="7" spans="1:23" ht="78.75" customHeight="1" x14ac:dyDescent="0.25">
      <c r="A7" s="90"/>
      <c r="B7" s="92"/>
      <c r="C7" s="92"/>
      <c r="D7" s="10" t="s">
        <v>15</v>
      </c>
      <c r="E7" s="10" t="s">
        <v>16</v>
      </c>
      <c r="F7" s="10" t="s">
        <v>17</v>
      </c>
      <c r="G7" s="92"/>
      <c r="H7" s="92"/>
      <c r="I7" s="92"/>
      <c r="J7" s="92"/>
      <c r="K7" s="92"/>
      <c r="L7" s="92"/>
      <c r="M7" s="94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250969806976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250969806976</v>
      </c>
      <c r="H8" s="14">
        <f t="shared" ref="H8:H37" si="0">G8/$G$37</f>
        <v>3.1800690083992535E-2</v>
      </c>
      <c r="I8" s="15">
        <f>I9</f>
        <v>40048643856.099998</v>
      </c>
      <c r="J8" s="15">
        <f>J9</f>
        <v>0</v>
      </c>
      <c r="K8" s="15">
        <f>I8-J8</f>
        <v>40048643856.099998</v>
      </c>
      <c r="L8" s="16">
        <f>G8-K8</f>
        <v>210921163119.89999</v>
      </c>
      <c r="M8" s="17">
        <f>+K8/G8</f>
        <v>0.15957554551544048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250969806976</v>
      </c>
      <c r="D9" s="24">
        <f t="shared" ref="D9:G24" si="1">D10</f>
        <v>0</v>
      </c>
      <c r="E9" s="24">
        <f t="shared" si="1"/>
        <v>0</v>
      </c>
      <c r="F9" s="25">
        <f t="shared" ref="F9:F37" si="2">D9-E9</f>
        <v>0</v>
      </c>
      <c r="G9" s="23">
        <f t="shared" si="1"/>
        <v>250969806976</v>
      </c>
      <c r="H9" s="26">
        <f t="shared" si="0"/>
        <v>3.1800690083992535E-2</v>
      </c>
      <c r="I9" s="27">
        <f>I10</f>
        <v>40048643856.099998</v>
      </c>
      <c r="J9" s="27">
        <f>J10</f>
        <v>0</v>
      </c>
      <c r="K9" s="23">
        <f>I9-J9</f>
        <v>40048643856.099998</v>
      </c>
      <c r="L9" s="23">
        <f>G9-K9</f>
        <v>210921163119.89999</v>
      </c>
      <c r="M9" s="28">
        <f>+K9/G9</f>
        <v>0.15957554551544048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250969806976</v>
      </c>
      <c r="D10" s="24">
        <f t="shared" si="1"/>
        <v>0</v>
      </c>
      <c r="E10" s="24">
        <f t="shared" si="1"/>
        <v>0</v>
      </c>
      <c r="F10" s="25">
        <f t="shared" si="2"/>
        <v>0</v>
      </c>
      <c r="G10" s="23">
        <f>G11</f>
        <v>250969806976</v>
      </c>
      <c r="H10" s="26">
        <f t="shared" si="0"/>
        <v>3.1800690083992535E-2</v>
      </c>
      <c r="I10" s="27">
        <f>I11+I20</f>
        <v>40048643856.099998</v>
      </c>
      <c r="J10" s="27">
        <f>J11+J20</f>
        <v>0</v>
      </c>
      <c r="K10" s="23">
        <f>I10-J10</f>
        <v>40048643856.099998</v>
      </c>
      <c r="L10" s="23">
        <f>+G10-K10</f>
        <v>210921163119.89999</v>
      </c>
      <c r="M10" s="28">
        <f t="shared" ref="M10" si="3">+K10/G10</f>
        <v>0.15957554551544048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250969806976</v>
      </c>
      <c r="D11" s="24">
        <f t="shared" si="1"/>
        <v>0</v>
      </c>
      <c r="E11" s="24">
        <f t="shared" si="1"/>
        <v>0</v>
      </c>
      <c r="F11" s="25">
        <f t="shared" si="2"/>
        <v>0</v>
      </c>
      <c r="G11" s="23">
        <f>G12</f>
        <v>250969806976</v>
      </c>
      <c r="H11" s="26">
        <f t="shared" si="0"/>
        <v>3.1800690083992535E-2</v>
      </c>
      <c r="I11" s="27">
        <f>I12</f>
        <v>38582129895.279999</v>
      </c>
      <c r="J11" s="27">
        <f>J12</f>
        <v>0</v>
      </c>
      <c r="K11" s="23">
        <f t="shared" ref="K11:K26" si="4">I11-J11</f>
        <v>38582129895.279999</v>
      </c>
      <c r="L11" s="23">
        <f t="shared" ref="L11:L16" si="5">G11-K11</f>
        <v>212387677080.72</v>
      </c>
      <c r="M11" s="28">
        <f>+K11/G11</f>
        <v>0.15373215750598068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250969806976</v>
      </c>
      <c r="D12" s="33">
        <f t="shared" si="1"/>
        <v>0</v>
      </c>
      <c r="E12" s="33">
        <f t="shared" si="1"/>
        <v>0</v>
      </c>
      <c r="F12" s="25">
        <f t="shared" si="2"/>
        <v>0</v>
      </c>
      <c r="G12" s="32">
        <f>G13+G15</f>
        <v>250969806976</v>
      </c>
      <c r="H12" s="34">
        <f t="shared" si="0"/>
        <v>3.1800690083992535E-2</v>
      </c>
      <c r="I12" s="35">
        <f>I13+I15</f>
        <v>38582129895.279999</v>
      </c>
      <c r="J12" s="35">
        <v>0</v>
      </c>
      <c r="K12" s="32">
        <f>I12-J12</f>
        <v>38582129895.279999</v>
      </c>
      <c r="L12" s="23">
        <f t="shared" si="5"/>
        <v>212387677080.72</v>
      </c>
      <c r="M12" s="28">
        <f>+K12/G12</f>
        <v>0.15373215750598068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250969806976</v>
      </c>
      <c r="D13" s="33">
        <v>0</v>
      </c>
      <c r="E13" s="33">
        <v>0</v>
      </c>
      <c r="F13" s="25">
        <f t="shared" si="2"/>
        <v>0</v>
      </c>
      <c r="G13" s="32">
        <f>C13-F13</f>
        <v>250969806976</v>
      </c>
      <c r="H13" s="34">
        <f t="shared" si="0"/>
        <v>3.1800690083992535E-2</v>
      </c>
      <c r="I13" s="35">
        <f>I14</f>
        <v>38495170953.129997</v>
      </c>
      <c r="J13" s="35">
        <v>0</v>
      </c>
      <c r="K13" s="32">
        <f t="shared" si="4"/>
        <v>38495170953.129997</v>
      </c>
      <c r="L13" s="23">
        <f t="shared" si="5"/>
        <v>212474636022.87</v>
      </c>
      <c r="M13" s="28">
        <f>+K13/G13</f>
        <v>0.15338566585745214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250969806976</v>
      </c>
      <c r="D14" s="39">
        <f>D15</f>
        <v>0</v>
      </c>
      <c r="E14" s="39">
        <f>E15</f>
        <v>0</v>
      </c>
      <c r="F14" s="25">
        <f t="shared" si="2"/>
        <v>0</v>
      </c>
      <c r="G14" s="38">
        <f>C14-F14</f>
        <v>250969806976</v>
      </c>
      <c r="H14" s="40">
        <f t="shared" si="0"/>
        <v>3.1800690083992535E-2</v>
      </c>
      <c r="I14" s="41">
        <f>18390034881.35+20105136071.78</f>
        <v>38495170953.129997</v>
      </c>
      <c r="J14" s="41">
        <v>0</v>
      </c>
      <c r="K14" s="38">
        <f>I14-J14</f>
        <v>38495170953.129997</v>
      </c>
      <c r="L14" s="42">
        <f t="shared" si="5"/>
        <v>212474636022.87</v>
      </c>
      <c r="M14" s="43">
        <f>+K14/G14</f>
        <v>0.15338566585745214</v>
      </c>
    </row>
    <row r="15" spans="1:23" s="29" customFormat="1" ht="33" customHeight="1" x14ac:dyDescent="0.25">
      <c r="A15" s="21" t="s">
        <v>31</v>
      </c>
      <c r="B15" s="31" t="s">
        <v>32</v>
      </c>
      <c r="C15" s="32">
        <v>0</v>
      </c>
      <c r="D15" s="33">
        <f t="shared" si="1"/>
        <v>0</v>
      </c>
      <c r="E15" s="33">
        <f t="shared" si="1"/>
        <v>0</v>
      </c>
      <c r="F15" s="25">
        <f t="shared" si="2"/>
        <v>0</v>
      </c>
      <c r="G15" s="32">
        <v>0</v>
      </c>
      <c r="H15" s="34">
        <f t="shared" si="0"/>
        <v>0</v>
      </c>
      <c r="I15" s="35">
        <f>I16</f>
        <v>86958942.150000006</v>
      </c>
      <c r="J15" s="35">
        <v>0</v>
      </c>
      <c r="K15" s="32">
        <f t="shared" si="4"/>
        <v>86958942.150000006</v>
      </c>
      <c r="L15" s="23">
        <f t="shared" si="5"/>
        <v>-86958942.150000006</v>
      </c>
      <c r="M15" s="46" t="s">
        <v>30</v>
      </c>
    </row>
    <row r="16" spans="1:23" s="29" customFormat="1" ht="43.5" customHeight="1" x14ac:dyDescent="0.25">
      <c r="A16" s="21" t="s">
        <v>33</v>
      </c>
      <c r="B16" s="31" t="s">
        <v>34</v>
      </c>
      <c r="C16" s="32">
        <v>0</v>
      </c>
      <c r="D16" s="33">
        <f t="shared" si="1"/>
        <v>0</v>
      </c>
      <c r="E16" s="33">
        <f t="shared" si="1"/>
        <v>0</v>
      </c>
      <c r="F16" s="25">
        <f t="shared" si="2"/>
        <v>0</v>
      </c>
      <c r="G16" s="32">
        <f t="shared" ref="G16:G36" si="6">C16-F16</f>
        <v>0</v>
      </c>
      <c r="H16" s="34">
        <f t="shared" si="0"/>
        <v>0</v>
      </c>
      <c r="I16" s="35">
        <f>I17</f>
        <v>86958942.150000006</v>
      </c>
      <c r="J16" s="35">
        <v>0</v>
      </c>
      <c r="K16" s="32">
        <f t="shared" si="4"/>
        <v>86958942.150000006</v>
      </c>
      <c r="L16" s="23">
        <f t="shared" si="5"/>
        <v>-86958942.150000006</v>
      </c>
      <c r="M16" s="46" t="s">
        <v>30</v>
      </c>
    </row>
    <row r="17" spans="1:13" s="29" customFormat="1" ht="64.5" customHeight="1" x14ac:dyDescent="0.25">
      <c r="A17" s="21" t="s">
        <v>35</v>
      </c>
      <c r="B17" s="31" t="s">
        <v>36</v>
      </c>
      <c r="C17" s="32">
        <v>0</v>
      </c>
      <c r="D17" s="33">
        <f t="shared" si="1"/>
        <v>0</v>
      </c>
      <c r="E17" s="33">
        <f t="shared" si="1"/>
        <v>0</v>
      </c>
      <c r="F17" s="25">
        <f t="shared" si="2"/>
        <v>0</v>
      </c>
      <c r="G17" s="32">
        <f t="shared" si="6"/>
        <v>0</v>
      </c>
      <c r="H17" s="34">
        <f t="shared" si="0"/>
        <v>0</v>
      </c>
      <c r="I17" s="35">
        <f>I18</f>
        <v>86958942.150000006</v>
      </c>
      <c r="J17" s="35">
        <v>0</v>
      </c>
      <c r="K17" s="32">
        <f t="shared" si="4"/>
        <v>86958942.150000006</v>
      </c>
      <c r="L17" s="23">
        <f>L18</f>
        <v>-86958942.150000006</v>
      </c>
      <c r="M17" s="46" t="s">
        <v>30</v>
      </c>
    </row>
    <row r="18" spans="1:13" s="29" customFormat="1" ht="53.25" customHeight="1" x14ac:dyDescent="0.25">
      <c r="A18" s="21" t="s">
        <v>37</v>
      </c>
      <c r="B18" s="31" t="s">
        <v>38</v>
      </c>
      <c r="C18" s="32">
        <v>0</v>
      </c>
      <c r="D18" s="33">
        <f>D19</f>
        <v>0</v>
      </c>
      <c r="E18" s="33">
        <f>E19</f>
        <v>0</v>
      </c>
      <c r="F18" s="25">
        <f t="shared" si="2"/>
        <v>0</v>
      </c>
      <c r="G18" s="32">
        <f t="shared" si="6"/>
        <v>0</v>
      </c>
      <c r="H18" s="34">
        <f t="shared" si="0"/>
        <v>0</v>
      </c>
      <c r="I18" s="35">
        <f>I19</f>
        <v>86958942.150000006</v>
      </c>
      <c r="J18" s="35">
        <v>0</v>
      </c>
      <c r="K18" s="32">
        <f t="shared" si="4"/>
        <v>86958942.150000006</v>
      </c>
      <c r="L18" s="23">
        <f>L19</f>
        <v>-86958942.150000006</v>
      </c>
      <c r="M18" s="46" t="s">
        <v>30</v>
      </c>
    </row>
    <row r="19" spans="1:13" s="29" customFormat="1" ht="51" customHeight="1" x14ac:dyDescent="0.25">
      <c r="A19" s="36" t="s">
        <v>39</v>
      </c>
      <c r="B19" s="37" t="s">
        <v>40</v>
      </c>
      <c r="C19" s="38">
        <v>0</v>
      </c>
      <c r="D19" s="39">
        <f>D20</f>
        <v>0</v>
      </c>
      <c r="E19" s="39">
        <f>E20</f>
        <v>0</v>
      </c>
      <c r="F19" s="25">
        <f t="shared" si="2"/>
        <v>0</v>
      </c>
      <c r="G19" s="38">
        <f t="shared" si="6"/>
        <v>0</v>
      </c>
      <c r="H19" s="40">
        <f t="shared" si="0"/>
        <v>0</v>
      </c>
      <c r="I19" s="41">
        <v>86958942.150000006</v>
      </c>
      <c r="J19" s="41">
        <v>0</v>
      </c>
      <c r="K19" s="38">
        <f>I19-J19</f>
        <v>86958942.150000006</v>
      </c>
      <c r="L19" s="42">
        <f>G19-K19</f>
        <v>-86958942.150000006</v>
      </c>
      <c r="M19" s="46" t="s">
        <v>30</v>
      </c>
    </row>
    <row r="20" spans="1:13" s="29" customFormat="1" ht="33" customHeight="1" x14ac:dyDescent="0.25">
      <c r="A20" s="21" t="s">
        <v>41</v>
      </c>
      <c r="B20" s="31" t="s">
        <v>42</v>
      </c>
      <c r="C20" s="32">
        <v>0</v>
      </c>
      <c r="D20" s="33">
        <f t="shared" si="1"/>
        <v>0</v>
      </c>
      <c r="E20" s="33">
        <f t="shared" si="1"/>
        <v>0</v>
      </c>
      <c r="F20" s="25">
        <f t="shared" si="2"/>
        <v>0</v>
      </c>
      <c r="G20" s="32">
        <f t="shared" si="6"/>
        <v>0</v>
      </c>
      <c r="H20" s="34">
        <f t="shared" si="0"/>
        <v>0</v>
      </c>
      <c r="I20" s="35">
        <f>I21+I28</f>
        <v>1466513960.8200002</v>
      </c>
      <c r="J20" s="35">
        <f>J21+J28</f>
        <v>0</v>
      </c>
      <c r="K20" s="32">
        <f>I20-J20</f>
        <v>1466513960.8200002</v>
      </c>
      <c r="L20" s="23">
        <f t="shared" ref="L20:L22" si="7">G20-K20</f>
        <v>-1466513960.8200002</v>
      </c>
      <c r="M20" s="46" t="s">
        <v>30</v>
      </c>
    </row>
    <row r="21" spans="1:13" s="29" customFormat="1" ht="33" customHeight="1" x14ac:dyDescent="0.25">
      <c r="A21" s="21" t="s">
        <v>43</v>
      </c>
      <c r="B21" s="31" t="s">
        <v>44</v>
      </c>
      <c r="C21" s="32">
        <v>0</v>
      </c>
      <c r="D21" s="33">
        <f t="shared" si="1"/>
        <v>0</v>
      </c>
      <c r="E21" s="33">
        <f t="shared" si="1"/>
        <v>0</v>
      </c>
      <c r="F21" s="25">
        <f t="shared" si="2"/>
        <v>0</v>
      </c>
      <c r="G21" s="32">
        <f t="shared" si="6"/>
        <v>0</v>
      </c>
      <c r="H21" s="34">
        <f t="shared" si="0"/>
        <v>0</v>
      </c>
      <c r="I21" s="35">
        <f>I22+I26</f>
        <v>1465315668.2400002</v>
      </c>
      <c r="J21" s="35">
        <f>J26</f>
        <v>0</v>
      </c>
      <c r="K21" s="32">
        <f>I21-J21</f>
        <v>1465315668.2400002</v>
      </c>
      <c r="L21" s="23">
        <f t="shared" si="7"/>
        <v>-1465315668.2400002</v>
      </c>
      <c r="M21" s="46" t="s">
        <v>30</v>
      </c>
    </row>
    <row r="22" spans="1:13" s="29" customFormat="1" ht="33" customHeight="1" x14ac:dyDescent="0.25">
      <c r="A22" s="21" t="s">
        <v>45</v>
      </c>
      <c r="B22" s="31" t="s">
        <v>46</v>
      </c>
      <c r="C22" s="32">
        <v>0</v>
      </c>
      <c r="D22" s="33">
        <f t="shared" si="1"/>
        <v>0</v>
      </c>
      <c r="E22" s="33">
        <f t="shared" si="1"/>
        <v>0</v>
      </c>
      <c r="F22" s="25">
        <f t="shared" si="2"/>
        <v>0</v>
      </c>
      <c r="G22" s="32">
        <f>C22-F22</f>
        <v>0</v>
      </c>
      <c r="H22" s="34">
        <f t="shared" si="0"/>
        <v>0</v>
      </c>
      <c r="I22" s="35">
        <f>I23</f>
        <v>8027255.6700000009</v>
      </c>
      <c r="J22" s="35">
        <v>0</v>
      </c>
      <c r="K22" s="32">
        <f t="shared" si="4"/>
        <v>8027255.6700000009</v>
      </c>
      <c r="L22" s="23">
        <f t="shared" si="7"/>
        <v>-8027255.6700000009</v>
      </c>
      <c r="M22" s="46" t="s">
        <v>30</v>
      </c>
    </row>
    <row r="23" spans="1:13" s="29" customFormat="1" ht="33" customHeight="1" x14ac:dyDescent="0.25">
      <c r="A23" s="21" t="s">
        <v>47</v>
      </c>
      <c r="B23" s="31" t="s">
        <v>48</v>
      </c>
      <c r="C23" s="32">
        <v>0</v>
      </c>
      <c r="D23" s="33">
        <f t="shared" si="1"/>
        <v>0</v>
      </c>
      <c r="E23" s="33">
        <f t="shared" si="1"/>
        <v>0</v>
      </c>
      <c r="F23" s="25">
        <f t="shared" si="2"/>
        <v>0</v>
      </c>
      <c r="G23" s="32">
        <f t="shared" si="6"/>
        <v>0</v>
      </c>
      <c r="H23" s="34">
        <f t="shared" si="0"/>
        <v>0</v>
      </c>
      <c r="I23" s="35">
        <f>I24+I25</f>
        <v>8027255.6700000009</v>
      </c>
      <c r="J23" s="35">
        <v>0</v>
      </c>
      <c r="K23" s="32">
        <f>I23-J23</f>
        <v>8027255.6700000009</v>
      </c>
      <c r="L23" s="23">
        <f>G23-K23</f>
        <v>-8027255.6700000009</v>
      </c>
      <c r="M23" s="46" t="s">
        <v>30</v>
      </c>
    </row>
    <row r="24" spans="1:13" s="44" customFormat="1" ht="50.25" customHeight="1" x14ac:dyDescent="0.25">
      <c r="A24" s="36" t="s">
        <v>49</v>
      </c>
      <c r="B24" s="37" t="s">
        <v>50</v>
      </c>
      <c r="C24" s="38">
        <v>0</v>
      </c>
      <c r="D24" s="39">
        <f t="shared" si="1"/>
        <v>0</v>
      </c>
      <c r="E24" s="39">
        <f t="shared" si="1"/>
        <v>0</v>
      </c>
      <c r="F24" s="25">
        <f t="shared" si="2"/>
        <v>0</v>
      </c>
      <c r="G24" s="38">
        <f t="shared" si="6"/>
        <v>0</v>
      </c>
      <c r="H24" s="40">
        <f t="shared" si="0"/>
        <v>0</v>
      </c>
      <c r="I24" s="41">
        <f>1306193.2+1662127.08</f>
        <v>2968320.2800000003</v>
      </c>
      <c r="J24" s="41">
        <v>0</v>
      </c>
      <c r="K24" s="38">
        <f>I24-J24</f>
        <v>2968320.2800000003</v>
      </c>
      <c r="L24" s="42">
        <f>G24-K24</f>
        <v>-2968320.2800000003</v>
      </c>
      <c r="M24" s="45" t="s">
        <v>30</v>
      </c>
    </row>
    <row r="25" spans="1:13" s="44" customFormat="1" ht="48.75" customHeight="1" x14ac:dyDescent="0.25">
      <c r="A25" s="36" t="s">
        <v>51</v>
      </c>
      <c r="B25" s="37" t="s">
        <v>52</v>
      </c>
      <c r="C25" s="38">
        <v>0</v>
      </c>
      <c r="D25" s="39">
        <f t="shared" ref="D25:E25" si="8">D26</f>
        <v>0</v>
      </c>
      <c r="E25" s="39">
        <f t="shared" si="8"/>
        <v>0</v>
      </c>
      <c r="F25" s="25">
        <f t="shared" si="2"/>
        <v>0</v>
      </c>
      <c r="G25" s="38">
        <f t="shared" si="6"/>
        <v>0</v>
      </c>
      <c r="H25" s="40">
        <f t="shared" si="0"/>
        <v>0</v>
      </c>
      <c r="I25" s="41">
        <f>2493361.48+2565573.91</f>
        <v>5058935.3900000006</v>
      </c>
      <c r="J25" s="41">
        <v>0</v>
      </c>
      <c r="K25" s="38">
        <f>I25-J25</f>
        <v>5058935.3900000006</v>
      </c>
      <c r="L25" s="42">
        <f>G25-K25</f>
        <v>-5058935.3900000006</v>
      </c>
      <c r="M25" s="45" t="s">
        <v>30</v>
      </c>
    </row>
    <row r="26" spans="1:13" s="29" customFormat="1" ht="33" customHeight="1" x14ac:dyDescent="0.25">
      <c r="A26" s="21" t="s">
        <v>53</v>
      </c>
      <c r="B26" s="31" t="s">
        <v>54</v>
      </c>
      <c r="C26" s="32">
        <v>0</v>
      </c>
      <c r="D26" s="33">
        <f>D27</f>
        <v>0</v>
      </c>
      <c r="E26" s="33">
        <f>E27</f>
        <v>0</v>
      </c>
      <c r="F26" s="25">
        <f t="shared" si="2"/>
        <v>0</v>
      </c>
      <c r="G26" s="32">
        <f t="shared" si="6"/>
        <v>0</v>
      </c>
      <c r="H26" s="34">
        <f t="shared" si="0"/>
        <v>0</v>
      </c>
      <c r="I26" s="35">
        <f>I27</f>
        <v>1457288412.5700002</v>
      </c>
      <c r="J26" s="35">
        <f>J27</f>
        <v>0</v>
      </c>
      <c r="K26" s="32">
        <f t="shared" si="4"/>
        <v>1457288412.5700002</v>
      </c>
      <c r="L26" s="23">
        <f>L27</f>
        <v>-1457288412.5700002</v>
      </c>
      <c r="M26" s="46" t="s">
        <v>30</v>
      </c>
    </row>
    <row r="27" spans="1:13" s="44" customFormat="1" ht="76.5" customHeight="1" x14ac:dyDescent="0.25">
      <c r="A27" s="36" t="s">
        <v>55</v>
      </c>
      <c r="B27" s="37" t="s">
        <v>56</v>
      </c>
      <c r="C27" s="38">
        <v>0</v>
      </c>
      <c r="D27" s="39">
        <v>0</v>
      </c>
      <c r="E27" s="39">
        <v>0</v>
      </c>
      <c r="F27" s="25">
        <f t="shared" si="2"/>
        <v>0</v>
      </c>
      <c r="G27" s="38">
        <f t="shared" si="6"/>
        <v>0</v>
      </c>
      <c r="H27" s="40">
        <f t="shared" si="0"/>
        <v>0</v>
      </c>
      <c r="I27" s="41">
        <f>1443247426.89+14040985.68</f>
        <v>1457288412.5700002</v>
      </c>
      <c r="J27" s="41">
        <v>0</v>
      </c>
      <c r="K27" s="38">
        <f>I27-J27</f>
        <v>1457288412.5700002</v>
      </c>
      <c r="L27" s="38">
        <f>G27-K27</f>
        <v>-1457288412.5700002</v>
      </c>
      <c r="M27" s="45" t="s">
        <v>30</v>
      </c>
    </row>
    <row r="28" spans="1:13" s="29" customFormat="1" ht="45.75" customHeight="1" x14ac:dyDescent="0.25">
      <c r="A28" s="21" t="s">
        <v>57</v>
      </c>
      <c r="B28" s="31" t="s">
        <v>58</v>
      </c>
      <c r="C28" s="32">
        <f>C29</f>
        <v>0</v>
      </c>
      <c r="D28" s="33">
        <f>D29</f>
        <v>0</v>
      </c>
      <c r="E28" s="33">
        <f>E29</f>
        <v>0</v>
      </c>
      <c r="F28" s="25">
        <f t="shared" si="2"/>
        <v>0</v>
      </c>
      <c r="G28" s="32">
        <f t="shared" si="6"/>
        <v>0</v>
      </c>
      <c r="H28" s="34">
        <f t="shared" si="0"/>
        <v>0</v>
      </c>
      <c r="I28" s="35">
        <f>I29+I31</f>
        <v>1198292.58</v>
      </c>
      <c r="J28" s="35">
        <f>J29</f>
        <v>0</v>
      </c>
      <c r="K28" s="32">
        <f>I28-J28</f>
        <v>1198292.58</v>
      </c>
      <c r="L28" s="32">
        <f>L29+L31</f>
        <v>-1198292.58</v>
      </c>
      <c r="M28" s="46" t="s">
        <v>30</v>
      </c>
    </row>
    <row r="29" spans="1:13" s="29" customFormat="1" ht="33" customHeight="1" x14ac:dyDescent="0.25">
      <c r="A29" s="21" t="s">
        <v>59</v>
      </c>
      <c r="B29" s="31" t="s">
        <v>60</v>
      </c>
      <c r="C29" s="32">
        <v>0</v>
      </c>
      <c r="D29" s="33">
        <v>0</v>
      </c>
      <c r="E29" s="33">
        <v>0</v>
      </c>
      <c r="F29" s="25">
        <f t="shared" si="2"/>
        <v>0</v>
      </c>
      <c r="G29" s="32">
        <f t="shared" si="6"/>
        <v>0</v>
      </c>
      <c r="H29" s="34">
        <f t="shared" si="0"/>
        <v>0</v>
      </c>
      <c r="I29" s="35">
        <f>I30</f>
        <v>1184236</v>
      </c>
      <c r="J29" s="35">
        <f>J30</f>
        <v>0</v>
      </c>
      <c r="K29" s="32">
        <f t="shared" ref="K29" si="9">I29-J29</f>
        <v>1184236</v>
      </c>
      <c r="L29" s="32">
        <f>L30</f>
        <v>-1184236</v>
      </c>
      <c r="M29" s="46" t="s">
        <v>30</v>
      </c>
    </row>
    <row r="30" spans="1:13" s="44" customFormat="1" ht="33" customHeight="1" x14ac:dyDescent="0.25">
      <c r="A30" s="36" t="s">
        <v>68</v>
      </c>
      <c r="B30" s="37" t="s">
        <v>69</v>
      </c>
      <c r="C30" s="38">
        <v>0</v>
      </c>
      <c r="D30" s="39">
        <v>0</v>
      </c>
      <c r="E30" s="39">
        <v>0</v>
      </c>
      <c r="F30" s="25">
        <f t="shared" si="2"/>
        <v>0</v>
      </c>
      <c r="G30" s="38">
        <f t="shared" si="6"/>
        <v>0</v>
      </c>
      <c r="H30" s="40">
        <f t="shared" si="0"/>
        <v>0</v>
      </c>
      <c r="I30" s="41">
        <v>1184236</v>
      </c>
      <c r="J30" s="41">
        <v>0</v>
      </c>
      <c r="K30" s="38">
        <f>I30-J30</f>
        <v>1184236</v>
      </c>
      <c r="L30" s="38">
        <f>G30-K30</f>
        <v>-1184236</v>
      </c>
      <c r="M30" s="45" t="s">
        <v>30</v>
      </c>
    </row>
    <row r="31" spans="1:13" s="44" customFormat="1" ht="33" customHeight="1" x14ac:dyDescent="0.25">
      <c r="A31" s="21" t="s">
        <v>75</v>
      </c>
      <c r="B31" s="31" t="s">
        <v>76</v>
      </c>
      <c r="C31" s="32">
        <v>0</v>
      </c>
      <c r="D31" s="33">
        <v>0</v>
      </c>
      <c r="E31" s="33">
        <v>0</v>
      </c>
      <c r="F31" s="25">
        <f t="shared" si="2"/>
        <v>0</v>
      </c>
      <c r="G31" s="32">
        <f t="shared" si="6"/>
        <v>0</v>
      </c>
      <c r="H31" s="34">
        <f t="shared" si="0"/>
        <v>0</v>
      </c>
      <c r="I31" s="35">
        <f>I32</f>
        <v>14056.58</v>
      </c>
      <c r="J31" s="35">
        <f>J32</f>
        <v>0</v>
      </c>
      <c r="K31" s="32">
        <f>K32</f>
        <v>14056.58</v>
      </c>
      <c r="L31" s="32">
        <f>L32</f>
        <v>-14056.58</v>
      </c>
      <c r="M31" s="46" t="s">
        <v>30</v>
      </c>
    </row>
    <row r="32" spans="1:13" s="44" customFormat="1" ht="33" customHeight="1" x14ac:dyDescent="0.25">
      <c r="A32" s="36" t="s">
        <v>73</v>
      </c>
      <c r="B32" s="37" t="s">
        <v>74</v>
      </c>
      <c r="C32" s="38">
        <v>0</v>
      </c>
      <c r="D32" s="39">
        <v>0</v>
      </c>
      <c r="E32" s="39">
        <v>0</v>
      </c>
      <c r="F32" s="25">
        <f t="shared" si="2"/>
        <v>0</v>
      </c>
      <c r="G32" s="38">
        <f t="shared" si="6"/>
        <v>0</v>
      </c>
      <c r="H32" s="40">
        <f t="shared" si="0"/>
        <v>0</v>
      </c>
      <c r="I32" s="41">
        <v>14056.58</v>
      </c>
      <c r="J32" s="41">
        <v>0</v>
      </c>
      <c r="K32" s="38">
        <f>I32-J32</f>
        <v>14056.58</v>
      </c>
      <c r="L32" s="38">
        <v>-14056.58</v>
      </c>
      <c r="M32" s="45" t="s">
        <v>30</v>
      </c>
    </row>
    <row r="33" spans="1:16" s="19" customFormat="1" ht="33" customHeight="1" x14ac:dyDescent="0.25">
      <c r="A33" s="47">
        <v>4</v>
      </c>
      <c r="B33" s="48" t="s">
        <v>61</v>
      </c>
      <c r="C33" s="49">
        <f>C34+C35+C36</f>
        <v>7640991226358</v>
      </c>
      <c r="D33" s="49">
        <f>D34+D35+D36</f>
        <v>0</v>
      </c>
      <c r="E33" s="49">
        <v>0</v>
      </c>
      <c r="F33" s="13">
        <f t="shared" si="2"/>
        <v>0</v>
      </c>
      <c r="G33" s="49">
        <f t="shared" si="6"/>
        <v>7640991226358</v>
      </c>
      <c r="H33" s="50">
        <f t="shared" si="0"/>
        <v>0.96819930991600744</v>
      </c>
      <c r="I33" s="51">
        <f>I34+I35+I36</f>
        <v>429890268.41999996</v>
      </c>
      <c r="J33" s="51">
        <f>SUM(J34:J36)</f>
        <v>0</v>
      </c>
      <c r="K33" s="49">
        <f>I33-J33</f>
        <v>429890268.41999996</v>
      </c>
      <c r="L33" s="49">
        <f>L34+L35+L36</f>
        <v>7640561336089.5801</v>
      </c>
      <c r="M33" s="52">
        <f>+K33/G33</f>
        <v>5.6261060336919498E-5</v>
      </c>
      <c r="O33" s="18"/>
    </row>
    <row r="34" spans="1:16" s="58" customFormat="1" ht="33" customHeight="1" x14ac:dyDescent="0.25">
      <c r="A34" s="53">
        <v>41</v>
      </c>
      <c r="B34" s="54" t="s">
        <v>62</v>
      </c>
      <c r="C34" s="55">
        <v>10073090054</v>
      </c>
      <c r="D34" s="56">
        <v>0</v>
      </c>
      <c r="E34" s="56">
        <v>0</v>
      </c>
      <c r="F34" s="25">
        <f t="shared" si="2"/>
        <v>0</v>
      </c>
      <c r="G34" s="55">
        <f t="shared" si="6"/>
        <v>10073090054</v>
      </c>
      <c r="H34" s="40">
        <f>G34/$G$37</f>
        <v>1.2763735162215533E-3</v>
      </c>
      <c r="I34" s="41">
        <v>0</v>
      </c>
      <c r="J34" s="41">
        <v>0</v>
      </c>
      <c r="K34" s="55">
        <v>0</v>
      </c>
      <c r="L34" s="57">
        <v>10073090054</v>
      </c>
      <c r="M34" s="43">
        <f>+K34/G34</f>
        <v>0</v>
      </c>
      <c r="O34" s="59"/>
      <c r="P34" s="19"/>
    </row>
    <row r="35" spans="1:16" s="58" customFormat="1" ht="33" customHeight="1" x14ac:dyDescent="0.25">
      <c r="A35" s="53">
        <v>42</v>
      </c>
      <c r="B35" s="54" t="s">
        <v>63</v>
      </c>
      <c r="C35" s="60">
        <v>2720001826821</v>
      </c>
      <c r="D35" s="61">
        <v>0</v>
      </c>
      <c r="E35" s="61">
        <v>0</v>
      </c>
      <c r="F35" s="25">
        <f t="shared" si="2"/>
        <v>0</v>
      </c>
      <c r="G35" s="55">
        <f t="shared" si="6"/>
        <v>2720001826821</v>
      </c>
      <c r="H35" s="40">
        <f>G35/$G$37</f>
        <v>0.3446547461818778</v>
      </c>
      <c r="I35" s="41">
        <v>0</v>
      </c>
      <c r="J35" s="41">
        <v>0</v>
      </c>
      <c r="K35" s="57">
        <v>0</v>
      </c>
      <c r="L35" s="57">
        <v>2720001826821</v>
      </c>
      <c r="M35" s="43">
        <f>+K35/G35</f>
        <v>0</v>
      </c>
      <c r="O35" s="59"/>
      <c r="P35" s="19"/>
    </row>
    <row r="36" spans="1:16" s="58" customFormat="1" ht="33" customHeight="1" thickBot="1" x14ac:dyDescent="0.3">
      <c r="A36" s="62">
        <v>43</v>
      </c>
      <c r="B36" s="63" t="s">
        <v>64</v>
      </c>
      <c r="C36" s="64">
        <v>4910916309483</v>
      </c>
      <c r="D36" s="65">
        <v>0</v>
      </c>
      <c r="E36" s="65">
        <v>0</v>
      </c>
      <c r="F36" s="25">
        <f t="shared" si="2"/>
        <v>0</v>
      </c>
      <c r="G36" s="64">
        <f t="shared" si="6"/>
        <v>4910916309483</v>
      </c>
      <c r="H36" s="40">
        <f>G36/$G$37</f>
        <v>0.62226819021790813</v>
      </c>
      <c r="I36" s="66">
        <v>429890268.41999996</v>
      </c>
      <c r="J36" s="66">
        <v>0</v>
      </c>
      <c r="K36" s="64">
        <v>429890268.41999996</v>
      </c>
      <c r="L36" s="67">
        <v>4910486419214.5801</v>
      </c>
      <c r="M36" s="43">
        <f>+K36/G36</f>
        <v>8.7537689776932267E-5</v>
      </c>
      <c r="N36" s="59"/>
      <c r="O36" s="59"/>
      <c r="P36" s="19"/>
    </row>
    <row r="37" spans="1:16" s="8" customFormat="1" ht="33" customHeight="1" thickTop="1" thickBot="1" x14ac:dyDescent="0.3">
      <c r="A37" s="83" t="s">
        <v>65</v>
      </c>
      <c r="B37" s="84"/>
      <c r="C37" s="68">
        <f>C8+C33</f>
        <v>7891961033334</v>
      </c>
      <c r="D37" s="68">
        <f>D8+D33</f>
        <v>0</v>
      </c>
      <c r="E37" s="68">
        <f>E8+E33</f>
        <v>0</v>
      </c>
      <c r="F37" s="68">
        <f t="shared" si="2"/>
        <v>0</v>
      </c>
      <c r="G37" s="68">
        <f>G8+G33</f>
        <v>7891961033334</v>
      </c>
      <c r="H37" s="69">
        <f t="shared" si="0"/>
        <v>1</v>
      </c>
      <c r="I37" s="68">
        <f>I8+I33</f>
        <v>40478534124.519997</v>
      </c>
      <c r="J37" s="68">
        <f>J8+J33</f>
        <v>0</v>
      </c>
      <c r="K37" s="68">
        <f>K8+K33</f>
        <v>40478534124.519997</v>
      </c>
      <c r="L37" s="68">
        <f>L8+L33</f>
        <v>7851482499209.4805</v>
      </c>
      <c r="M37" s="70">
        <f>+K37/G37</f>
        <v>5.1290843877139156E-3</v>
      </c>
      <c r="O37" s="71"/>
      <c r="P37" s="19"/>
    </row>
    <row r="38" spans="1:16" s="8" customFormat="1" ht="14.25" customHeight="1" thickTop="1" x14ac:dyDescent="0.25">
      <c r="B38" s="72"/>
      <c r="C38" s="73"/>
      <c r="D38" s="74"/>
      <c r="E38" s="74"/>
      <c r="F38" s="74"/>
      <c r="G38" s="73"/>
      <c r="H38" s="74"/>
      <c r="I38" s="74"/>
      <c r="J38" s="74"/>
      <c r="K38" s="73"/>
      <c r="L38" s="75"/>
    </row>
    <row r="39" spans="1:16" s="2" customFormat="1" ht="14.25" customHeight="1" x14ac:dyDescent="0.25">
      <c r="A39" s="76" t="s">
        <v>72</v>
      </c>
      <c r="D39" s="8"/>
      <c r="E39" s="8"/>
      <c r="F39" s="8"/>
      <c r="H39" s="77"/>
      <c r="I39" s="9"/>
      <c r="J39" s="9"/>
      <c r="K39" s="9"/>
      <c r="L39" s="9"/>
      <c r="M39" s="77"/>
    </row>
    <row r="40" spans="1:16" s="2" customFormat="1" ht="33" customHeight="1" x14ac:dyDescent="0.25">
      <c r="A40" s="76" t="s">
        <v>66</v>
      </c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D41" s="8"/>
      <c r="E41" s="8"/>
      <c r="F41" s="8"/>
      <c r="G41" s="9"/>
      <c r="I41" s="9"/>
      <c r="J41" s="9"/>
      <c r="K41" s="9"/>
      <c r="L41" s="9"/>
      <c r="M41" s="77"/>
    </row>
    <row r="42" spans="1:16" s="2" customFormat="1" ht="33" customHeight="1" x14ac:dyDescent="0.25">
      <c r="A42" s="5"/>
      <c r="D42" s="8"/>
      <c r="E42" s="8"/>
      <c r="F42" s="8"/>
      <c r="I42" s="9"/>
      <c r="J42" s="9"/>
      <c r="K42" s="9"/>
      <c r="L42" s="9"/>
    </row>
    <row r="43" spans="1:16" s="2" customFormat="1" ht="33" customHeight="1" x14ac:dyDescent="0.25">
      <c r="A43" s="5"/>
      <c r="C43" s="4"/>
      <c r="D43" s="78"/>
      <c r="E43" s="78"/>
      <c r="F43" s="78"/>
      <c r="G43" s="58"/>
      <c r="H43" s="58"/>
      <c r="I43" s="58"/>
      <c r="J43" s="59"/>
      <c r="K43" s="79"/>
      <c r="L43" s="59"/>
    </row>
    <row r="44" spans="1:16" s="2" customFormat="1" ht="33" customHeight="1" x14ac:dyDescent="0.25">
      <c r="A44" s="5"/>
      <c r="D44" s="8"/>
      <c r="E44" s="8"/>
      <c r="F44" s="8"/>
      <c r="J44" s="9"/>
      <c r="L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  <row r="49" spans="1:10" s="2" customFormat="1" ht="33" customHeight="1" x14ac:dyDescent="0.25">
      <c r="A49" s="5"/>
      <c r="D49" s="8"/>
      <c r="E49" s="8"/>
      <c r="F49" s="8"/>
      <c r="J49" s="9"/>
    </row>
    <row r="50" spans="1:10" s="2" customFormat="1" ht="33" customHeight="1" x14ac:dyDescent="0.25">
      <c r="A50" s="5"/>
      <c r="D50" s="8"/>
      <c r="E50" s="8"/>
      <c r="F50" s="8"/>
      <c r="J50" s="9"/>
    </row>
  </sheetData>
  <autoFilter ref="N1:N50" xr:uid="{ADA92C4C-CA7C-41A7-AD00-41BDF36AEF99}"/>
  <mergeCells count="16">
    <mergeCell ref="A37:B37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27559055118110237"/>
  <pageSetup paperSize="5" scale="5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ENERO 2023</vt:lpstr>
      <vt:lpstr>FEBRERO 2023</vt:lpstr>
      <vt:lpstr>'ENERO 2023'!Área_de_impresión</vt:lpstr>
      <vt:lpstr>'FEBRERO 2023'!Área_de_impresión</vt:lpstr>
      <vt:lpstr>'ENERO 2023'!Títulos_a_imprimir</vt:lpstr>
      <vt:lpstr>'FEBRERO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dcterms:created xsi:type="dcterms:W3CDTF">2023-02-16T14:23:40Z</dcterms:created>
  <dcterms:modified xsi:type="dcterms:W3CDTF">2023-03-15T20:44:08Z</dcterms:modified>
</cp:coreProperties>
</file>