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3/PRESUPUESTO/INGRESOS/ABRIL/"/>
    </mc:Choice>
  </mc:AlternateContent>
  <xr:revisionPtr revIDLastSave="13" documentId="8_{51005DF5-3621-4307-A729-F534F4F85D05}" xr6:coauthVersionLast="47" xr6:coauthVersionMax="47" xr10:uidLastSave="{DF146F0F-6943-44F4-8BDC-2B7197CCF9D0}"/>
  <bookViews>
    <workbookView xWindow="-120" yWindow="-120" windowWidth="20730" windowHeight="11160" activeTab="3" xr2:uid="{C89D9935-5FC0-4611-840E-8356AD4E95B8}"/>
  </bookViews>
  <sheets>
    <sheet name="ENERO 2023" sheetId="1" r:id="rId1"/>
    <sheet name="FEBRERO 2023" sheetId="2" r:id="rId2"/>
    <sheet name="MARZO 2023" sheetId="3" r:id="rId3"/>
    <sheet name="ABRIL 2023 " sheetId="4" r:id="rId4"/>
  </sheets>
  <definedNames>
    <definedName name="_xlnm._FilterDatabase" localSheetId="3" hidden="1">'ABRIL 2023 '!$N$1:$N$53</definedName>
    <definedName name="_xlnm._FilterDatabase" localSheetId="0" hidden="1">'ENERO 2023'!$N$1:$N$48</definedName>
    <definedName name="_xlnm._FilterDatabase" localSheetId="1" hidden="1">'FEBRERO 2023'!$N$1:$N$50</definedName>
    <definedName name="_xlnm._FilterDatabase" localSheetId="2" hidden="1">'MARZO 2023'!$N$1:$N$53</definedName>
    <definedName name="_xlnm.Print_Area" localSheetId="3">'ABRIL 2023 '!$A:$M</definedName>
    <definedName name="_xlnm.Print_Area" localSheetId="0">'ENERO 2023'!$A:$M</definedName>
    <definedName name="_xlnm.Print_Area" localSheetId="1">'FEBRERO 2023'!$A:$M</definedName>
    <definedName name="_xlnm.Print_Area" localSheetId="2">'MARZO 2023'!$A:$M</definedName>
    <definedName name="_xlnm.Print_Titles" localSheetId="3">'ABRIL 2023 '!$1:$7</definedName>
    <definedName name="_xlnm.Print_Titles" localSheetId="0">'ENERO 2023'!$1:$7</definedName>
    <definedName name="_xlnm.Print_Titles" localSheetId="1">'FEBRERO 2023'!$1:$7</definedName>
    <definedName name="_xlnm.Print_Titles" localSheetId="2">'MARZO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4" l="1"/>
  <c r="H8" i="4"/>
  <c r="H36" i="4"/>
  <c r="H40" i="4"/>
  <c r="H37" i="4"/>
  <c r="H38" i="4"/>
  <c r="H39" i="4"/>
  <c r="H13" i="4"/>
  <c r="M12" i="4"/>
  <c r="M39" i="4"/>
  <c r="M40" i="4"/>
  <c r="L38" i="4" l="1"/>
  <c r="L39" i="4"/>
  <c r="K36" i="4"/>
  <c r="L36" i="4"/>
  <c r="K40" i="4"/>
  <c r="L40" i="4"/>
  <c r="M36" i="4"/>
  <c r="I14" i="4"/>
  <c r="K14" i="4" s="1"/>
  <c r="I22" i="4"/>
  <c r="I27" i="4"/>
  <c r="I28" i="4"/>
  <c r="K28" i="4" s="1"/>
  <c r="I30" i="4"/>
  <c r="K39" i="4"/>
  <c r="F39" i="4"/>
  <c r="G39" i="4" s="1"/>
  <c r="K38" i="4"/>
  <c r="F38" i="4"/>
  <c r="G38" i="4" s="1"/>
  <c r="K37" i="4"/>
  <c r="F37" i="4"/>
  <c r="G37" i="4" s="1"/>
  <c r="J36" i="4"/>
  <c r="I36" i="4"/>
  <c r="D36" i="4"/>
  <c r="F36" i="4" s="1"/>
  <c r="C36" i="4"/>
  <c r="G36" i="4" s="1"/>
  <c r="K35" i="4"/>
  <c r="K34" i="4" s="1"/>
  <c r="F35" i="4"/>
  <c r="G35" i="4" s="1"/>
  <c r="J34" i="4"/>
  <c r="I34" i="4"/>
  <c r="F34" i="4"/>
  <c r="G34" i="4" s="1"/>
  <c r="K33" i="4"/>
  <c r="F33" i="4"/>
  <c r="G33" i="4" s="1"/>
  <c r="J32" i="4"/>
  <c r="I32" i="4"/>
  <c r="I31" i="4" s="1"/>
  <c r="K31" i="4" s="1"/>
  <c r="F32" i="4"/>
  <c r="G32" i="4" s="1"/>
  <c r="J31" i="4"/>
  <c r="E31" i="4"/>
  <c r="D31" i="4"/>
  <c r="F31" i="4" s="1"/>
  <c r="G31" i="4" s="1"/>
  <c r="C31" i="4"/>
  <c r="K30" i="4"/>
  <c r="G30" i="4"/>
  <c r="F30" i="4"/>
  <c r="J29" i="4"/>
  <c r="I29" i="4"/>
  <c r="K29" i="4" s="1"/>
  <c r="E29" i="4"/>
  <c r="D29" i="4"/>
  <c r="D28" i="4"/>
  <c r="D27" i="4" s="1"/>
  <c r="J24" i="4"/>
  <c r="J23" i="4" s="1"/>
  <c r="K22" i="4"/>
  <c r="I21" i="4"/>
  <c r="K21" i="4" s="1"/>
  <c r="K17" i="4"/>
  <c r="G17" i="4"/>
  <c r="F17" i="4"/>
  <c r="K16" i="4"/>
  <c r="K15" i="4" s="1"/>
  <c r="J16" i="4"/>
  <c r="I16" i="4"/>
  <c r="F16" i="4"/>
  <c r="G16" i="4" s="1"/>
  <c r="J15" i="4"/>
  <c r="I15" i="4"/>
  <c r="F15" i="4"/>
  <c r="G15" i="4" s="1"/>
  <c r="I13" i="4"/>
  <c r="G13" i="4"/>
  <c r="F13" i="4"/>
  <c r="C13" i="4"/>
  <c r="F12" i="4"/>
  <c r="E12" i="4"/>
  <c r="D12" i="4"/>
  <c r="D11" i="4" s="1"/>
  <c r="C12" i="4"/>
  <c r="C11" i="4" s="1"/>
  <c r="C10" i="4" s="1"/>
  <c r="J11" i="4"/>
  <c r="E11" i="4"/>
  <c r="F11" i="4" s="1"/>
  <c r="J10" i="4"/>
  <c r="D10" i="4"/>
  <c r="J9" i="4"/>
  <c r="J8" i="4" s="1"/>
  <c r="J40" i="4" s="1"/>
  <c r="C9" i="4"/>
  <c r="C8" i="4" s="1"/>
  <c r="L40" i="3"/>
  <c r="L39" i="3"/>
  <c r="K40" i="3"/>
  <c r="K36" i="3"/>
  <c r="K39" i="3"/>
  <c r="K38" i="3"/>
  <c r="K37" i="3"/>
  <c r="L10" i="3"/>
  <c r="L30" i="3"/>
  <c r="L31" i="3"/>
  <c r="L32" i="3"/>
  <c r="L33" i="3"/>
  <c r="L34" i="3"/>
  <c r="L35" i="3"/>
  <c r="K35" i="3"/>
  <c r="L38" i="3"/>
  <c r="L37" i="3"/>
  <c r="L36" i="3"/>
  <c r="I20" i="4" l="1"/>
  <c r="I19" i="4" s="1"/>
  <c r="C40" i="4"/>
  <c r="F10" i="4"/>
  <c r="D9" i="4"/>
  <c r="E10" i="4"/>
  <c r="E9" i="4" s="1"/>
  <c r="E8" i="4" s="1"/>
  <c r="E40" i="4" s="1"/>
  <c r="L13" i="4"/>
  <c r="G12" i="4"/>
  <c r="L17" i="4"/>
  <c r="L16" i="4" s="1"/>
  <c r="L15" i="4" s="1"/>
  <c r="L30" i="4"/>
  <c r="L29" i="4" s="1"/>
  <c r="L33" i="4"/>
  <c r="L32" i="4" s="1"/>
  <c r="L31" i="4" s="1"/>
  <c r="L35" i="4"/>
  <c r="L34" i="4" s="1"/>
  <c r="L37" i="4"/>
  <c r="M37" i="4"/>
  <c r="K13" i="4"/>
  <c r="M13" i="4" s="1"/>
  <c r="K27" i="4"/>
  <c r="I26" i="4"/>
  <c r="F29" i="4"/>
  <c r="G29" i="4" s="1"/>
  <c r="E28" i="4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4" i="4" s="1"/>
  <c r="D26" i="4"/>
  <c r="M38" i="4"/>
  <c r="K32" i="4"/>
  <c r="M36" i="3"/>
  <c r="M37" i="3"/>
  <c r="M8" i="3"/>
  <c r="H34" i="3"/>
  <c r="H35" i="3"/>
  <c r="H39" i="3"/>
  <c r="H38" i="3"/>
  <c r="H37" i="3"/>
  <c r="K20" i="4" l="1"/>
  <c r="I25" i="4"/>
  <c r="K26" i="4"/>
  <c r="F28" i="4"/>
  <c r="G28" i="4" s="1"/>
  <c r="F27" i="4"/>
  <c r="G27" i="4" s="1"/>
  <c r="F26" i="4"/>
  <c r="G26" i="4" s="1"/>
  <c r="D25" i="4"/>
  <c r="G11" i="4"/>
  <c r="K19" i="4"/>
  <c r="I18" i="4"/>
  <c r="D8" i="4"/>
  <c r="F9" i="4"/>
  <c r="I12" i="3"/>
  <c r="K13" i="3"/>
  <c r="K14" i="3"/>
  <c r="I14" i="3"/>
  <c r="K12" i="3"/>
  <c r="L15" i="3"/>
  <c r="L16" i="3"/>
  <c r="K15" i="3"/>
  <c r="K16" i="3"/>
  <c r="J15" i="3"/>
  <c r="J16" i="3"/>
  <c r="I15" i="3"/>
  <c r="I16" i="3"/>
  <c r="H15" i="3"/>
  <c r="H16" i="3"/>
  <c r="G16" i="3"/>
  <c r="G15" i="3"/>
  <c r="F15" i="3"/>
  <c r="F16" i="3"/>
  <c r="K17" i="3"/>
  <c r="F17" i="3"/>
  <c r="G17" i="3" s="1"/>
  <c r="L17" i="3" s="1"/>
  <c r="I27" i="3"/>
  <c r="K27" i="3" s="1"/>
  <c r="I28" i="3"/>
  <c r="I30" i="3"/>
  <c r="K30" i="3" s="1"/>
  <c r="F39" i="3"/>
  <c r="G39" i="3" s="1"/>
  <c r="F38" i="3"/>
  <c r="G38" i="3" s="1"/>
  <c r="F37" i="3"/>
  <c r="G37" i="3" s="1"/>
  <c r="J36" i="3"/>
  <c r="I36" i="3"/>
  <c r="D36" i="3"/>
  <c r="F36" i="3" s="1"/>
  <c r="C36" i="3"/>
  <c r="K34" i="3"/>
  <c r="F35" i="3"/>
  <c r="G35" i="3" s="1"/>
  <c r="J34" i="3"/>
  <c r="I34" i="3"/>
  <c r="F34" i="3"/>
  <c r="G34" i="3" s="1"/>
  <c r="K33" i="3"/>
  <c r="F33" i="3"/>
  <c r="G33" i="3" s="1"/>
  <c r="J32" i="3"/>
  <c r="J31" i="3" s="1"/>
  <c r="I32" i="3"/>
  <c r="F32" i="3"/>
  <c r="G32" i="3" s="1"/>
  <c r="E31" i="3"/>
  <c r="D31" i="3"/>
  <c r="C31" i="3"/>
  <c r="F30" i="3"/>
  <c r="G30" i="3" s="1"/>
  <c r="J29" i="3"/>
  <c r="J24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K22" i="3"/>
  <c r="I21" i="3"/>
  <c r="K21" i="3" s="1"/>
  <c r="F13" i="3"/>
  <c r="C13" i="3"/>
  <c r="E12" i="3"/>
  <c r="E11" i="3" s="1"/>
  <c r="E10" i="3" s="1"/>
  <c r="E9" i="3" s="1"/>
  <c r="E8" i="3" s="1"/>
  <c r="E40" i="3" s="1"/>
  <c r="D12" i="3"/>
  <c r="F12" i="3" s="1"/>
  <c r="J11" i="3"/>
  <c r="H37" i="2"/>
  <c r="H36" i="2"/>
  <c r="H35" i="2"/>
  <c r="H34" i="2"/>
  <c r="H33" i="2"/>
  <c r="H9" i="2"/>
  <c r="H8" i="2"/>
  <c r="M8" i="2"/>
  <c r="M14" i="2"/>
  <c r="M33" i="2"/>
  <c r="M34" i="2"/>
  <c r="M35" i="2"/>
  <c r="M36" i="2"/>
  <c r="M37" i="2"/>
  <c r="L28" i="4" l="1"/>
  <c r="I24" i="4"/>
  <c r="K25" i="4"/>
  <c r="L26" i="4"/>
  <c r="L27" i="4"/>
  <c r="G10" i="4"/>
  <c r="D40" i="4"/>
  <c r="F40" i="4" s="1"/>
  <c r="F8" i="4"/>
  <c r="G8" i="4" s="1"/>
  <c r="K18" i="4"/>
  <c r="L18" i="4" s="1"/>
  <c r="I12" i="4"/>
  <c r="F25" i="4"/>
  <c r="G25" i="4" s="1"/>
  <c r="D24" i="4"/>
  <c r="F31" i="3"/>
  <c r="G31" i="3" s="1"/>
  <c r="I20" i="3"/>
  <c r="I19" i="3" s="1"/>
  <c r="K32" i="3"/>
  <c r="F29" i="3"/>
  <c r="G29" i="3" s="1"/>
  <c r="G36" i="3"/>
  <c r="I29" i="3"/>
  <c r="K29" i="3" s="1"/>
  <c r="I31" i="3"/>
  <c r="K31" i="3" s="1"/>
  <c r="J23" i="3"/>
  <c r="J10" i="3" s="1"/>
  <c r="J9" i="3" s="1"/>
  <c r="J8" i="3" s="1"/>
  <c r="J40" i="3" s="1"/>
  <c r="G13" i="3"/>
  <c r="C12" i="3"/>
  <c r="C11" i="3" s="1"/>
  <c r="C10" i="3" s="1"/>
  <c r="C9" i="3" s="1"/>
  <c r="C8" i="3" s="1"/>
  <c r="F27" i="3"/>
  <c r="G27" i="3" s="1"/>
  <c r="D26" i="3"/>
  <c r="M38" i="3"/>
  <c r="I13" i="3"/>
  <c r="I26" i="3"/>
  <c r="K28" i="3"/>
  <c r="L29" i="3"/>
  <c r="M39" i="3"/>
  <c r="F28" i="3"/>
  <c r="G28" i="3" s="1"/>
  <c r="D11" i="3"/>
  <c r="L37" i="2"/>
  <c r="K37" i="2"/>
  <c r="I37" i="2"/>
  <c r="I14" i="2"/>
  <c r="K14" i="2"/>
  <c r="K24" i="2"/>
  <c r="I24" i="2"/>
  <c r="K25" i="2"/>
  <c r="I25" i="2"/>
  <c r="K27" i="2"/>
  <c r="I27" i="2"/>
  <c r="L28" i="2"/>
  <c r="I28" i="2"/>
  <c r="K28" i="2" s="1"/>
  <c r="L31" i="2"/>
  <c r="K31" i="2"/>
  <c r="J31" i="2"/>
  <c r="I31" i="2"/>
  <c r="K32" i="2"/>
  <c r="H32" i="2"/>
  <c r="H30" i="2"/>
  <c r="G32" i="2"/>
  <c r="F31" i="2"/>
  <c r="G31" i="2" s="1"/>
  <c r="H31" i="2" s="1"/>
  <c r="F32" i="2"/>
  <c r="F36" i="2"/>
  <c r="G36" i="2" s="1"/>
  <c r="F35" i="2"/>
  <c r="G35" i="2" s="1"/>
  <c r="F34" i="2"/>
  <c r="G34" i="2" s="1"/>
  <c r="J33" i="2"/>
  <c r="I33" i="2"/>
  <c r="D33" i="2"/>
  <c r="F33" i="2" s="1"/>
  <c r="C33" i="2"/>
  <c r="K30" i="2"/>
  <c r="F30" i="2"/>
  <c r="G30" i="2" s="1"/>
  <c r="L30" i="2" s="1"/>
  <c r="L29" i="2" s="1"/>
  <c r="J29" i="2"/>
  <c r="I29" i="2"/>
  <c r="F29" i="2"/>
  <c r="G29" i="2" s="1"/>
  <c r="E28" i="2"/>
  <c r="D28" i="2"/>
  <c r="C28" i="2"/>
  <c r="F27" i="2"/>
  <c r="G27" i="2" s="1"/>
  <c r="L27" i="2" s="1"/>
  <c r="L26" i="2" s="1"/>
  <c r="J26" i="2"/>
  <c r="J21" i="2" s="1"/>
  <c r="I26" i="2"/>
  <c r="E26" i="2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D26" i="2"/>
  <c r="D25" i="2"/>
  <c r="I23" i="2"/>
  <c r="K23" i="2" s="1"/>
  <c r="I22" i="2"/>
  <c r="K22" i="2" s="1"/>
  <c r="K19" i="2"/>
  <c r="I18" i="2"/>
  <c r="I17" i="2" s="1"/>
  <c r="I13" i="2"/>
  <c r="K13" i="2" s="1"/>
  <c r="F13" i="2"/>
  <c r="C13" i="2"/>
  <c r="G13" i="2" s="1"/>
  <c r="E12" i="2"/>
  <c r="D12" i="2"/>
  <c r="D11" i="2" s="1"/>
  <c r="J11" i="2"/>
  <c r="C35" i="1"/>
  <c r="G35" i="1"/>
  <c r="I35" i="1"/>
  <c r="L35" i="1"/>
  <c r="K35" i="1"/>
  <c r="M35" i="1"/>
  <c r="M8" i="1"/>
  <c r="H8" i="1"/>
  <c r="H35" i="1"/>
  <c r="H34" i="1"/>
  <c r="L12" i="1"/>
  <c r="I12" i="1"/>
  <c r="L14" i="1"/>
  <c r="G14" i="1"/>
  <c r="J29" i="1"/>
  <c r="J28" i="1" s="1"/>
  <c r="I29" i="1"/>
  <c r="I28" i="1" s="1"/>
  <c r="K30" i="1"/>
  <c r="F30" i="1"/>
  <c r="G30" i="1" s="1"/>
  <c r="K34" i="1"/>
  <c r="F34" i="1"/>
  <c r="G34" i="1" s="1"/>
  <c r="K33" i="1"/>
  <c r="F33" i="1"/>
  <c r="G33" i="1" s="1"/>
  <c r="K32" i="1"/>
  <c r="F32" i="1"/>
  <c r="G32" i="1" s="1"/>
  <c r="J31" i="1"/>
  <c r="I31" i="1"/>
  <c r="K31" i="1" s="1"/>
  <c r="D31" i="1"/>
  <c r="F31" i="1" s="1"/>
  <c r="C31" i="1"/>
  <c r="F29" i="1"/>
  <c r="G29" i="1" s="1"/>
  <c r="E28" i="1"/>
  <c r="D28" i="1"/>
  <c r="C28" i="1"/>
  <c r="I26" i="1"/>
  <c r="F27" i="1"/>
  <c r="G27" i="1" s="1"/>
  <c r="J26" i="1"/>
  <c r="J21" i="1" s="1"/>
  <c r="E26" i="1"/>
  <c r="D26" i="1"/>
  <c r="D25" i="1" s="1"/>
  <c r="K25" i="1"/>
  <c r="K19" i="1"/>
  <c r="I18" i="1"/>
  <c r="K14" i="1"/>
  <c r="I13" i="1"/>
  <c r="K13" i="1" s="1"/>
  <c r="F13" i="1"/>
  <c r="C13" i="1"/>
  <c r="C12" i="1" s="1"/>
  <c r="C11" i="1" s="1"/>
  <c r="C10" i="1" s="1"/>
  <c r="C9" i="1" s="1"/>
  <c r="C8" i="1" s="1"/>
  <c r="E12" i="1"/>
  <c r="E11" i="1" s="1"/>
  <c r="E10" i="1" s="1"/>
  <c r="E9" i="1" s="1"/>
  <c r="E8" i="1" s="1"/>
  <c r="E35" i="1" s="1"/>
  <c r="D12" i="1"/>
  <c r="D11" i="1" s="1"/>
  <c r="F24" i="4" l="1"/>
  <c r="G24" i="4" s="1"/>
  <c r="D23" i="4"/>
  <c r="L25" i="4"/>
  <c r="K12" i="4"/>
  <c r="I11" i="4"/>
  <c r="I23" i="4"/>
  <c r="K23" i="4" s="1"/>
  <c r="K24" i="4"/>
  <c r="G9" i="4"/>
  <c r="H10" i="4"/>
  <c r="K20" i="3"/>
  <c r="L28" i="3"/>
  <c r="L27" i="3"/>
  <c r="C40" i="3"/>
  <c r="D10" i="3"/>
  <c r="F11" i="3"/>
  <c r="K26" i="3"/>
  <c r="I25" i="3"/>
  <c r="G12" i="3"/>
  <c r="I18" i="3"/>
  <c r="K18" i="3" s="1"/>
  <c r="L18" i="3" s="1"/>
  <c r="K19" i="3"/>
  <c r="M13" i="3"/>
  <c r="F26" i="3"/>
  <c r="G26" i="3" s="1"/>
  <c r="D25" i="3"/>
  <c r="C12" i="2"/>
  <c r="C11" i="2" s="1"/>
  <c r="C10" i="2" s="1"/>
  <c r="C9" i="2" s="1"/>
  <c r="C8" i="2" s="1"/>
  <c r="K33" i="2"/>
  <c r="F28" i="2"/>
  <c r="G28" i="2" s="1"/>
  <c r="F25" i="2"/>
  <c r="G25" i="2" s="1"/>
  <c r="G33" i="2"/>
  <c r="F26" i="2"/>
  <c r="G26" i="2" s="1"/>
  <c r="M13" i="2"/>
  <c r="F12" i="2"/>
  <c r="I21" i="2"/>
  <c r="D24" i="2"/>
  <c r="F24" i="2" s="1"/>
  <c r="G24" i="2" s="1"/>
  <c r="K26" i="2"/>
  <c r="K29" i="2"/>
  <c r="K17" i="2"/>
  <c r="I16" i="2"/>
  <c r="L13" i="2"/>
  <c r="C37" i="2"/>
  <c r="L25" i="2"/>
  <c r="K18" i="2"/>
  <c r="J28" i="2"/>
  <c r="D10" i="2"/>
  <c r="E11" i="2"/>
  <c r="E10" i="2" s="1"/>
  <c r="E9" i="2" s="1"/>
  <c r="E8" i="2" s="1"/>
  <c r="E37" i="2" s="1"/>
  <c r="G12" i="2"/>
  <c r="F28" i="1"/>
  <c r="J11" i="1"/>
  <c r="G28" i="1"/>
  <c r="L30" i="1"/>
  <c r="L29" i="1" s="1"/>
  <c r="L28" i="1" s="1"/>
  <c r="K26" i="1"/>
  <c r="K27" i="1"/>
  <c r="L27" i="1" s="1"/>
  <c r="L26" i="1" s="1"/>
  <c r="M33" i="1"/>
  <c r="G13" i="1"/>
  <c r="L13" i="1" s="1"/>
  <c r="M13" i="1"/>
  <c r="L32" i="1"/>
  <c r="L34" i="1"/>
  <c r="M14" i="1"/>
  <c r="K18" i="1"/>
  <c r="I17" i="1"/>
  <c r="K29" i="1"/>
  <c r="K28" i="1"/>
  <c r="G31" i="1"/>
  <c r="M31" i="1" s="1"/>
  <c r="M32" i="1"/>
  <c r="M34" i="1"/>
  <c r="F11" i="1"/>
  <c r="D10" i="1"/>
  <c r="J20" i="1"/>
  <c r="E25" i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F26" i="1"/>
  <c r="G26" i="1" s="1"/>
  <c r="I23" i="1"/>
  <c r="K24" i="1"/>
  <c r="F12" i="1"/>
  <c r="D24" i="1"/>
  <c r="L33" i="1"/>
  <c r="H18" i="4" l="1"/>
  <c r="H15" i="4"/>
  <c r="H35" i="4"/>
  <c r="H30" i="4"/>
  <c r="H34" i="4"/>
  <c r="H31" i="4"/>
  <c r="H33" i="4"/>
  <c r="H16" i="4"/>
  <c r="H32" i="4"/>
  <c r="H17" i="4"/>
  <c r="H29" i="4"/>
  <c r="H12" i="4"/>
  <c r="H28" i="4"/>
  <c r="H27" i="4"/>
  <c r="H11" i="4"/>
  <c r="H26" i="4"/>
  <c r="H25" i="4"/>
  <c r="D22" i="4"/>
  <c r="F23" i="4"/>
  <c r="G23" i="4" s="1"/>
  <c r="I10" i="4"/>
  <c r="K11" i="4"/>
  <c r="H9" i="4"/>
  <c r="L12" i="4"/>
  <c r="L24" i="4"/>
  <c r="H24" i="4"/>
  <c r="L13" i="3"/>
  <c r="I11" i="3"/>
  <c r="F10" i="3"/>
  <c r="D9" i="3"/>
  <c r="G11" i="3"/>
  <c r="I24" i="3"/>
  <c r="K25" i="3"/>
  <c r="M12" i="3"/>
  <c r="D24" i="3"/>
  <c r="F25" i="3"/>
  <c r="G25" i="3" s="1"/>
  <c r="L26" i="3"/>
  <c r="F11" i="2"/>
  <c r="D23" i="2"/>
  <c r="I20" i="2"/>
  <c r="K21" i="2"/>
  <c r="L33" i="2"/>
  <c r="G11" i="2"/>
  <c r="J20" i="2"/>
  <c r="D22" i="2"/>
  <c r="F23" i="2"/>
  <c r="G23" i="2" s="1"/>
  <c r="L24" i="2"/>
  <c r="K16" i="2"/>
  <c r="I15" i="2"/>
  <c r="F10" i="2"/>
  <c r="D9" i="2"/>
  <c r="J10" i="1"/>
  <c r="J9" i="1" s="1"/>
  <c r="J8" i="1" s="1"/>
  <c r="J35" i="1" s="1"/>
  <c r="F25" i="1"/>
  <c r="G25" i="1" s="1"/>
  <c r="L25" i="1" s="1"/>
  <c r="G12" i="1"/>
  <c r="G11" i="1" s="1"/>
  <c r="I22" i="1"/>
  <c r="K23" i="1"/>
  <c r="F10" i="1"/>
  <c r="D9" i="1"/>
  <c r="I16" i="1"/>
  <c r="K17" i="1"/>
  <c r="F24" i="1"/>
  <c r="G24" i="1" s="1"/>
  <c r="D23" i="1"/>
  <c r="L31" i="1"/>
  <c r="M11" i="4" l="1"/>
  <c r="L11" i="4"/>
  <c r="I9" i="4"/>
  <c r="K10" i="4"/>
  <c r="H23" i="4"/>
  <c r="L23" i="4"/>
  <c r="F22" i="4"/>
  <c r="G22" i="4" s="1"/>
  <c r="D21" i="4"/>
  <c r="L12" i="3"/>
  <c r="L25" i="3"/>
  <c r="F9" i="3"/>
  <c r="D8" i="3"/>
  <c r="K24" i="3"/>
  <c r="I23" i="3"/>
  <c r="K23" i="3" s="1"/>
  <c r="G10" i="3"/>
  <c r="D23" i="3"/>
  <c r="F24" i="3"/>
  <c r="G24" i="3" s="1"/>
  <c r="K11" i="3"/>
  <c r="M11" i="3" s="1"/>
  <c r="K20" i="2"/>
  <c r="J10" i="2"/>
  <c r="J9" i="2" s="1"/>
  <c r="J8" i="2" s="1"/>
  <c r="J37" i="2" s="1"/>
  <c r="G10" i="2"/>
  <c r="K15" i="2"/>
  <c r="L15" i="2" s="1"/>
  <c r="I12" i="2"/>
  <c r="D8" i="2"/>
  <c r="F9" i="2"/>
  <c r="L23" i="2"/>
  <c r="D21" i="2"/>
  <c r="F22" i="2"/>
  <c r="G22" i="2" s="1"/>
  <c r="G10" i="1"/>
  <c r="D22" i="1"/>
  <c r="F23" i="1"/>
  <c r="G23" i="1" s="1"/>
  <c r="L23" i="1" s="1"/>
  <c r="L24" i="1"/>
  <c r="K16" i="1"/>
  <c r="I15" i="1"/>
  <c r="D8" i="1"/>
  <c r="F9" i="1"/>
  <c r="K22" i="1"/>
  <c r="I21" i="1"/>
  <c r="M10" i="4" l="1"/>
  <c r="L10" i="4"/>
  <c r="K9" i="4"/>
  <c r="I8" i="4"/>
  <c r="F21" i="4"/>
  <c r="G21" i="4" s="1"/>
  <c r="H21" i="4" s="1"/>
  <c r="D20" i="4"/>
  <c r="L22" i="4"/>
  <c r="L21" i="4" s="1"/>
  <c r="L20" i="4" s="1"/>
  <c r="H22" i="4"/>
  <c r="L11" i="3"/>
  <c r="L24" i="3"/>
  <c r="F23" i="3"/>
  <c r="G23" i="3" s="1"/>
  <c r="D22" i="3"/>
  <c r="F8" i="3"/>
  <c r="G8" i="3" s="1"/>
  <c r="D40" i="3"/>
  <c r="F40" i="3" s="1"/>
  <c r="G9" i="3"/>
  <c r="I10" i="3"/>
  <c r="G9" i="2"/>
  <c r="D20" i="2"/>
  <c r="F21" i="2"/>
  <c r="G21" i="2" s="1"/>
  <c r="D37" i="2"/>
  <c r="F37" i="2" s="1"/>
  <c r="F8" i="2"/>
  <c r="G8" i="2" s="1"/>
  <c r="L22" i="2"/>
  <c r="K12" i="2"/>
  <c r="I11" i="2"/>
  <c r="F22" i="1"/>
  <c r="G22" i="1" s="1"/>
  <c r="D21" i="1"/>
  <c r="G9" i="1"/>
  <c r="D35" i="1"/>
  <c r="F35" i="1" s="1"/>
  <c r="F8" i="1"/>
  <c r="G8" i="1" s="1"/>
  <c r="K15" i="1"/>
  <c r="L15" i="1" s="1"/>
  <c r="I20" i="1"/>
  <c r="K20" i="1" s="1"/>
  <c r="K21" i="1"/>
  <c r="D19" i="4" l="1"/>
  <c r="F20" i="4"/>
  <c r="G20" i="4" s="1"/>
  <c r="H20" i="4" s="1"/>
  <c r="I40" i="4"/>
  <c r="K8" i="4"/>
  <c r="M9" i="4"/>
  <c r="L9" i="4"/>
  <c r="I9" i="3"/>
  <c r="K10" i="3"/>
  <c r="G40" i="3"/>
  <c r="H8" i="3"/>
  <c r="F22" i="3"/>
  <c r="G22" i="3" s="1"/>
  <c r="D21" i="3"/>
  <c r="L23" i="3"/>
  <c r="L21" i="2"/>
  <c r="D19" i="2"/>
  <c r="F20" i="2"/>
  <c r="G20" i="2" s="1"/>
  <c r="K11" i="2"/>
  <c r="I10" i="2"/>
  <c r="M12" i="2"/>
  <c r="L12" i="2"/>
  <c r="G37" i="2"/>
  <c r="I11" i="1"/>
  <c r="K12" i="1"/>
  <c r="L22" i="1"/>
  <c r="D20" i="1"/>
  <c r="F21" i="1"/>
  <c r="G21" i="1" s="1"/>
  <c r="H30" i="1"/>
  <c r="D18" i="4" l="1"/>
  <c r="F19" i="4"/>
  <c r="G19" i="4" s="1"/>
  <c r="M8" i="4"/>
  <c r="L8" i="4"/>
  <c r="H9" i="3"/>
  <c r="H17" i="3"/>
  <c r="H18" i="3"/>
  <c r="H40" i="3"/>
  <c r="H32" i="3"/>
  <c r="H29" i="3"/>
  <c r="H36" i="3"/>
  <c r="H31" i="3"/>
  <c r="H33" i="3"/>
  <c r="H30" i="3"/>
  <c r="H27" i="3"/>
  <c r="H13" i="3"/>
  <c r="H28" i="3"/>
  <c r="H26" i="3"/>
  <c r="H12" i="3"/>
  <c r="H25" i="3"/>
  <c r="H11" i="3"/>
  <c r="H24" i="3"/>
  <c r="H10" i="3"/>
  <c r="H22" i="3"/>
  <c r="L22" i="3"/>
  <c r="L21" i="3" s="1"/>
  <c r="L20" i="3" s="1"/>
  <c r="H23" i="3"/>
  <c r="M10" i="3"/>
  <c r="D20" i="3"/>
  <c r="F21" i="3"/>
  <c r="G21" i="3" s="1"/>
  <c r="H21" i="3" s="1"/>
  <c r="I8" i="3"/>
  <c r="K9" i="3"/>
  <c r="F19" i="2"/>
  <c r="G19" i="2" s="1"/>
  <c r="D18" i="2"/>
  <c r="H20" i="2"/>
  <c r="L20" i="2"/>
  <c r="K10" i="2"/>
  <c r="I9" i="2"/>
  <c r="H15" i="2"/>
  <c r="H29" i="2"/>
  <c r="H26" i="2"/>
  <c r="H25" i="2"/>
  <c r="H13" i="2"/>
  <c r="H27" i="2"/>
  <c r="H28" i="2"/>
  <c r="H24" i="2"/>
  <c r="H12" i="2"/>
  <c r="H11" i="2"/>
  <c r="H23" i="2"/>
  <c r="H10" i="2"/>
  <c r="H22" i="2"/>
  <c r="M11" i="2"/>
  <c r="L11" i="2"/>
  <c r="H21" i="2"/>
  <c r="H9" i="1"/>
  <c r="H22" i="1"/>
  <c r="H21" i="1"/>
  <c r="L21" i="1"/>
  <c r="D19" i="1"/>
  <c r="F20" i="1"/>
  <c r="G20" i="1" s="1"/>
  <c r="M12" i="1"/>
  <c r="H15" i="1"/>
  <c r="H14" i="1"/>
  <c r="H13" i="1"/>
  <c r="H32" i="1"/>
  <c r="H29" i="1"/>
  <c r="H28" i="1"/>
  <c r="H33" i="1"/>
  <c r="H27" i="1"/>
  <c r="H31" i="1"/>
  <c r="H12" i="1"/>
  <c r="H25" i="1"/>
  <c r="H26" i="1"/>
  <c r="H11" i="1"/>
  <c r="H24" i="1"/>
  <c r="H23" i="1"/>
  <c r="H10" i="1"/>
  <c r="K11" i="1"/>
  <c r="I10" i="1"/>
  <c r="L19" i="4" l="1"/>
  <c r="H19" i="4"/>
  <c r="F18" i="4"/>
  <c r="D14" i="4"/>
  <c r="F14" i="4" s="1"/>
  <c r="G14" i="4" s="1"/>
  <c r="K8" i="3"/>
  <c r="I40" i="3"/>
  <c r="F20" i="3"/>
  <c r="G20" i="3" s="1"/>
  <c r="H20" i="3" s="1"/>
  <c r="D19" i="3"/>
  <c r="M9" i="3"/>
  <c r="L9" i="3"/>
  <c r="K9" i="2"/>
  <c r="I8" i="2"/>
  <c r="M10" i="2"/>
  <c r="L10" i="2"/>
  <c r="D17" i="2"/>
  <c r="F18" i="2"/>
  <c r="G18" i="2" s="1"/>
  <c r="H18" i="2" s="1"/>
  <c r="L19" i="2"/>
  <c r="L18" i="2" s="1"/>
  <c r="L17" i="2" s="1"/>
  <c r="H19" i="2"/>
  <c r="M11" i="1"/>
  <c r="L11" i="1"/>
  <c r="H20" i="1"/>
  <c r="L20" i="1"/>
  <c r="F19" i="1"/>
  <c r="G19" i="1" s="1"/>
  <c r="L19" i="1" s="1"/>
  <c r="L18" i="1" s="1"/>
  <c r="D18" i="1"/>
  <c r="K10" i="1"/>
  <c r="I9" i="1"/>
  <c r="H14" i="4" l="1"/>
  <c r="L14" i="4"/>
  <c r="M14" i="4"/>
  <c r="D18" i="3"/>
  <c r="F19" i="3"/>
  <c r="G19" i="3" s="1"/>
  <c r="M40" i="3"/>
  <c r="L8" i="3"/>
  <c r="D16" i="2"/>
  <c r="F17" i="2"/>
  <c r="G17" i="2" s="1"/>
  <c r="H17" i="2" s="1"/>
  <c r="K8" i="2"/>
  <c r="M9" i="2"/>
  <c r="L9" i="2"/>
  <c r="F18" i="1"/>
  <c r="G18" i="1" s="1"/>
  <c r="H18" i="1" s="1"/>
  <c r="D17" i="1"/>
  <c r="K9" i="1"/>
  <c r="I8" i="1"/>
  <c r="H19" i="1"/>
  <c r="L17" i="1"/>
  <c r="M10" i="1"/>
  <c r="L10" i="1"/>
  <c r="H19" i="3" l="1"/>
  <c r="L19" i="3"/>
  <c r="D14" i="3"/>
  <c r="F14" i="3" s="1"/>
  <c r="G14" i="3" s="1"/>
  <c r="F18" i="3"/>
  <c r="L8" i="2"/>
  <c r="F16" i="2"/>
  <c r="G16" i="2" s="1"/>
  <c r="D15" i="2"/>
  <c r="K8" i="1"/>
  <c r="M9" i="1"/>
  <c r="L9" i="1"/>
  <c r="D16" i="1"/>
  <c r="F17" i="1"/>
  <c r="G17" i="1" s="1"/>
  <c r="H17" i="1" s="1"/>
  <c r="H14" i="3" l="1"/>
  <c r="M14" i="3"/>
  <c r="L14" i="3"/>
  <c r="F15" i="2"/>
  <c r="D14" i="2"/>
  <c r="F14" i="2" s="1"/>
  <c r="G14" i="2" s="1"/>
  <c r="L16" i="2"/>
  <c r="H16" i="2"/>
  <c r="L8" i="1"/>
  <c r="F16" i="1"/>
  <c r="G16" i="1" s="1"/>
  <c r="D15" i="1"/>
  <c r="H14" i="2" l="1"/>
  <c r="L14" i="2"/>
  <c r="H16" i="1"/>
  <c r="L16" i="1"/>
  <c r="D14" i="1"/>
  <c r="F14" i="1" s="1"/>
  <c r="F15" i="1"/>
</calcChain>
</file>

<file path=xl/sharedStrings.xml><?xml version="1.0" encoding="utf-8"?>
<sst xmlns="http://schemas.openxmlformats.org/spreadsheetml/2006/main" count="386" uniqueCount="89">
  <si>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</si>
  <si>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</si>
  <si>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</si>
  <si>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</si>
  <si>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</si>
  <si>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</si>
  <si>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</si>
  <si>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</si>
  <si>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</si>
  <si>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</si>
  <si>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</si>
  <si>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</si>
  <si>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</si>
  <si>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</si>
  <si>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</si>
  <si>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</si>
  <si>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</si>
  <si>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</si>
  <si>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</si>
  <si>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</si>
  <si>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</si>
  <si>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</si>
  <si>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</si>
  <si>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</si>
  <si>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</si>
  <si>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</si>
  <si>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</si>
  <si>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</si>
  <si>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</si>
  <si>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</si>
  <si>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</si>
  <si>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</si>
  <si>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</si>
  <si>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</si>
  <si>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</si>
  <si>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</si>
  <si>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</si>
  <si>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</si>
  <si>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</si>
  <si>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</si>
  <si>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</si>
  <si>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</si>
  <si>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</si>
  <si>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</si>
  <si>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</si>
  <si>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</si>
  <si>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</si>
  <si>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</si>
  <si>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</si>
  <si>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</si>
  <si>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</si>
  <si>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</si>
  <si>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</si>
  <si>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</si>
  <si>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</si>
  <si>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</si>
  <si>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</si>
  <si>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</si>
  <si>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</si>
  <si>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</si>
  <si>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</si>
  <si>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</si>
  <si>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</si>
  <si>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</si>
  <si>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</si>
  <si>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</si>
  <si>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</si>
  <si>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01/01/2023 AL  31/01/2023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</si>
  <si>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</si>
  <si>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</si>
  <si>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2023 </t>
    </r>
  </si>
  <si>
    <t>PERIODO: 01/01/2023 AL  28/02/2023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</si>
  <si>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de 2023 </t>
    </r>
  </si>
  <si>
    <t>3-1-01-2-13-2-02</t>
  </si>
  <si>
    <t>RECUPERACIONES</t>
  </si>
  <si>
    <t>3-1-01-2-13-2</t>
  </si>
  <si>
    <t>RECURSOS NO APROPIADOS</t>
  </si>
  <si>
    <t>PERIODO: 01/01/2023 AL  31/03/2023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</si>
  <si>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de 2023 </t>
    </r>
  </si>
  <si>
    <t>3-1-01-1-02-3-1-4</t>
  </si>
  <si>
    <t>SANCIONES CONTRACTUALES</t>
  </si>
  <si>
    <t>3-1-01-1-02-3-1</t>
  </si>
  <si>
    <t>MULTAS Y SANCIONES</t>
  </si>
  <si>
    <t>3-1-01-1-02-3</t>
  </si>
  <si>
    <t>MULTAS, SANCIONES E INTERESES DE MORA</t>
  </si>
  <si>
    <t>PERIODO: 01/01/2023 AL  30/04/2023</t>
  </si>
  <si>
    <t>(*) NOTA: El código 02-Propios equivale en el Informe Mensual de Ejecución Presupuesto de Ingresos al codigo 3. Ingresos de los Establecimientos Públicos y</t>
  </si>
  <si>
    <t>el código 01-Nación corresponde al código 4. Aportes Nación del mismo informe.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</si>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</sst>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2" applyNumberFormat="1" applyFont="1" applyFill="1" applyBorder="1" applyAlignment="1">
      <alignment vertical="center"/>
    </xf>
    <xf numFmtId="43" fontId="10" fillId="4" borderId="8" xfId="2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2" applyNumberFormat="1" applyFont="1" applyBorder="1" applyAlignment="1">
      <alignment vertical="center"/>
    </xf>
    <xf numFmtId="43" fontId="13" fillId="0" borderId="11" xfId="2" applyNumberFormat="1" applyFont="1" applyBorder="1" applyAlignment="1">
      <alignment vertical="center"/>
    </xf>
    <xf numFmtId="10" fontId="13" fillId="2" borderId="12" xfId="2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2" applyNumberFormat="1" applyFont="1" applyFill="1" applyBorder="1" applyAlignment="1">
      <alignment vertical="center"/>
    </xf>
    <xf numFmtId="43" fontId="13" fillId="2" borderId="11" xfId="2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2" applyNumberFormat="1" applyFont="1" applyFill="1" applyBorder="1" applyAlignment="1">
      <alignment vertical="center"/>
    </xf>
    <xf numFmtId="43" fontId="15" fillId="2" borderId="11" xfId="2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2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5" fillId="2" borderId="12" xfId="2" applyNumberFormat="1" applyFont="1" applyFill="1" applyBorder="1" applyAlignment="1">
      <alignment horizontal="right" vertical="center"/>
    </xf>
    <xf numFmtId="10" fontId="13" fillId="2" borderId="12" xfId="2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10" fontId="10" fillId="4" borderId="12" xfId="2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4" applyNumberFormat="1" applyFont="1" applyFill="1" applyBorder="1" applyAlignment="1">
      <alignment horizontal="right" vertical="center"/>
    </xf>
    <xf numFmtId="41" fontId="16" fillId="2" borderId="11" xfId="4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2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5" applyFont="1" applyFill="1" applyAlignment="1">
      <alignment horizontal="left" vertical="center"/>
    </xf>
    <xf numFmtId="43" fontId="20" fillId="2" borderId="0" xfId="1" applyFont="1" applyFill="1" applyBorder="1" applyAlignment="1">
      <alignment horizontal="right" vertical="center" readingOrder="1"/>
    </xf>
    <xf numFmtId="43" fontId="20" fillId="2" borderId="0" xfId="1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5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44" fontId="15" fillId="2" borderId="0" xfId="6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7" applyFont="1" applyFill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 2" xfId="4" xr:uid="{68FB9EE6-ACAC-4C47-94CE-CDD52424C58D}"/>
    <cellStyle name="Moneda" xfId="6" builtinId="4"/>
    <cellStyle name="Normal" xfId="0" builtinId="0"/>
    <cellStyle name="Normal 14" xfId="3" xr:uid="{10A7FCDE-530C-4685-8097-9535AF1D0459}"/>
    <cellStyle name="Normal 2 2" xfId="5" xr:uid="{426EBD16-690E-40DE-B351-BE58FF16BE0E}"/>
    <cellStyle name="Normal 2 2 2" xfId="7" xr:uid="{79C434A8-826B-488B-B653-142E7FD74AB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C65B7C6-B906-44C2-8D2F-2C7E0EEA5BC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96507D5-B7A3-4F5D-BEA4-740117271F8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140FD14-66E0-4E32-ACBF-B81819B8CBB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D17C84F6-9B17-4CCE-93F9-C6FB129ADBC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F487-64A7-4D6D-91F0-286E31EB07DC}">
  <dimension ref="A1:W48"/>
  <sheetViews>
    <sheetView topLeftCell="A2" zoomScale="80" zoomScaleNormal="80" workbookViewId="0">
      <pane xSplit="2" ySplit="6" topLeftCell="D24" activePane="bottomRight" state="frozen"/>
      <selection activeCell="A2" sqref="A2"/>
      <selection pane="topRight" activeCell="C2" sqref="C2"/>
      <selection pane="bottomLeft" activeCell="A8" sqref="A8"/>
      <selection pane="bottomRight" activeCell="L35" sqref="L3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67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78.7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G8/$G$35</f>
        <v>3.1800690083992535E-2</v>
      </c>
      <c r="I8" s="15">
        <f>I9</f>
        <v>19925225041.07</v>
      </c>
      <c r="J8" s="15">
        <f>J9</f>
        <v>0</v>
      </c>
      <c r="K8" s="15">
        <f>I8-J8</f>
        <v>19925225041.07</v>
      </c>
      <c r="L8" s="16">
        <f>G8-K8</f>
        <v>231044581934.92999</v>
      </c>
      <c r="M8" s="17">
        <f>+K8/G8</f>
        <v>7.9392916945485115E-2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3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250969806976</v>
      </c>
      <c r="H9" s="26">
        <f t="shared" ref="H9:H33" si="2">G9/$G$35</f>
        <v>3.1800690083992535E-2</v>
      </c>
      <c r="I9" s="27">
        <f>I10</f>
        <v>19925225041.07</v>
      </c>
      <c r="J9" s="27">
        <f>J10</f>
        <v>0</v>
      </c>
      <c r="K9" s="23">
        <f>I9-J9</f>
        <v>19925225041.07</v>
      </c>
      <c r="L9" s="23">
        <f>G9-K9</f>
        <v>231044581934.92999</v>
      </c>
      <c r="M9" s="28">
        <f>+K9/G9</f>
        <v>7.9392916945485115E-2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si="2"/>
        <v>3.1800690083992535E-2</v>
      </c>
      <c r="I10" s="27">
        <f>I11+I20</f>
        <v>19925225041.07</v>
      </c>
      <c r="J10" s="27">
        <f>J11+J20</f>
        <v>0</v>
      </c>
      <c r="K10" s="23">
        <f>I10-J10</f>
        <v>19925225041.07</v>
      </c>
      <c r="L10" s="23">
        <f>+G10-K10</f>
        <v>231044581934.92999</v>
      </c>
      <c r="M10" s="28">
        <f t="shared" ref="M10" si="3">+K10/G10</f>
        <v>7.9392916945485115E-2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18476993823.5</v>
      </c>
      <c r="J11" s="27">
        <f>J12</f>
        <v>0</v>
      </c>
      <c r="K11" s="23">
        <f t="shared" ref="K11:K26" si="4">I11-J11</f>
        <v>18476993823.5</v>
      </c>
      <c r="L11" s="23">
        <f t="shared" ref="L11:L16" si="5">G11-K11</f>
        <v>232492813152.5</v>
      </c>
      <c r="M11" s="28">
        <f>+K11/G11</f>
        <v>7.3622377313566398E-2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18476993823.5</v>
      </c>
      <c r="J12" s="35">
        <v>0</v>
      </c>
      <c r="K12" s="32">
        <f>I12-J12</f>
        <v>18476993823.5</v>
      </c>
      <c r="L12" s="23">
        <f t="shared" si="5"/>
        <v>232492813152.5</v>
      </c>
      <c r="M12" s="28">
        <f>+K12/G12</f>
        <v>7.3622377313566398E-2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18390034881.349998</v>
      </c>
      <c r="J13" s="35">
        <v>0</v>
      </c>
      <c r="K13" s="32">
        <f t="shared" si="4"/>
        <v>18390034881.349998</v>
      </c>
      <c r="L13" s="23">
        <f t="shared" si="5"/>
        <v>232579772094.64999</v>
      </c>
      <c r="M13" s="28">
        <f>+K13/G13</f>
        <v>7.3275885665037871E-2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v>18390034881.349998</v>
      </c>
      <c r="J14" s="41">
        <v>0</v>
      </c>
      <c r="K14" s="38">
        <f t="shared" si="4"/>
        <v>18390034881.349998</v>
      </c>
      <c r="L14" s="42">
        <f t="shared" si="5"/>
        <v>232579772094.64999</v>
      </c>
      <c r="M14" s="43">
        <f>+K14/G14</f>
        <v>7.3275885665037871E-2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4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6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6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6" s="29" customFormat="1" ht="51" customHeight="1" x14ac:dyDescent="0.25">
      <c r="A19" s="36" t="s">
        <v>39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6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1448231217.5700002</v>
      </c>
      <c r="J20" s="35">
        <f>J21+J28</f>
        <v>0</v>
      </c>
      <c r="K20" s="32">
        <f>I20-J20</f>
        <v>1448231217.5700002</v>
      </c>
      <c r="L20" s="23">
        <f t="shared" ref="L20:L22" si="7">G20-K20</f>
        <v>-1448231217.5700002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1447046981.5700002</v>
      </c>
      <c r="J21" s="35">
        <f>J26</f>
        <v>0</v>
      </c>
      <c r="K21" s="32">
        <f>I21-J21</f>
        <v>1447046981.5700002</v>
      </c>
      <c r="L21" s="23">
        <f t="shared" si="7"/>
        <v>-1447046981.5700002</v>
      </c>
      <c r="M21" s="46" t="s">
        <v>30</v>
      </c>
    </row>
    <row r="22" spans="1:16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3799554.6799999997</v>
      </c>
      <c r="J22" s="35">
        <v>0</v>
      </c>
      <c r="K22" s="32">
        <f t="shared" si="4"/>
        <v>3799554.6799999997</v>
      </c>
      <c r="L22" s="23">
        <f t="shared" si="7"/>
        <v>-3799554.6799999997</v>
      </c>
      <c r="M22" s="46" t="s">
        <v>30</v>
      </c>
    </row>
    <row r="23" spans="1:16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3799554.6799999997</v>
      </c>
      <c r="J23" s="35">
        <v>0</v>
      </c>
      <c r="K23" s="32">
        <f>I23-J23</f>
        <v>3799554.6799999997</v>
      </c>
      <c r="L23" s="23">
        <f>G23-K23</f>
        <v>-3799554.6799999997</v>
      </c>
      <c r="M23" s="46" t="s">
        <v>30</v>
      </c>
    </row>
    <row r="24" spans="1:16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ref="D24:E25" si="8">D25</f>
        <v>0</v>
      </c>
      <c r="E24" s="39">
        <f t="shared" si="8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v>1306193.2</v>
      </c>
      <c r="J24" s="41">
        <v>0</v>
      </c>
      <c r="K24" s="38">
        <f>I24-J24</f>
        <v>1306193.2</v>
      </c>
      <c r="L24" s="42">
        <f>G24-K24</f>
        <v>-1306193.2</v>
      </c>
      <c r="M24" s="45" t="s">
        <v>30</v>
      </c>
    </row>
    <row r="25" spans="1:16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si="8"/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v>2493361.48</v>
      </c>
      <c r="J25" s="41">
        <v>0</v>
      </c>
      <c r="K25" s="38">
        <f t="shared" si="4"/>
        <v>2493361.48</v>
      </c>
      <c r="L25" s="42">
        <f>G25-K25</f>
        <v>-2493361.48</v>
      </c>
      <c r="M25" s="45" t="s">
        <v>30</v>
      </c>
    </row>
    <row r="26" spans="1:16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1443247426.8900001</v>
      </c>
      <c r="J26" s="35">
        <f>J27</f>
        <v>0</v>
      </c>
      <c r="K26" s="32">
        <f t="shared" si="4"/>
        <v>1443247426.8900001</v>
      </c>
      <c r="L26" s="23">
        <f>L27</f>
        <v>-1443247426.8900001</v>
      </c>
      <c r="M26" s="46" t="s">
        <v>30</v>
      </c>
    </row>
    <row r="27" spans="1:16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v>1443247426.8900001</v>
      </c>
      <c r="J27" s="41">
        <v>0</v>
      </c>
      <c r="K27" s="38">
        <f>I27-J27</f>
        <v>1443247426.8900001</v>
      </c>
      <c r="L27" s="38">
        <f>G27-K27</f>
        <v>-1443247426.8900001</v>
      </c>
      <c r="M27" s="45" t="s">
        <v>30</v>
      </c>
    </row>
    <row r="28" spans="1:16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</f>
        <v>1184236</v>
      </c>
      <c r="J28" s="35">
        <f>J29</f>
        <v>0</v>
      </c>
      <c r="K28" s="32">
        <f t="shared" ref="K28:K29" si="9">I28-J28</f>
        <v>1184236</v>
      </c>
      <c r="L28" s="32">
        <f>L29</f>
        <v>-1184236</v>
      </c>
      <c r="M28" s="46" t="s">
        <v>30</v>
      </c>
    </row>
    <row r="29" spans="1:16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si="9"/>
        <v>1184236</v>
      </c>
      <c r="L29" s="32">
        <f>L30</f>
        <v>-1184236</v>
      </c>
      <c r="M29" s="46" t="s">
        <v>30</v>
      </c>
    </row>
    <row r="30" spans="1:16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6" s="19" customFormat="1" ht="33" customHeight="1" x14ac:dyDescent="0.25">
      <c r="A31" s="47">
        <v>4</v>
      </c>
      <c r="B31" s="48" t="s">
        <v>61</v>
      </c>
      <c r="C31" s="49">
        <f>C32+C33+C34</f>
        <v>7640991226358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6"/>
        <v>7640991226358</v>
      </c>
      <c r="H31" s="50">
        <f t="shared" si="2"/>
        <v>0.96819930991600744</v>
      </c>
      <c r="I31" s="51">
        <f>I32+I33+I34</f>
        <v>0</v>
      </c>
      <c r="J31" s="51">
        <f>SUM(J32:J34)</f>
        <v>0</v>
      </c>
      <c r="K31" s="49">
        <f>I31-J31</f>
        <v>0</v>
      </c>
      <c r="L31" s="49">
        <f>L32+L33+L34</f>
        <v>7640991226358</v>
      </c>
      <c r="M31" s="52">
        <f>+K31/G31</f>
        <v>0</v>
      </c>
      <c r="O31" s="18"/>
    </row>
    <row r="32" spans="1:16" s="58" customFormat="1" ht="33" customHeight="1" x14ac:dyDescent="0.25">
      <c r="A32" s="53">
        <v>41</v>
      </c>
      <c r="B32" s="54" t="s">
        <v>62</v>
      </c>
      <c r="C32" s="55">
        <v>10073090054</v>
      </c>
      <c r="D32" s="56">
        <v>0</v>
      </c>
      <c r="E32" s="56">
        <v>0</v>
      </c>
      <c r="F32" s="25">
        <f t="shared" si="1"/>
        <v>0</v>
      </c>
      <c r="G32" s="55">
        <f t="shared" si="6"/>
        <v>10073090054</v>
      </c>
      <c r="H32" s="40">
        <f t="shared" si="2"/>
        <v>1.2763735162215533E-3</v>
      </c>
      <c r="I32" s="41"/>
      <c r="J32" s="41">
        <v>0</v>
      </c>
      <c r="K32" s="55">
        <f>I32-J32</f>
        <v>0</v>
      </c>
      <c r="L32" s="57">
        <f>G32-K32</f>
        <v>10073090054</v>
      </c>
      <c r="M32" s="43">
        <f>+K32/G32</f>
        <v>0</v>
      </c>
      <c r="O32" s="59"/>
      <c r="P32" s="19"/>
    </row>
    <row r="33" spans="1:16" s="58" customFormat="1" ht="33" customHeight="1" x14ac:dyDescent="0.25">
      <c r="A33" s="53">
        <v>42</v>
      </c>
      <c r="B33" s="54" t="s">
        <v>63</v>
      </c>
      <c r="C33" s="60">
        <v>2720001826821</v>
      </c>
      <c r="D33" s="61">
        <v>0</v>
      </c>
      <c r="E33" s="61">
        <v>0</v>
      </c>
      <c r="F33" s="25">
        <f t="shared" si="1"/>
        <v>0</v>
      </c>
      <c r="G33" s="55">
        <f t="shared" si="6"/>
        <v>2720001826821</v>
      </c>
      <c r="H33" s="40">
        <f t="shared" si="2"/>
        <v>0.3446547461818778</v>
      </c>
      <c r="I33" s="41"/>
      <c r="J33" s="41">
        <v>0</v>
      </c>
      <c r="K33" s="57">
        <f>I33-J33</f>
        <v>0</v>
      </c>
      <c r="L33" s="57">
        <f>G33-K33</f>
        <v>2720001826821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64</v>
      </c>
      <c r="C34" s="64">
        <v>4910916309483</v>
      </c>
      <c r="D34" s="65">
        <v>0</v>
      </c>
      <c r="E34" s="65">
        <v>0</v>
      </c>
      <c r="F34" s="25">
        <f t="shared" si="1"/>
        <v>0</v>
      </c>
      <c r="G34" s="64">
        <f t="shared" si="6"/>
        <v>4910916309483</v>
      </c>
      <c r="H34" s="40">
        <f>G34/$G$35</f>
        <v>0.62226819021790813</v>
      </c>
      <c r="I34" s="66"/>
      <c r="J34" s="66">
        <v>0</v>
      </c>
      <c r="K34" s="64">
        <f>I34-J34</f>
        <v>0</v>
      </c>
      <c r="L34" s="67">
        <f>G34-K34</f>
        <v>4910916309483</v>
      </c>
      <c r="M34" s="43">
        <f>+K34/G34</f>
        <v>0</v>
      </c>
      <c r="N34" s="59"/>
      <c r="O34" s="59"/>
      <c r="P34" s="19"/>
    </row>
    <row r="35" spans="1:16" s="8" customFormat="1" ht="33" customHeight="1" thickTop="1" thickBot="1" x14ac:dyDescent="0.3">
      <c r="A35" s="87" t="s">
        <v>65</v>
      </c>
      <c r="B35" s="88"/>
      <c r="C35" s="68">
        <f>C8+C31</f>
        <v>7891961033334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7891961033334</v>
      </c>
      <c r="H35" s="69">
        <f>G35/$G$35</f>
        <v>1</v>
      </c>
      <c r="I35" s="68">
        <f>I8+I31</f>
        <v>19925225041.07</v>
      </c>
      <c r="J35" s="68">
        <f>J8+J31</f>
        <v>0</v>
      </c>
      <c r="K35" s="68">
        <f>K8+K31</f>
        <v>19925225041.07</v>
      </c>
      <c r="L35" s="68">
        <f>L8+L31</f>
        <v>7872035808292.9297</v>
      </c>
      <c r="M35" s="70">
        <f>+K35/G35</f>
        <v>2.5247495466475312E-3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70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66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0D3A-627F-4CC3-903D-63546F5AB29B}">
  <dimension ref="A1:W50"/>
  <sheetViews>
    <sheetView topLeftCell="A2" zoomScaleNormal="100" workbookViewId="0">
      <pane xSplit="2" ySplit="6" topLeftCell="J14" activePane="bottomRight" state="frozen"/>
      <selection activeCell="A2" sqref="A2"/>
      <selection pane="topRight" activeCell="C2" sqref="C2"/>
      <selection pane="bottomLeft" activeCell="A8" sqref="A8"/>
      <selection pane="bottomRight" activeCell="K14" sqref="K14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71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78.7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G8/$G$37</f>
        <v>3.1800690083992535E-2</v>
      </c>
      <c r="I8" s="15">
        <f>I9</f>
        <v>40048643856.099998</v>
      </c>
      <c r="J8" s="15">
        <f>J9</f>
        <v>0</v>
      </c>
      <c r="K8" s="15">
        <f>I8-J8</f>
        <v>40048643856.099998</v>
      </c>
      <c r="L8" s="16">
        <f>G8-K8</f>
        <v>210921163119.89999</v>
      </c>
      <c r="M8" s="17">
        <f>+K8/G8</f>
        <v>0.15957554551544048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4" si="0">D10</f>
        <v>0</v>
      </c>
      <c r="E9" s="24">
        <f t="shared" si="0"/>
        <v>0</v>
      </c>
      <c r="F9" s="25">
        <f t="shared" ref="F9:F37" si="1">D9-E9</f>
        <v>0</v>
      </c>
      <c r="G9" s="23">
        <f t="shared" si="0"/>
        <v>250969806976</v>
      </c>
      <c r="H9" s="26">
        <f>G9/$G$37</f>
        <v>3.1800690083992535E-2</v>
      </c>
      <c r="I9" s="27">
        <f>I10</f>
        <v>40048643856.099998</v>
      </c>
      <c r="J9" s="27">
        <f>J10</f>
        <v>0</v>
      </c>
      <c r="K9" s="23">
        <f>I9-J9</f>
        <v>40048643856.099998</v>
      </c>
      <c r="L9" s="23">
        <f>G9-K9</f>
        <v>210921163119.89999</v>
      </c>
      <c r="M9" s="28">
        <f>+K9/G9</f>
        <v>0.15957554551544048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ref="H10:H32" si="2">G10/$G$37</f>
        <v>3.1800690083992535E-2</v>
      </c>
      <c r="I10" s="27">
        <f>I11+I20</f>
        <v>40048643856.099998</v>
      </c>
      <c r="J10" s="27">
        <f>J11+J20</f>
        <v>0</v>
      </c>
      <c r="K10" s="23">
        <f>I10-J10</f>
        <v>40048643856.099998</v>
      </c>
      <c r="L10" s="23">
        <f>+G10-K10</f>
        <v>210921163119.89999</v>
      </c>
      <c r="M10" s="28">
        <f t="shared" ref="M10" si="3">+K10/G10</f>
        <v>0.15957554551544048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38582129895.279999</v>
      </c>
      <c r="J11" s="27">
        <f>J12</f>
        <v>0</v>
      </c>
      <c r="K11" s="23">
        <f t="shared" ref="K11:K26" si="4">I11-J11</f>
        <v>38582129895.279999</v>
      </c>
      <c r="L11" s="23">
        <f t="shared" ref="L11:L16" si="5">G11-K11</f>
        <v>212387677080.72</v>
      </c>
      <c r="M11" s="28">
        <f>+K11/G11</f>
        <v>0.15373215750598068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38582129895.279999</v>
      </c>
      <c r="J12" s="35">
        <v>0</v>
      </c>
      <c r="K12" s="32">
        <f>I12-J12</f>
        <v>38582129895.279999</v>
      </c>
      <c r="L12" s="23">
        <f t="shared" si="5"/>
        <v>212387677080.72</v>
      </c>
      <c r="M12" s="28">
        <f>+K12/G12</f>
        <v>0.15373215750598068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38495170953.129997</v>
      </c>
      <c r="J13" s="35">
        <v>0</v>
      </c>
      <c r="K13" s="32">
        <f t="shared" si="4"/>
        <v>38495170953.129997</v>
      </c>
      <c r="L13" s="23">
        <f t="shared" si="5"/>
        <v>212474636022.87</v>
      </c>
      <c r="M13" s="28">
        <f>+K13/G13</f>
        <v>0.15338566585745214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f>18390034881.35+20105136071.78</f>
        <v>38495170953.129997</v>
      </c>
      <c r="J14" s="41">
        <v>0</v>
      </c>
      <c r="K14" s="38">
        <f>I14-J14</f>
        <v>38495170953.129997</v>
      </c>
      <c r="L14" s="42">
        <f t="shared" si="5"/>
        <v>212474636022.87</v>
      </c>
      <c r="M14" s="43">
        <f>+K14/G14</f>
        <v>0.15338566585745214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6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3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3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3" s="29" customFormat="1" ht="51" customHeight="1" x14ac:dyDescent="0.25">
      <c r="A19" s="36" t="s">
        <v>39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3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1466513960.8200002</v>
      </c>
      <c r="J20" s="35">
        <f>J21+J28</f>
        <v>0</v>
      </c>
      <c r="K20" s="32">
        <f>I20-J20</f>
        <v>1466513960.8200002</v>
      </c>
      <c r="L20" s="23">
        <f t="shared" ref="L20:L22" si="7">G20-K20</f>
        <v>-1466513960.8200002</v>
      </c>
      <c r="M20" s="46" t="s">
        <v>30</v>
      </c>
    </row>
    <row r="21" spans="1:13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1465315668.2400002</v>
      </c>
      <c r="J21" s="35">
        <f>J26</f>
        <v>0</v>
      </c>
      <c r="K21" s="32">
        <f>I21-J21</f>
        <v>1465315668.2400002</v>
      </c>
      <c r="L21" s="23">
        <f t="shared" si="7"/>
        <v>-1465315668.2400002</v>
      </c>
      <c r="M21" s="46" t="s">
        <v>30</v>
      </c>
    </row>
    <row r="22" spans="1:13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8027255.6700000009</v>
      </c>
      <c r="J22" s="35">
        <v>0</v>
      </c>
      <c r="K22" s="32">
        <f t="shared" si="4"/>
        <v>8027255.6700000009</v>
      </c>
      <c r="L22" s="23">
        <f t="shared" si="7"/>
        <v>-8027255.6700000009</v>
      </c>
      <c r="M22" s="46" t="s">
        <v>30</v>
      </c>
    </row>
    <row r="23" spans="1:13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8027255.6700000009</v>
      </c>
      <c r="J23" s="35">
        <v>0</v>
      </c>
      <c r="K23" s="32">
        <f>I23-J23</f>
        <v>8027255.6700000009</v>
      </c>
      <c r="L23" s="23">
        <f>G23-K23</f>
        <v>-8027255.6700000009</v>
      </c>
      <c r="M23" s="46" t="s">
        <v>30</v>
      </c>
    </row>
    <row r="24" spans="1:13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f>1306193.2+1662127.08</f>
        <v>2968320.2800000003</v>
      </c>
      <c r="J24" s="41">
        <v>0</v>
      </c>
      <c r="K24" s="38">
        <f>I24-J24</f>
        <v>2968320.2800000003</v>
      </c>
      <c r="L24" s="42">
        <f>G24-K24</f>
        <v>-2968320.2800000003</v>
      </c>
      <c r="M24" s="45" t="s">
        <v>30</v>
      </c>
    </row>
    <row r="25" spans="1:13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ref="D25:E25" si="8">D26</f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f>2493361.48+2565573.91</f>
        <v>5058935.3900000006</v>
      </c>
      <c r="J25" s="41">
        <v>0</v>
      </c>
      <c r="K25" s="38">
        <f>I25-J25</f>
        <v>5058935.3900000006</v>
      </c>
      <c r="L25" s="42">
        <f>G25-K25</f>
        <v>-5058935.3900000006</v>
      </c>
      <c r="M25" s="45" t="s">
        <v>30</v>
      </c>
    </row>
    <row r="26" spans="1:13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1457288412.5700002</v>
      </c>
      <c r="J26" s="35">
        <f>J27</f>
        <v>0</v>
      </c>
      <c r="K26" s="32">
        <f t="shared" si="4"/>
        <v>1457288412.5700002</v>
      </c>
      <c r="L26" s="23">
        <f>L27</f>
        <v>-1457288412.5700002</v>
      </c>
      <c r="M26" s="46" t="s">
        <v>30</v>
      </c>
    </row>
    <row r="27" spans="1:13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f>1443247426.89+14040985.68</f>
        <v>1457288412.5700002</v>
      </c>
      <c r="J27" s="41">
        <v>0</v>
      </c>
      <c r="K27" s="38">
        <f>I27-J27</f>
        <v>1457288412.5700002</v>
      </c>
      <c r="L27" s="38">
        <f>G27-K27</f>
        <v>-1457288412.5700002</v>
      </c>
      <c r="M27" s="45" t="s">
        <v>30</v>
      </c>
    </row>
    <row r="28" spans="1:13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I29+I31</f>
        <v>1198292.58</v>
      </c>
      <c r="J28" s="35">
        <f>J29</f>
        <v>0</v>
      </c>
      <c r="K28" s="32">
        <f>I28-J28</f>
        <v>1198292.58</v>
      </c>
      <c r="L28" s="32">
        <f>L29+L31</f>
        <v>-1198292.58</v>
      </c>
      <c r="M28" s="46" t="s">
        <v>30</v>
      </c>
    </row>
    <row r="29" spans="1:13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ref="K29" si="9">I29-J29</f>
        <v>1184236</v>
      </c>
      <c r="L29" s="32">
        <f>L30</f>
        <v>-1184236</v>
      </c>
      <c r="M29" s="46" t="s">
        <v>30</v>
      </c>
    </row>
    <row r="30" spans="1:13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3" s="44" customFormat="1" ht="33" customHeight="1" x14ac:dyDescent="0.25">
      <c r="A31" s="21" t="s">
        <v>75</v>
      </c>
      <c r="B31" s="31" t="s">
        <v>76</v>
      </c>
      <c r="C31" s="32">
        <v>0</v>
      </c>
      <c r="D31" s="33">
        <v>0</v>
      </c>
      <c r="E31" s="33">
        <v>0</v>
      </c>
      <c r="F31" s="25">
        <f t="shared" si="1"/>
        <v>0</v>
      </c>
      <c r="G31" s="32">
        <f t="shared" si="6"/>
        <v>0</v>
      </c>
      <c r="H31" s="34">
        <f t="shared" si="2"/>
        <v>0</v>
      </c>
      <c r="I31" s="35">
        <f>I32</f>
        <v>14056.58</v>
      </c>
      <c r="J31" s="35">
        <f>J32</f>
        <v>0</v>
      </c>
      <c r="K31" s="32">
        <f>K32</f>
        <v>14056.58</v>
      </c>
      <c r="L31" s="32">
        <f>L32</f>
        <v>-14056.58</v>
      </c>
      <c r="M31" s="46" t="s">
        <v>30</v>
      </c>
    </row>
    <row r="32" spans="1:13" s="44" customFormat="1" ht="33" customHeight="1" x14ac:dyDescent="0.25">
      <c r="A32" s="36" t="s">
        <v>73</v>
      </c>
      <c r="B32" s="37" t="s">
        <v>74</v>
      </c>
      <c r="C32" s="38">
        <v>0</v>
      </c>
      <c r="D32" s="39">
        <v>0</v>
      </c>
      <c r="E32" s="39">
        <v>0</v>
      </c>
      <c r="F32" s="25">
        <f t="shared" si="1"/>
        <v>0</v>
      </c>
      <c r="G32" s="38">
        <f t="shared" si="6"/>
        <v>0</v>
      </c>
      <c r="H32" s="40">
        <f t="shared" si="2"/>
        <v>0</v>
      </c>
      <c r="I32" s="41">
        <v>14056.58</v>
      </c>
      <c r="J32" s="41">
        <v>0</v>
      </c>
      <c r="K32" s="38">
        <f>I32-J32</f>
        <v>14056.58</v>
      </c>
      <c r="L32" s="38">
        <v>-14056.58</v>
      </c>
      <c r="M32" s="45" t="s">
        <v>30</v>
      </c>
    </row>
    <row r="33" spans="1:16" s="19" customFormat="1" ht="33" customHeight="1" x14ac:dyDescent="0.25">
      <c r="A33" s="47">
        <v>4</v>
      </c>
      <c r="B33" s="48" t="s">
        <v>61</v>
      </c>
      <c r="C33" s="49">
        <f>C34+C35+C36</f>
        <v>7640991226358</v>
      </c>
      <c r="D33" s="49">
        <f>D34+D35+D36</f>
        <v>0</v>
      </c>
      <c r="E33" s="49">
        <v>0</v>
      </c>
      <c r="F33" s="13">
        <f t="shared" si="1"/>
        <v>0</v>
      </c>
      <c r="G33" s="49">
        <f t="shared" si="6"/>
        <v>7640991226358</v>
      </c>
      <c r="H33" s="50">
        <f>G33/$G$37</f>
        <v>0.96819930991600744</v>
      </c>
      <c r="I33" s="51">
        <f>I34+I35+I36</f>
        <v>429890268.41999996</v>
      </c>
      <c r="J33" s="51">
        <f>SUM(J34:J36)</f>
        <v>0</v>
      </c>
      <c r="K33" s="49">
        <f>I33-J33</f>
        <v>429890268.41999996</v>
      </c>
      <c r="L33" s="49">
        <f>L34+L35+L36</f>
        <v>7640561336089.5801</v>
      </c>
      <c r="M33" s="52">
        <f>+K33/G33</f>
        <v>5.6261060336919498E-5</v>
      </c>
      <c r="O33" s="18"/>
    </row>
    <row r="34" spans="1:16" s="58" customFormat="1" ht="33" customHeight="1" x14ac:dyDescent="0.25">
      <c r="A34" s="53">
        <v>41</v>
      </c>
      <c r="B34" s="54" t="s">
        <v>62</v>
      </c>
      <c r="C34" s="55">
        <v>10073090054</v>
      </c>
      <c r="D34" s="56">
        <v>0</v>
      </c>
      <c r="E34" s="56">
        <v>0</v>
      </c>
      <c r="F34" s="25">
        <f t="shared" si="1"/>
        <v>0</v>
      </c>
      <c r="G34" s="55">
        <f t="shared" si="6"/>
        <v>10073090054</v>
      </c>
      <c r="H34" s="40">
        <f>G34/$G$37</f>
        <v>1.2763735162215533E-3</v>
      </c>
      <c r="I34" s="41">
        <v>0</v>
      </c>
      <c r="J34" s="41">
        <v>0</v>
      </c>
      <c r="K34" s="55">
        <v>0</v>
      </c>
      <c r="L34" s="57">
        <v>10073090054</v>
      </c>
      <c r="M34" s="43">
        <f>+K34/G34</f>
        <v>0</v>
      </c>
      <c r="O34" s="59"/>
      <c r="P34" s="19"/>
    </row>
    <row r="35" spans="1:16" s="58" customFormat="1" ht="33" customHeight="1" x14ac:dyDescent="0.25">
      <c r="A35" s="53">
        <v>42</v>
      </c>
      <c r="B35" s="54" t="s">
        <v>63</v>
      </c>
      <c r="C35" s="60">
        <v>2720001826821</v>
      </c>
      <c r="D35" s="61">
        <v>0</v>
      </c>
      <c r="E35" s="61">
        <v>0</v>
      </c>
      <c r="F35" s="25">
        <f t="shared" si="1"/>
        <v>0</v>
      </c>
      <c r="G35" s="55">
        <f t="shared" si="6"/>
        <v>2720001826821</v>
      </c>
      <c r="H35" s="40">
        <f>G35/$G$37</f>
        <v>0.3446547461818778</v>
      </c>
      <c r="I35" s="41">
        <v>0</v>
      </c>
      <c r="J35" s="41">
        <v>0</v>
      </c>
      <c r="K35" s="57">
        <v>0</v>
      </c>
      <c r="L35" s="57">
        <v>2720001826821</v>
      </c>
      <c r="M35" s="43">
        <f>+K35/G35</f>
        <v>0</v>
      </c>
      <c r="O35" s="59"/>
      <c r="P35" s="19"/>
    </row>
    <row r="36" spans="1:16" s="58" customFormat="1" ht="33" customHeight="1" thickBot="1" x14ac:dyDescent="0.3">
      <c r="A36" s="62">
        <v>43</v>
      </c>
      <c r="B36" s="63" t="s">
        <v>64</v>
      </c>
      <c r="C36" s="64">
        <v>4910916309483</v>
      </c>
      <c r="D36" s="65">
        <v>0</v>
      </c>
      <c r="E36" s="65">
        <v>0</v>
      </c>
      <c r="F36" s="25">
        <f t="shared" si="1"/>
        <v>0</v>
      </c>
      <c r="G36" s="64">
        <f t="shared" si="6"/>
        <v>4910916309483</v>
      </c>
      <c r="H36" s="40">
        <f>G36/$G$37</f>
        <v>0.62226819021790813</v>
      </c>
      <c r="I36" s="66">
        <v>429890268.41999996</v>
      </c>
      <c r="J36" s="66">
        <v>0</v>
      </c>
      <c r="K36" s="64">
        <v>429890268.41999996</v>
      </c>
      <c r="L36" s="67">
        <v>4910486419214.5801</v>
      </c>
      <c r="M36" s="43">
        <f>+K36/G36</f>
        <v>8.7537689776932267E-5</v>
      </c>
      <c r="N36" s="59"/>
      <c r="O36" s="59"/>
      <c r="P36" s="19"/>
    </row>
    <row r="37" spans="1:16" s="8" customFormat="1" ht="33" customHeight="1" thickTop="1" thickBot="1" x14ac:dyDescent="0.3">
      <c r="A37" s="87" t="s">
        <v>65</v>
      </c>
      <c r="B37" s="88"/>
      <c r="C37" s="68">
        <f>C8+C33</f>
        <v>7891961033334</v>
      </c>
      <c r="D37" s="68">
        <f>D8+D33</f>
        <v>0</v>
      </c>
      <c r="E37" s="68">
        <f>E8+E33</f>
        <v>0</v>
      </c>
      <c r="F37" s="68">
        <f t="shared" si="1"/>
        <v>0</v>
      </c>
      <c r="G37" s="68">
        <f>G8+G33</f>
        <v>7891961033334</v>
      </c>
      <c r="H37" s="69">
        <f>G37/$G$37</f>
        <v>1</v>
      </c>
      <c r="I37" s="68">
        <f>I8+I33</f>
        <v>40478534124.519997</v>
      </c>
      <c r="J37" s="68">
        <f>J8+J33</f>
        <v>0</v>
      </c>
      <c r="K37" s="68">
        <f>K8+K33</f>
        <v>40478534124.519997</v>
      </c>
      <c r="L37" s="68">
        <f>L8+L33</f>
        <v>7851482499209.4805</v>
      </c>
      <c r="M37" s="70">
        <f>+K37/G37</f>
        <v>5.1290843877139156E-3</v>
      </c>
      <c r="O37" s="71"/>
      <c r="P37" s="19"/>
    </row>
    <row r="38" spans="1:16" s="8" customFormat="1" ht="14.25" customHeight="1" thickTop="1" x14ac:dyDescent="0.25">
      <c r="B38" s="72"/>
      <c r="C38" s="73"/>
      <c r="D38" s="74"/>
      <c r="E38" s="74"/>
      <c r="F38" s="74"/>
      <c r="G38" s="73"/>
      <c r="H38" s="74"/>
      <c r="I38" s="74"/>
      <c r="J38" s="74"/>
      <c r="K38" s="73"/>
      <c r="L38" s="75"/>
    </row>
    <row r="39" spans="1:16" s="2" customFormat="1" ht="14.25" customHeight="1" x14ac:dyDescent="0.25">
      <c r="A39" s="76" t="s">
        <v>72</v>
      </c>
      <c r="D39" s="8"/>
      <c r="E39" s="8"/>
      <c r="F39" s="8"/>
      <c r="H39" s="77"/>
      <c r="I39" s="9"/>
      <c r="J39" s="9"/>
      <c r="K39" s="9"/>
      <c r="L39" s="9"/>
      <c r="M39" s="77"/>
    </row>
    <row r="40" spans="1:16" s="2" customFormat="1" ht="33" customHeight="1" x14ac:dyDescent="0.25">
      <c r="A40" s="76" t="s">
        <v>66</v>
      </c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D41" s="8"/>
      <c r="E41" s="8"/>
      <c r="F41" s="8"/>
      <c r="G41" s="9"/>
      <c r="I41" s="9"/>
      <c r="J41" s="9"/>
      <c r="K41" s="9"/>
      <c r="L41" s="9"/>
      <c r="M41" s="77"/>
    </row>
    <row r="42" spans="1:16" s="2" customFormat="1" ht="33" customHeight="1" x14ac:dyDescent="0.25">
      <c r="A42" s="5"/>
      <c r="D42" s="8"/>
      <c r="E42" s="8"/>
      <c r="F42" s="8"/>
      <c r="I42" s="9"/>
      <c r="J42" s="9"/>
      <c r="K42" s="9"/>
      <c r="L42" s="9"/>
    </row>
    <row r="43" spans="1:16" s="2" customFormat="1" ht="33" customHeight="1" x14ac:dyDescent="0.25">
      <c r="A43" s="5"/>
      <c r="C43" s="4"/>
      <c r="D43" s="78"/>
      <c r="E43" s="78"/>
      <c r="F43" s="78"/>
      <c r="G43" s="58"/>
      <c r="H43" s="58"/>
      <c r="I43" s="58"/>
      <c r="J43" s="59"/>
      <c r="K43" s="79"/>
      <c r="L43" s="59"/>
    </row>
    <row r="44" spans="1:16" s="2" customFormat="1" ht="33" customHeight="1" x14ac:dyDescent="0.25">
      <c r="A44" s="5"/>
      <c r="D44" s="8"/>
      <c r="E44" s="8"/>
      <c r="F44" s="8"/>
      <c r="J44" s="9"/>
      <c r="L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</sheetData>
  <autoFilter ref="N1:N50" xr:uid="{ADA92C4C-CA7C-41A7-AD00-41BDF36AEF99}"/>
  <mergeCells count="16">
    <mergeCell ref="A37:B3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62E84-844D-4562-9D68-7BD77A2C1F98}">
  <dimension ref="A1:W53"/>
  <sheetViews>
    <sheetView zoomScale="80" zoomScaleNormal="80" workbookViewId="0">
      <pane xSplit="2" ySplit="7" topLeftCell="C34" activePane="bottomRight" state="frozen"/>
      <selection pane="topRight" activeCell="C1" sqref="C1"/>
      <selection pane="bottomLeft" activeCell="A8" sqref="A8"/>
      <selection pane="bottomRight" activeCell="N1" sqref="N1:XFD1048576"/>
    </sheetView>
  </sheetViews>
  <sheetFormatPr baseColWidth="10" defaultColWidth="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 customWidth="1"/>
    <col min="15" max="15" width="24.7109375" style="2" hidden="1" customWidth="1"/>
    <col min="16" max="16" width="26.42578125" style="2" hidden="1" customWidth="1"/>
    <col min="17" max="23" width="0" style="2" hidden="1" customWidth="1"/>
    <col min="24" max="16384" width="11.42578125" style="3" hidden="1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77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30.75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50.2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 t="shared" ref="H8:H14" si="0">G8/$G$40</f>
        <v>3.1800690083992535E-2</v>
      </c>
      <c r="I8" s="15">
        <f>I9</f>
        <v>57559495255.519997</v>
      </c>
      <c r="J8" s="15">
        <f>J9</f>
        <v>0</v>
      </c>
      <c r="K8" s="15">
        <f>I8-J8</f>
        <v>57559495255.519997</v>
      </c>
      <c r="L8" s="16">
        <f>G8-K8</f>
        <v>193410311720.48001</v>
      </c>
      <c r="M8" s="17">
        <f>+K8/G8</f>
        <v>0.22934828674839103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7" si="1">D10</f>
        <v>0</v>
      </c>
      <c r="E9" s="24">
        <f t="shared" si="1"/>
        <v>0</v>
      </c>
      <c r="F9" s="25">
        <f t="shared" ref="F9:F40" si="2">D9-E9</f>
        <v>0</v>
      </c>
      <c r="G9" s="23">
        <f t="shared" si="1"/>
        <v>250969806976</v>
      </c>
      <c r="H9" s="26">
        <f t="shared" si="0"/>
        <v>3.1800690083992535E-2</v>
      </c>
      <c r="I9" s="27">
        <f>I10</f>
        <v>57559495255.519997</v>
      </c>
      <c r="J9" s="27">
        <f>J10</f>
        <v>0</v>
      </c>
      <c r="K9" s="23">
        <f>I9-J9</f>
        <v>57559495255.519997</v>
      </c>
      <c r="L9" s="23">
        <f>G9-K9</f>
        <v>193410311720.48001</v>
      </c>
      <c r="M9" s="28">
        <f>+K9/G9</f>
        <v>0.22934828674839103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1"/>
        <v>0</v>
      </c>
      <c r="E10" s="24">
        <f t="shared" si="1"/>
        <v>0</v>
      </c>
      <c r="F10" s="25">
        <f t="shared" si="2"/>
        <v>0</v>
      </c>
      <c r="G10" s="23">
        <f>G11</f>
        <v>250969806976</v>
      </c>
      <c r="H10" s="26">
        <f t="shared" si="0"/>
        <v>3.1800690083992535E-2</v>
      </c>
      <c r="I10" s="27">
        <f>I11+I23</f>
        <v>57559495255.519997</v>
      </c>
      <c r="J10" s="27">
        <f>J11+J23</f>
        <v>0</v>
      </c>
      <c r="K10" s="23">
        <f>I10-J10</f>
        <v>57559495255.519997</v>
      </c>
      <c r="L10" s="23">
        <f>G10-K10</f>
        <v>193410311720.48001</v>
      </c>
      <c r="M10" s="28">
        <f t="shared" ref="M10" si="3">+K10/G10</f>
        <v>0.22934828674839103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1"/>
        <v>0</v>
      </c>
      <c r="E11" s="24">
        <f t="shared" si="1"/>
        <v>0</v>
      </c>
      <c r="F11" s="25">
        <f t="shared" si="2"/>
        <v>0</v>
      </c>
      <c r="G11" s="23">
        <f>G12</f>
        <v>250969806976</v>
      </c>
      <c r="H11" s="26">
        <f t="shared" si="0"/>
        <v>3.1800690083992535E-2</v>
      </c>
      <c r="I11" s="27">
        <f>I12</f>
        <v>56070385825.309998</v>
      </c>
      <c r="J11" s="27">
        <f>J12</f>
        <v>0</v>
      </c>
      <c r="K11" s="23">
        <f t="shared" ref="K11:K29" si="4">I11-J11</f>
        <v>56070385825.309998</v>
      </c>
      <c r="L11" s="23">
        <f t="shared" ref="L11:L19" si="5">G11-K11</f>
        <v>194899421150.69</v>
      </c>
      <c r="M11" s="28">
        <f>+K11/G11</f>
        <v>0.22341486611842498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1"/>
        <v>0</v>
      </c>
      <c r="E12" s="33">
        <f t="shared" si="1"/>
        <v>0</v>
      </c>
      <c r="F12" s="25">
        <f t="shared" si="2"/>
        <v>0</v>
      </c>
      <c r="G12" s="32">
        <f>G13+G18</f>
        <v>250969806976</v>
      </c>
      <c r="H12" s="34">
        <f t="shared" si="0"/>
        <v>3.1800690083992535E-2</v>
      </c>
      <c r="I12" s="35">
        <f>I13+I18+I15</f>
        <v>56070385825.309998</v>
      </c>
      <c r="J12" s="35">
        <v>0</v>
      </c>
      <c r="K12" s="32">
        <f>I12-J12</f>
        <v>56070385825.309998</v>
      </c>
      <c r="L12" s="23">
        <f t="shared" si="5"/>
        <v>194899421150.69</v>
      </c>
      <c r="M12" s="28">
        <f>+K12/G12</f>
        <v>0.22341486611842498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2"/>
        <v>0</v>
      </c>
      <c r="G13" s="32">
        <f>C13-F13</f>
        <v>250969806976</v>
      </c>
      <c r="H13" s="34">
        <f t="shared" si="0"/>
        <v>3.1800690083992535E-2</v>
      </c>
      <c r="I13" s="35">
        <f>I14</f>
        <v>55978944383.159996</v>
      </c>
      <c r="J13" s="35">
        <v>0</v>
      </c>
      <c r="K13" s="32">
        <f>K14</f>
        <v>55978944383.159996</v>
      </c>
      <c r="L13" s="23">
        <f t="shared" si="5"/>
        <v>194990862592.84</v>
      </c>
      <c r="M13" s="28">
        <f>+K13/G13</f>
        <v>0.22305051375567742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2"/>
        <v>0</v>
      </c>
      <c r="G14" s="38">
        <f>C14-F14</f>
        <v>250969806976</v>
      </c>
      <c r="H14" s="40">
        <f t="shared" si="0"/>
        <v>3.1800690083992535E-2</v>
      </c>
      <c r="I14" s="41">
        <f>18390034881.35+20105136071.78+17483773430.03</f>
        <v>55978944383.159996</v>
      </c>
      <c r="J14" s="41">
        <v>0</v>
      </c>
      <c r="K14" s="38">
        <f>I14-J14</f>
        <v>55978944383.159996</v>
      </c>
      <c r="L14" s="42">
        <f t="shared" si="5"/>
        <v>194990862592.84</v>
      </c>
      <c r="M14" s="43">
        <f>+K14/G14</f>
        <v>0.22305051375567742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2"/>
        <v>0</v>
      </c>
      <c r="G15" s="38">
        <f t="shared" ref="G15:G16" si="6">C15-F15</f>
        <v>0</v>
      </c>
      <c r="H15" s="40">
        <f t="shared" ref="H15:H16" si="7">G15/$G$40</f>
        <v>0</v>
      </c>
      <c r="I15" s="41">
        <f t="shared" ref="I15:L16" si="8">I16</f>
        <v>4482500</v>
      </c>
      <c r="J15" s="41">
        <f t="shared" si="8"/>
        <v>0</v>
      </c>
      <c r="K15" s="38">
        <f t="shared" si="8"/>
        <v>4482500</v>
      </c>
      <c r="L15" s="42">
        <f t="shared" si="8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81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2"/>
        <v>0</v>
      </c>
      <c r="G16" s="38">
        <f t="shared" si="6"/>
        <v>0</v>
      </c>
      <c r="H16" s="40">
        <f t="shared" si="7"/>
        <v>0</v>
      </c>
      <c r="I16" s="41">
        <f t="shared" si="8"/>
        <v>4482500</v>
      </c>
      <c r="J16" s="41">
        <f t="shared" si="8"/>
        <v>0</v>
      </c>
      <c r="K16" s="38">
        <f t="shared" si="8"/>
        <v>4482500</v>
      </c>
      <c r="L16" s="42">
        <f t="shared" si="8"/>
        <v>-4482500</v>
      </c>
      <c r="M16" s="46" t="s">
        <v>30</v>
      </c>
    </row>
    <row r="17" spans="1:16" s="44" customFormat="1" ht="47.25" customHeight="1" x14ac:dyDescent="0.25">
      <c r="A17" s="36" t="s">
        <v>79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2"/>
        <v>0</v>
      </c>
      <c r="G17" s="38">
        <f>C17-F17</f>
        <v>0</v>
      </c>
      <c r="H17" s="40">
        <f t="shared" ref="H17:H40" si="9">G17/$G$40</f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1"/>
        <v>0</v>
      </c>
      <c r="E18" s="33">
        <f t="shared" si="1"/>
        <v>0</v>
      </c>
      <c r="F18" s="25">
        <f t="shared" si="2"/>
        <v>0</v>
      </c>
      <c r="G18" s="32">
        <v>0</v>
      </c>
      <c r="H18" s="34">
        <f t="shared" si="9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 t="shared" si="5"/>
        <v>-86958942.150000006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1"/>
        <v>0</v>
      </c>
      <c r="E19" s="33">
        <f t="shared" si="1"/>
        <v>0</v>
      </c>
      <c r="F19" s="25">
        <f t="shared" si="2"/>
        <v>0</v>
      </c>
      <c r="G19" s="32">
        <f t="shared" ref="G19:G39" si="10">C19-F19</f>
        <v>0</v>
      </c>
      <c r="H19" s="34">
        <f t="shared" si="9"/>
        <v>0</v>
      </c>
      <c r="I19" s="35">
        <f>I20</f>
        <v>86958942.150000006</v>
      </c>
      <c r="J19" s="35">
        <v>0</v>
      </c>
      <c r="K19" s="32">
        <f t="shared" si="4"/>
        <v>86958942.150000006</v>
      </c>
      <c r="L19" s="23">
        <f t="shared" si="5"/>
        <v>-86958942.150000006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1"/>
        <v>0</v>
      </c>
      <c r="E20" s="33">
        <f t="shared" si="1"/>
        <v>0</v>
      </c>
      <c r="F20" s="25">
        <f t="shared" si="2"/>
        <v>0</v>
      </c>
      <c r="G20" s="32">
        <f t="shared" si="10"/>
        <v>0</v>
      </c>
      <c r="H20" s="34">
        <f t="shared" si="9"/>
        <v>0</v>
      </c>
      <c r="I20" s="35">
        <f>I21</f>
        <v>86958942.150000006</v>
      </c>
      <c r="J20" s="35">
        <v>0</v>
      </c>
      <c r="K20" s="32">
        <f t="shared" si="4"/>
        <v>86958942.150000006</v>
      </c>
      <c r="L20" s="23">
        <f>L21</f>
        <v>-86958942.150000006</v>
      </c>
      <c r="M20" s="46" t="s">
        <v>30</v>
      </c>
    </row>
    <row r="21" spans="1:16" s="29" customFormat="1" ht="53.25" customHeight="1" x14ac:dyDescent="0.25">
      <c r="A21" s="21" t="s">
        <v>37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2"/>
        <v>0</v>
      </c>
      <c r="G21" s="32">
        <f t="shared" si="10"/>
        <v>0</v>
      </c>
      <c r="H21" s="34">
        <f t="shared" si="9"/>
        <v>0</v>
      </c>
      <c r="I21" s="35">
        <f>I22</f>
        <v>86958942.150000006</v>
      </c>
      <c r="J21" s="35">
        <v>0</v>
      </c>
      <c r="K21" s="32">
        <f t="shared" si="4"/>
        <v>86958942.150000006</v>
      </c>
      <c r="L21" s="23">
        <f>L22</f>
        <v>-86958942.150000006</v>
      </c>
      <c r="M21" s="46" t="s">
        <v>30</v>
      </c>
    </row>
    <row r="22" spans="1:16" s="29" customFormat="1" ht="51" customHeight="1" x14ac:dyDescent="0.25">
      <c r="A22" s="36" t="s">
        <v>39</v>
      </c>
      <c r="B22" s="37" t="s">
        <v>40</v>
      </c>
      <c r="C22" s="38">
        <v>0</v>
      </c>
      <c r="D22" s="39">
        <f>D23</f>
        <v>0</v>
      </c>
      <c r="E22" s="39">
        <f>E23</f>
        <v>0</v>
      </c>
      <c r="F22" s="25">
        <f t="shared" si="2"/>
        <v>0</v>
      </c>
      <c r="G22" s="38">
        <f t="shared" si="10"/>
        <v>0</v>
      </c>
      <c r="H22" s="40">
        <f t="shared" si="9"/>
        <v>0</v>
      </c>
      <c r="I22" s="41">
        <v>86958942.150000006</v>
      </c>
      <c r="J22" s="41">
        <v>0</v>
      </c>
      <c r="K22" s="38">
        <f>I22-J22</f>
        <v>86958942.150000006</v>
      </c>
      <c r="L22" s="42">
        <f>G22-K22</f>
        <v>-86958942.150000006</v>
      </c>
      <c r="M22" s="46" t="s">
        <v>30</v>
      </c>
    </row>
    <row r="23" spans="1:16" s="29" customFormat="1" ht="33" customHeight="1" x14ac:dyDescent="0.25">
      <c r="A23" s="21" t="s">
        <v>41</v>
      </c>
      <c r="B23" s="31" t="s">
        <v>42</v>
      </c>
      <c r="C23" s="32">
        <v>0</v>
      </c>
      <c r="D23" s="33">
        <f t="shared" si="1"/>
        <v>0</v>
      </c>
      <c r="E23" s="33">
        <f t="shared" si="1"/>
        <v>0</v>
      </c>
      <c r="F23" s="25">
        <f t="shared" si="2"/>
        <v>0</v>
      </c>
      <c r="G23" s="32">
        <f t="shared" si="10"/>
        <v>0</v>
      </c>
      <c r="H23" s="34">
        <f t="shared" si="9"/>
        <v>0</v>
      </c>
      <c r="I23" s="35">
        <f>I24+I31</f>
        <v>1489109430.21</v>
      </c>
      <c r="J23" s="35">
        <f>J24+J31</f>
        <v>0</v>
      </c>
      <c r="K23" s="32">
        <f>I23-J23</f>
        <v>1489109430.21</v>
      </c>
      <c r="L23" s="23">
        <f t="shared" ref="L23:L25" si="11">G23-K23</f>
        <v>-1489109430.21</v>
      </c>
      <c r="M23" s="46" t="s">
        <v>30</v>
      </c>
    </row>
    <row r="24" spans="1:16" s="29" customFormat="1" ht="33" customHeight="1" x14ac:dyDescent="0.25">
      <c r="A24" s="21" t="s">
        <v>43</v>
      </c>
      <c r="B24" s="31" t="s">
        <v>44</v>
      </c>
      <c r="C24" s="32">
        <v>0</v>
      </c>
      <c r="D24" s="33">
        <f t="shared" si="1"/>
        <v>0</v>
      </c>
      <c r="E24" s="33">
        <f t="shared" si="1"/>
        <v>0</v>
      </c>
      <c r="F24" s="25">
        <f t="shared" si="2"/>
        <v>0</v>
      </c>
      <c r="G24" s="32">
        <f t="shared" si="10"/>
        <v>0</v>
      </c>
      <c r="H24" s="34">
        <f t="shared" si="9"/>
        <v>0</v>
      </c>
      <c r="I24" s="35">
        <f>I25+I29</f>
        <v>1487911137.6300001</v>
      </c>
      <c r="J24" s="35">
        <f>J29</f>
        <v>0</v>
      </c>
      <c r="K24" s="32">
        <f>I24-J24</f>
        <v>1487911137.6300001</v>
      </c>
      <c r="L24" s="23">
        <f t="shared" si="11"/>
        <v>-1487911137.6300001</v>
      </c>
      <c r="M24" s="46" t="s">
        <v>30</v>
      </c>
    </row>
    <row r="25" spans="1:16" s="29" customFormat="1" ht="33" customHeight="1" x14ac:dyDescent="0.25">
      <c r="A25" s="21" t="s">
        <v>45</v>
      </c>
      <c r="B25" s="31" t="s">
        <v>46</v>
      </c>
      <c r="C25" s="32">
        <v>0</v>
      </c>
      <c r="D25" s="33">
        <f t="shared" si="1"/>
        <v>0</v>
      </c>
      <c r="E25" s="33">
        <f t="shared" si="1"/>
        <v>0</v>
      </c>
      <c r="F25" s="25">
        <f t="shared" si="2"/>
        <v>0</v>
      </c>
      <c r="G25" s="32">
        <f>C25-F25</f>
        <v>0</v>
      </c>
      <c r="H25" s="34">
        <f t="shared" si="9"/>
        <v>0</v>
      </c>
      <c r="I25" s="35">
        <f>I26</f>
        <v>12461504.270000001</v>
      </c>
      <c r="J25" s="35">
        <v>0</v>
      </c>
      <c r="K25" s="32">
        <f t="shared" si="4"/>
        <v>12461504.270000001</v>
      </c>
      <c r="L25" s="23">
        <f t="shared" si="11"/>
        <v>-12461504.270000001</v>
      </c>
      <c r="M25" s="46" t="s">
        <v>30</v>
      </c>
    </row>
    <row r="26" spans="1:16" s="29" customFormat="1" ht="33" customHeight="1" x14ac:dyDescent="0.25">
      <c r="A26" s="21" t="s">
        <v>47</v>
      </c>
      <c r="B26" s="31" t="s">
        <v>48</v>
      </c>
      <c r="C26" s="32">
        <v>0</v>
      </c>
      <c r="D26" s="33">
        <f t="shared" si="1"/>
        <v>0</v>
      </c>
      <c r="E26" s="33">
        <f t="shared" si="1"/>
        <v>0</v>
      </c>
      <c r="F26" s="25">
        <f t="shared" si="2"/>
        <v>0</v>
      </c>
      <c r="G26" s="32">
        <f t="shared" si="10"/>
        <v>0</v>
      </c>
      <c r="H26" s="34">
        <f t="shared" si="9"/>
        <v>0</v>
      </c>
      <c r="I26" s="35">
        <f>I27+I28</f>
        <v>12461504.270000001</v>
      </c>
      <c r="J26" s="35">
        <v>0</v>
      </c>
      <c r="K26" s="32">
        <f>I26-J26</f>
        <v>12461504.270000001</v>
      </c>
      <c r="L26" s="23">
        <f>G26-K26</f>
        <v>-12461504.270000001</v>
      </c>
      <c r="M26" s="46" t="s">
        <v>30</v>
      </c>
    </row>
    <row r="27" spans="1:16" s="44" customFormat="1" ht="50.25" customHeight="1" x14ac:dyDescent="0.25">
      <c r="A27" s="36" t="s">
        <v>49</v>
      </c>
      <c r="B27" s="37" t="s">
        <v>50</v>
      </c>
      <c r="C27" s="38">
        <v>0</v>
      </c>
      <c r="D27" s="39">
        <f t="shared" si="1"/>
        <v>0</v>
      </c>
      <c r="E27" s="39">
        <f t="shared" si="1"/>
        <v>0</v>
      </c>
      <c r="F27" s="25">
        <f t="shared" si="2"/>
        <v>0</v>
      </c>
      <c r="G27" s="38">
        <f t="shared" si="10"/>
        <v>0</v>
      </c>
      <c r="H27" s="40">
        <f t="shared" si="9"/>
        <v>0</v>
      </c>
      <c r="I27" s="41">
        <f>1306193.2+1662127.08+1961392.45</f>
        <v>4929712.7300000004</v>
      </c>
      <c r="J27" s="41">
        <v>0</v>
      </c>
      <c r="K27" s="38">
        <f>I27-J27</f>
        <v>4929712.7300000004</v>
      </c>
      <c r="L27" s="42">
        <f>G27-K27</f>
        <v>-4929712.7300000004</v>
      </c>
      <c r="M27" s="45" t="s">
        <v>30</v>
      </c>
    </row>
    <row r="28" spans="1:16" s="44" customFormat="1" ht="48.75" customHeight="1" x14ac:dyDescent="0.25">
      <c r="A28" s="36" t="s">
        <v>51</v>
      </c>
      <c r="B28" s="37" t="s">
        <v>52</v>
      </c>
      <c r="C28" s="38">
        <v>0</v>
      </c>
      <c r="D28" s="39">
        <f t="shared" ref="D28:E28" si="12">D29</f>
        <v>0</v>
      </c>
      <c r="E28" s="39">
        <f t="shared" si="12"/>
        <v>0</v>
      </c>
      <c r="F28" s="25">
        <f t="shared" si="2"/>
        <v>0</v>
      </c>
      <c r="G28" s="38">
        <f t="shared" si="10"/>
        <v>0</v>
      </c>
      <c r="H28" s="40">
        <f t="shared" si="9"/>
        <v>0</v>
      </c>
      <c r="I28" s="41">
        <f>2493361.48+2565573.91+2472856.15</f>
        <v>7531791.540000001</v>
      </c>
      <c r="J28" s="41">
        <v>0</v>
      </c>
      <c r="K28" s="38">
        <f>I28-J28</f>
        <v>7531791.540000001</v>
      </c>
      <c r="L28" s="42">
        <f>G28-K28</f>
        <v>-7531791.540000001</v>
      </c>
      <c r="M28" s="45" t="s">
        <v>30</v>
      </c>
    </row>
    <row r="29" spans="1:16" s="29" customFormat="1" ht="33" customHeight="1" x14ac:dyDescent="0.25">
      <c r="A29" s="21" t="s">
        <v>53</v>
      </c>
      <c r="B29" s="31" t="s">
        <v>54</v>
      </c>
      <c r="C29" s="32">
        <v>0</v>
      </c>
      <c r="D29" s="33">
        <f>D30</f>
        <v>0</v>
      </c>
      <c r="E29" s="33">
        <f>E30</f>
        <v>0</v>
      </c>
      <c r="F29" s="25">
        <f t="shared" si="2"/>
        <v>0</v>
      </c>
      <c r="G29" s="32">
        <f t="shared" si="10"/>
        <v>0</v>
      </c>
      <c r="H29" s="34">
        <f t="shared" si="9"/>
        <v>0</v>
      </c>
      <c r="I29" s="35">
        <f>I30</f>
        <v>1475449633.3600001</v>
      </c>
      <c r="J29" s="35">
        <f>J30</f>
        <v>0</v>
      </c>
      <c r="K29" s="32">
        <f t="shared" si="4"/>
        <v>1475449633.3600001</v>
      </c>
      <c r="L29" s="23">
        <f>L30</f>
        <v>-1475449633.3600001</v>
      </c>
      <c r="M29" s="46" t="s">
        <v>30</v>
      </c>
    </row>
    <row r="30" spans="1:16" s="44" customFormat="1" ht="76.5" customHeight="1" x14ac:dyDescent="0.25">
      <c r="A30" s="36" t="s">
        <v>55</v>
      </c>
      <c r="B30" s="37" t="s">
        <v>56</v>
      </c>
      <c r="C30" s="38">
        <v>0</v>
      </c>
      <c r="D30" s="39">
        <v>0</v>
      </c>
      <c r="E30" s="39">
        <v>0</v>
      </c>
      <c r="F30" s="25">
        <f t="shared" si="2"/>
        <v>0</v>
      </c>
      <c r="G30" s="38">
        <f t="shared" si="10"/>
        <v>0</v>
      </c>
      <c r="H30" s="40">
        <f t="shared" si="9"/>
        <v>0</v>
      </c>
      <c r="I30" s="41">
        <f>1443247426.89+14040985.68+18161220.79</f>
        <v>1475449633.3600001</v>
      </c>
      <c r="J30" s="41">
        <v>0</v>
      </c>
      <c r="K30" s="38">
        <f>I30-J30</f>
        <v>1475449633.3600001</v>
      </c>
      <c r="L30" s="38">
        <f>G30-K30</f>
        <v>-1475449633.3600001</v>
      </c>
      <c r="M30" s="45" t="s">
        <v>30</v>
      </c>
    </row>
    <row r="31" spans="1:16" s="29" customFormat="1" ht="45.75" customHeight="1" x14ac:dyDescent="0.25">
      <c r="A31" s="21" t="s">
        <v>57</v>
      </c>
      <c r="B31" s="31" t="s">
        <v>58</v>
      </c>
      <c r="C31" s="32">
        <f>C32</f>
        <v>0</v>
      </c>
      <c r="D31" s="33">
        <f>D32</f>
        <v>0</v>
      </c>
      <c r="E31" s="33">
        <f>E32</f>
        <v>0</v>
      </c>
      <c r="F31" s="25">
        <f t="shared" si="2"/>
        <v>0</v>
      </c>
      <c r="G31" s="32">
        <f t="shared" si="10"/>
        <v>0</v>
      </c>
      <c r="H31" s="34">
        <f t="shared" si="9"/>
        <v>0</v>
      </c>
      <c r="I31" s="35">
        <f>I32+I34</f>
        <v>1198292.58</v>
      </c>
      <c r="J31" s="35">
        <f>J32</f>
        <v>0</v>
      </c>
      <c r="K31" s="32">
        <f>I31-J31</f>
        <v>1198292.58</v>
      </c>
      <c r="L31" s="32">
        <f>L32+L34</f>
        <v>-1198292.58</v>
      </c>
      <c r="M31" s="46" t="s">
        <v>30</v>
      </c>
    </row>
    <row r="32" spans="1:16" s="29" customFormat="1" ht="33" customHeight="1" x14ac:dyDescent="0.25">
      <c r="A32" s="21" t="s">
        <v>59</v>
      </c>
      <c r="B32" s="31" t="s">
        <v>60</v>
      </c>
      <c r="C32" s="32">
        <v>0</v>
      </c>
      <c r="D32" s="33">
        <v>0</v>
      </c>
      <c r="E32" s="33">
        <v>0</v>
      </c>
      <c r="F32" s="25">
        <f t="shared" si="2"/>
        <v>0</v>
      </c>
      <c r="G32" s="32">
        <f t="shared" si="10"/>
        <v>0</v>
      </c>
      <c r="H32" s="34">
        <f t="shared" si="9"/>
        <v>0</v>
      </c>
      <c r="I32" s="35">
        <f>I33</f>
        <v>1184236</v>
      </c>
      <c r="J32" s="35">
        <f>J33</f>
        <v>0</v>
      </c>
      <c r="K32" s="32">
        <f t="shared" ref="K32" si="13">I32-J32</f>
        <v>1184236</v>
      </c>
      <c r="L32" s="32">
        <f>L33</f>
        <v>-1184236</v>
      </c>
      <c r="M32" s="46" t="s">
        <v>30</v>
      </c>
    </row>
    <row r="33" spans="1:16" s="44" customFormat="1" ht="33" customHeight="1" x14ac:dyDescent="0.25">
      <c r="A33" s="36" t="s">
        <v>68</v>
      </c>
      <c r="B33" s="37" t="s">
        <v>69</v>
      </c>
      <c r="C33" s="38">
        <v>0</v>
      </c>
      <c r="D33" s="39">
        <v>0</v>
      </c>
      <c r="E33" s="39">
        <v>0</v>
      </c>
      <c r="F33" s="25">
        <f t="shared" si="2"/>
        <v>0</v>
      </c>
      <c r="G33" s="38">
        <f t="shared" si="10"/>
        <v>0</v>
      </c>
      <c r="H33" s="40">
        <f t="shared" si="9"/>
        <v>0</v>
      </c>
      <c r="I33" s="41">
        <v>1184236</v>
      </c>
      <c r="J33" s="41">
        <v>0</v>
      </c>
      <c r="K33" s="38">
        <f>I33-J33</f>
        <v>1184236</v>
      </c>
      <c r="L33" s="38">
        <f>G33-K33</f>
        <v>-1184236</v>
      </c>
      <c r="M33" s="45" t="s">
        <v>30</v>
      </c>
    </row>
    <row r="34" spans="1:16" s="44" customFormat="1" ht="33" customHeight="1" x14ac:dyDescent="0.25">
      <c r="A34" s="21" t="s">
        <v>75</v>
      </c>
      <c r="B34" s="31" t="s">
        <v>76</v>
      </c>
      <c r="C34" s="32">
        <v>0</v>
      </c>
      <c r="D34" s="33">
        <v>0</v>
      </c>
      <c r="E34" s="33">
        <v>0</v>
      </c>
      <c r="F34" s="25">
        <f t="shared" si="2"/>
        <v>0</v>
      </c>
      <c r="G34" s="32">
        <f t="shared" si="10"/>
        <v>0</v>
      </c>
      <c r="H34" s="34">
        <f>G34/$G$40</f>
        <v>0</v>
      </c>
      <c r="I34" s="35">
        <f>I35</f>
        <v>14056.58</v>
      </c>
      <c r="J34" s="35">
        <f>J35</f>
        <v>0</v>
      </c>
      <c r="K34" s="32">
        <f>K35</f>
        <v>14056.58</v>
      </c>
      <c r="L34" s="32">
        <f>L35</f>
        <v>-14056.58</v>
      </c>
      <c r="M34" s="46" t="s">
        <v>30</v>
      </c>
    </row>
    <row r="35" spans="1:16" s="44" customFormat="1" ht="33" customHeight="1" x14ac:dyDescent="0.25">
      <c r="A35" s="36" t="s">
        <v>73</v>
      </c>
      <c r="B35" s="37" t="s">
        <v>74</v>
      </c>
      <c r="C35" s="38">
        <v>0</v>
      </c>
      <c r="D35" s="39">
        <v>0</v>
      </c>
      <c r="E35" s="39">
        <v>0</v>
      </c>
      <c r="F35" s="25">
        <f t="shared" si="2"/>
        <v>0</v>
      </c>
      <c r="G35" s="38">
        <f t="shared" si="10"/>
        <v>0</v>
      </c>
      <c r="H35" s="40">
        <f>G35/$G$40</f>
        <v>0</v>
      </c>
      <c r="I35" s="41">
        <v>14056.58</v>
      </c>
      <c r="J35" s="41">
        <v>0</v>
      </c>
      <c r="K35" s="38">
        <f>I35-J35</f>
        <v>14056.58</v>
      </c>
      <c r="L35" s="38">
        <f>G35-K35</f>
        <v>-14056.58</v>
      </c>
      <c r="M35" s="45" t="s">
        <v>30</v>
      </c>
    </row>
    <row r="36" spans="1:16" s="19" customFormat="1" ht="33" customHeight="1" x14ac:dyDescent="0.25">
      <c r="A36" s="47">
        <v>4</v>
      </c>
      <c r="B36" s="48" t="s">
        <v>61</v>
      </c>
      <c r="C36" s="49">
        <f>C37+C38+C39</f>
        <v>7640991226358</v>
      </c>
      <c r="D36" s="49">
        <f>D37+D38+D39</f>
        <v>0</v>
      </c>
      <c r="E36" s="49">
        <v>0</v>
      </c>
      <c r="F36" s="13">
        <f t="shared" si="2"/>
        <v>0</v>
      </c>
      <c r="G36" s="49">
        <f t="shared" si="10"/>
        <v>7640991226358</v>
      </c>
      <c r="H36" s="50">
        <f t="shared" si="9"/>
        <v>0.96819930991600744</v>
      </c>
      <c r="I36" s="51">
        <f>I37+I38+I39</f>
        <v>823855527005.06006</v>
      </c>
      <c r="J36" s="51">
        <f>SUM(J37:J39)</f>
        <v>0</v>
      </c>
      <c r="K36" s="49">
        <f>I36-J36</f>
        <v>823855527005.06006</v>
      </c>
      <c r="L36" s="49">
        <f>L37+L38+L39</f>
        <v>6817135699352.9404</v>
      </c>
      <c r="M36" s="52">
        <f>+K36/G36</f>
        <v>0.10782050425121903</v>
      </c>
      <c r="O36" s="18"/>
    </row>
    <row r="37" spans="1:16" s="58" customFormat="1" ht="33" customHeight="1" x14ac:dyDescent="0.25">
      <c r="A37" s="53">
        <v>41</v>
      </c>
      <c r="B37" s="54" t="s">
        <v>62</v>
      </c>
      <c r="C37" s="55">
        <v>10073090054</v>
      </c>
      <c r="D37" s="56">
        <v>0</v>
      </c>
      <c r="E37" s="56">
        <v>0</v>
      </c>
      <c r="F37" s="25">
        <f t="shared" si="2"/>
        <v>0</v>
      </c>
      <c r="G37" s="55">
        <f t="shared" si="10"/>
        <v>10073090054</v>
      </c>
      <c r="H37" s="40">
        <f>G37/$G$40</f>
        <v>1.2763735162215533E-3</v>
      </c>
      <c r="I37" s="41">
        <v>10709702.540000001</v>
      </c>
      <c r="J37" s="41">
        <v>0</v>
      </c>
      <c r="K37" s="55">
        <f>I37-J37</f>
        <v>10709702.540000001</v>
      </c>
      <c r="L37" s="57">
        <f>G37-K37</f>
        <v>10062380351.459999</v>
      </c>
      <c r="M37" s="43">
        <f>+K37/G37</f>
        <v>1.0631993243967082E-3</v>
      </c>
      <c r="O37" s="59"/>
      <c r="P37" s="19"/>
    </row>
    <row r="38" spans="1:16" s="58" customFormat="1" ht="33" customHeight="1" x14ac:dyDescent="0.25">
      <c r="A38" s="53">
        <v>42</v>
      </c>
      <c r="B38" s="54" t="s">
        <v>63</v>
      </c>
      <c r="C38" s="60">
        <v>2720001826821</v>
      </c>
      <c r="D38" s="61">
        <v>0</v>
      </c>
      <c r="E38" s="61">
        <v>0</v>
      </c>
      <c r="F38" s="25">
        <f t="shared" si="2"/>
        <v>0</v>
      </c>
      <c r="G38" s="55">
        <f t="shared" si="10"/>
        <v>2720001826821</v>
      </c>
      <c r="H38" s="40">
        <f>G38/$G$40</f>
        <v>0.3446547461818778</v>
      </c>
      <c r="I38" s="41">
        <v>821511464689</v>
      </c>
      <c r="J38" s="41">
        <v>0</v>
      </c>
      <c r="K38" s="57">
        <f>I38-J38</f>
        <v>821511464689</v>
      </c>
      <c r="L38" s="57">
        <f>G38-K38</f>
        <v>1898490362132</v>
      </c>
      <c r="M38" s="43">
        <f>+K38/G38</f>
        <v>0.30202607093434963</v>
      </c>
      <c r="O38" s="59"/>
      <c r="P38" s="19"/>
    </row>
    <row r="39" spans="1:16" s="58" customFormat="1" ht="33" customHeight="1" thickBot="1" x14ac:dyDescent="0.3">
      <c r="A39" s="62">
        <v>43</v>
      </c>
      <c r="B39" s="63" t="s">
        <v>64</v>
      </c>
      <c r="C39" s="64">
        <v>4910916309483</v>
      </c>
      <c r="D39" s="65">
        <v>0</v>
      </c>
      <c r="E39" s="65">
        <v>0</v>
      </c>
      <c r="F39" s="25">
        <f t="shared" si="2"/>
        <v>0</v>
      </c>
      <c r="G39" s="64">
        <f t="shared" si="10"/>
        <v>4910916309483</v>
      </c>
      <c r="H39" s="40">
        <f>G39/$G$40</f>
        <v>0.62226819021790813</v>
      </c>
      <c r="I39" s="66">
        <v>2333352613.52</v>
      </c>
      <c r="J39" s="66">
        <v>0</v>
      </c>
      <c r="K39" s="64">
        <f>I39-J39</f>
        <v>2333352613.52</v>
      </c>
      <c r="L39" s="57">
        <f>G39-K39</f>
        <v>4908582956869.4805</v>
      </c>
      <c r="M39" s="43">
        <f>+K39/G39</f>
        <v>4.7513589449982811E-4</v>
      </c>
      <c r="N39" s="59"/>
      <c r="O39" s="59"/>
      <c r="P39" s="19"/>
    </row>
    <row r="40" spans="1:16" s="8" customFormat="1" ht="33" customHeight="1" thickTop="1" thickBot="1" x14ac:dyDescent="0.3">
      <c r="A40" s="87" t="s">
        <v>65</v>
      </c>
      <c r="B40" s="88"/>
      <c r="C40" s="68">
        <f>C8+C36</f>
        <v>7891961033334</v>
      </c>
      <c r="D40" s="68">
        <f>D8+D36</f>
        <v>0</v>
      </c>
      <c r="E40" s="68">
        <f>E8+E36</f>
        <v>0</v>
      </c>
      <c r="F40" s="68">
        <f t="shared" si="2"/>
        <v>0</v>
      </c>
      <c r="G40" s="68">
        <f>G8+G36</f>
        <v>7891961033334</v>
      </c>
      <c r="H40" s="69">
        <f t="shared" si="9"/>
        <v>1</v>
      </c>
      <c r="I40" s="68">
        <f>I8+I36</f>
        <v>881415022260.58008</v>
      </c>
      <c r="J40" s="68">
        <f>J8+J36</f>
        <v>0</v>
      </c>
      <c r="K40" s="68">
        <f>K8+K36</f>
        <v>881415022260.58008</v>
      </c>
      <c r="L40" s="68">
        <f>G40-K40</f>
        <v>7010546011073.4199</v>
      </c>
      <c r="M40" s="70">
        <f>+K40/G40</f>
        <v>0.11168517159900646</v>
      </c>
      <c r="O40" s="71"/>
      <c r="P40" s="19"/>
    </row>
    <row r="41" spans="1:16" s="8" customFormat="1" ht="14.25" customHeight="1" thickTop="1" x14ac:dyDescent="0.25">
      <c r="B41" s="72"/>
      <c r="C41" s="73"/>
      <c r="D41" s="74"/>
      <c r="E41" s="74"/>
      <c r="F41" s="74"/>
      <c r="G41" s="73"/>
      <c r="H41" s="74"/>
      <c r="I41" s="74"/>
      <c r="J41" s="74"/>
      <c r="K41" s="73"/>
      <c r="L41" s="75"/>
    </row>
    <row r="42" spans="1:16" s="2" customFormat="1" ht="14.25" customHeight="1" x14ac:dyDescent="0.25">
      <c r="A42" s="76" t="s">
        <v>78</v>
      </c>
      <c r="D42" s="8"/>
      <c r="E42" s="8"/>
      <c r="F42" s="8"/>
      <c r="H42" s="77"/>
      <c r="I42" s="9"/>
      <c r="J42" s="9"/>
      <c r="K42" s="9"/>
      <c r="L42" s="9"/>
      <c r="M42" s="77"/>
    </row>
    <row r="43" spans="1:16" s="2" customFormat="1" ht="33" customHeight="1" x14ac:dyDescent="0.25">
      <c r="A43" s="76" t="s">
        <v>66</v>
      </c>
      <c r="D43" s="8"/>
      <c r="E43" s="8"/>
      <c r="F43" s="8"/>
      <c r="I43" s="9"/>
      <c r="J43" s="9"/>
      <c r="K43" s="9"/>
      <c r="L43" s="9"/>
    </row>
    <row r="44" spans="1:16" s="2" customFormat="1" ht="33" customHeight="1" x14ac:dyDescent="0.25">
      <c r="A44" s="5"/>
      <c r="D44" s="8"/>
      <c r="E44" s="8"/>
      <c r="F44" s="8"/>
      <c r="G44" s="9"/>
      <c r="I44" s="9"/>
      <c r="J44" s="9"/>
      <c r="K44" s="9"/>
      <c r="L44" s="9"/>
      <c r="M44" s="77"/>
    </row>
    <row r="45" spans="1:16" s="2" customFormat="1" ht="33" customHeight="1" x14ac:dyDescent="0.25">
      <c r="A45" s="5"/>
      <c r="D45" s="8"/>
      <c r="E45" s="8"/>
      <c r="F45" s="8"/>
      <c r="I45" s="9"/>
      <c r="J45" s="9"/>
      <c r="K45" s="9"/>
      <c r="L45" s="9"/>
    </row>
    <row r="46" spans="1:16" s="2" customFormat="1" ht="33" customHeight="1" x14ac:dyDescent="0.25">
      <c r="A46" s="5"/>
      <c r="C46" s="4"/>
      <c r="D46" s="78"/>
      <c r="E46" s="78"/>
      <c r="F46" s="78"/>
      <c r="G46" s="58"/>
      <c r="H46" s="58"/>
      <c r="I46" s="58"/>
      <c r="J46" s="59"/>
      <c r="K46" s="79"/>
      <c r="L46" s="59"/>
    </row>
    <row r="47" spans="1:16" s="2" customFormat="1" ht="33" customHeight="1" x14ac:dyDescent="0.25">
      <c r="A47" s="5"/>
      <c r="D47" s="8"/>
      <c r="E47" s="8"/>
      <c r="F47" s="8"/>
      <c r="J47" s="9"/>
      <c r="L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  <row r="51" spans="1:10" s="2" customFormat="1" ht="33" customHeight="1" x14ac:dyDescent="0.25">
      <c r="A51" s="5"/>
      <c r="D51" s="8"/>
      <c r="E51" s="8"/>
      <c r="F51" s="8"/>
      <c r="J51" s="9"/>
    </row>
    <row r="52" spans="1:10" s="2" customFormat="1" ht="33" customHeight="1" x14ac:dyDescent="0.25">
      <c r="A52" s="5"/>
      <c r="D52" s="8"/>
      <c r="E52" s="8"/>
      <c r="F52" s="8"/>
      <c r="J52" s="9"/>
    </row>
    <row r="53" spans="1:10" s="2" customFormat="1" ht="33" customHeight="1" x14ac:dyDescent="0.25">
      <c r="A53" s="5"/>
      <c r="D53" s="8"/>
      <c r="E53" s="8"/>
      <c r="F53" s="8"/>
      <c r="J53" s="9"/>
    </row>
  </sheetData>
  <autoFilter ref="N1:N53" xr:uid="{ADA92C4C-CA7C-41A7-AD00-41BDF36AEF99}"/>
  <mergeCells count="16">
    <mergeCell ref="A40:B40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65B79-846E-4743-8073-4452620286B0}">
  <dimension ref="A1:W53"/>
  <sheetViews>
    <sheetView tabSelected="1" topLeftCell="E31" zoomScale="90" zoomScaleNormal="90" workbookViewId="0">
      <selection activeCell="K40" sqref="K40:L40"/>
    </sheetView>
  </sheetViews>
  <sheetFormatPr baseColWidth="10" defaultColWidth="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 customWidth="1"/>
    <col min="15" max="15" width="24.7109375" style="2" hidden="1" customWidth="1"/>
    <col min="16" max="16" width="26.42578125" style="2" hidden="1" customWidth="1"/>
    <col min="17" max="23" width="0" style="2" hidden="1" customWidth="1"/>
    <col min="24" max="16384" width="11.42578125" style="3" hidden="1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85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30.75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50.2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G8/$G$40</f>
        <v>3.1800690083992535E-2</v>
      </c>
      <c r="I8" s="15">
        <f>I9</f>
        <v>80058704018.259995</v>
      </c>
      <c r="J8" s="15">
        <f>J9</f>
        <v>0</v>
      </c>
      <c r="K8" s="15">
        <f>I8-J8</f>
        <v>80058704018.259995</v>
      </c>
      <c r="L8" s="16">
        <f>G8-K8</f>
        <v>170911102957.73999</v>
      </c>
      <c r="M8" s="17">
        <f>+K8/G8</f>
        <v>0.31899735264137147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7" si="0">D10</f>
        <v>0</v>
      </c>
      <c r="E9" s="24">
        <f t="shared" si="0"/>
        <v>0</v>
      </c>
      <c r="F9" s="25">
        <f t="shared" ref="F9:F40" si="1">D9-E9</f>
        <v>0</v>
      </c>
      <c r="G9" s="23">
        <f t="shared" si="0"/>
        <v>250969806976</v>
      </c>
      <c r="H9" s="26">
        <f t="shared" ref="H8:H40" si="2">G9/$G$40</f>
        <v>3.1800690083992535E-2</v>
      </c>
      <c r="I9" s="27">
        <f>I10</f>
        <v>80058704018.259995</v>
      </c>
      <c r="J9" s="27">
        <f>J10</f>
        <v>0</v>
      </c>
      <c r="K9" s="23">
        <f>I9-J9</f>
        <v>80058704018.259995</v>
      </c>
      <c r="L9" s="23">
        <f>G9-K9</f>
        <v>170911102957.73999</v>
      </c>
      <c r="M9" s="28">
        <f>+K9/G9</f>
        <v>0.31899735264137147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si="2"/>
        <v>3.1800690083992535E-2</v>
      </c>
      <c r="I10" s="27">
        <f>I11+I23</f>
        <v>80058704018.259995</v>
      </c>
      <c r="J10" s="27">
        <f>J11+J23</f>
        <v>0</v>
      </c>
      <c r="K10" s="23">
        <f>I10-J10</f>
        <v>80058704018.259995</v>
      </c>
      <c r="L10" s="23">
        <f>G10-K10</f>
        <v>170911102957.73999</v>
      </c>
      <c r="M10" s="28">
        <f t="shared" ref="M10" si="3">+K10/G10</f>
        <v>0.31899735264137147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76362859865.229996</v>
      </c>
      <c r="J11" s="27">
        <f>J12</f>
        <v>0</v>
      </c>
      <c r="K11" s="23">
        <f t="shared" ref="K11:K29" si="4">I11-J11</f>
        <v>76362859865.229996</v>
      </c>
      <c r="L11" s="23">
        <f t="shared" ref="L11:L19" si="5">G11-K11</f>
        <v>174606947110.77002</v>
      </c>
      <c r="M11" s="28">
        <f>+K11/G11</f>
        <v>0.30427110250968359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G13+G18</f>
        <v>250969806976</v>
      </c>
      <c r="H12" s="34">
        <f t="shared" si="2"/>
        <v>3.1800690083992535E-2</v>
      </c>
      <c r="I12" s="35">
        <f>I13+I18+I15</f>
        <v>76362859865.229996</v>
      </c>
      <c r="J12" s="35">
        <v>0</v>
      </c>
      <c r="K12" s="32">
        <f>I12-J12</f>
        <v>76362859865.229996</v>
      </c>
      <c r="L12" s="23">
        <f t="shared" si="5"/>
        <v>174606947110.77002</v>
      </c>
      <c r="M12" s="28">
        <f>+K12/G12</f>
        <v>0.30427110250968359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>G13/$G$40</f>
        <v>3.1800690083992535E-2</v>
      </c>
      <c r="I13" s="35">
        <f>I14</f>
        <v>76269409191.169998</v>
      </c>
      <c r="J13" s="35">
        <v>0</v>
      </c>
      <c r="K13" s="32">
        <f>K14</f>
        <v>76269409191.169998</v>
      </c>
      <c r="L13" s="23">
        <f t="shared" si="5"/>
        <v>174700397784.83002</v>
      </c>
      <c r="M13" s="28">
        <f>+K13/G13</f>
        <v>0.30389874427589436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f>18390034881.35+20105136071.78+17483773430.03+20290464808.01</f>
        <v>76269409191.169998</v>
      </c>
      <c r="J14" s="41">
        <v>0</v>
      </c>
      <c r="K14" s="38">
        <f>I14-J14</f>
        <v>76269409191.169998</v>
      </c>
      <c r="L14" s="42">
        <f t="shared" si="5"/>
        <v>174700397784.83002</v>
      </c>
      <c r="M14" s="43">
        <f>+K14/G14</f>
        <v>0.30389874427589436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1"/>
        <v>0</v>
      </c>
      <c r="G15" s="38">
        <f t="shared" ref="G15:G16" si="6">C15-F15</f>
        <v>0</v>
      </c>
      <c r="H15" s="40">
        <f t="shared" si="2"/>
        <v>0</v>
      </c>
      <c r="I15" s="41">
        <f t="shared" ref="I15:L16" si="7">I16</f>
        <v>4482500</v>
      </c>
      <c r="J15" s="41">
        <f t="shared" si="7"/>
        <v>0</v>
      </c>
      <c r="K15" s="38">
        <f t="shared" si="7"/>
        <v>4482500</v>
      </c>
      <c r="L15" s="42">
        <f t="shared" si="7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81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1"/>
        <v>0</v>
      </c>
      <c r="G16" s="38">
        <f t="shared" si="6"/>
        <v>0</v>
      </c>
      <c r="H16" s="40">
        <f t="shared" si="2"/>
        <v>0</v>
      </c>
      <c r="I16" s="41">
        <f t="shared" si="7"/>
        <v>4482500</v>
      </c>
      <c r="J16" s="41">
        <f t="shared" si="7"/>
        <v>0</v>
      </c>
      <c r="K16" s="38">
        <f t="shared" si="7"/>
        <v>4482500</v>
      </c>
      <c r="L16" s="42">
        <f t="shared" si="7"/>
        <v>-4482500</v>
      </c>
      <c r="M16" s="46" t="s">
        <v>30</v>
      </c>
    </row>
    <row r="17" spans="1:16" s="44" customFormat="1" ht="47.25" customHeight="1" x14ac:dyDescent="0.25">
      <c r="A17" s="36" t="s">
        <v>79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1"/>
        <v>0</v>
      </c>
      <c r="G17" s="38">
        <f>C17-F17</f>
        <v>0</v>
      </c>
      <c r="H17" s="40">
        <f t="shared" si="2"/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v>0</v>
      </c>
      <c r="H18" s="34">
        <f t="shared" si="2"/>
        <v>0</v>
      </c>
      <c r="I18" s="35">
        <f>I19</f>
        <v>88968174.060000002</v>
      </c>
      <c r="J18" s="35">
        <v>0</v>
      </c>
      <c r="K18" s="32">
        <f t="shared" si="4"/>
        <v>88968174.060000002</v>
      </c>
      <c r="L18" s="23">
        <f t="shared" si="5"/>
        <v>-88968174.060000002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0"/>
        <v>0</v>
      </c>
      <c r="E19" s="33">
        <f t="shared" si="0"/>
        <v>0</v>
      </c>
      <c r="F19" s="25">
        <f t="shared" si="1"/>
        <v>0</v>
      </c>
      <c r="G19" s="32">
        <f t="shared" ref="G19:G39" si="8">C19-F19</f>
        <v>0</v>
      </c>
      <c r="H19" s="34">
        <f t="shared" si="2"/>
        <v>0</v>
      </c>
      <c r="I19" s="35">
        <f>I20</f>
        <v>88968174.060000002</v>
      </c>
      <c r="J19" s="35">
        <v>0</v>
      </c>
      <c r="K19" s="32">
        <f t="shared" si="4"/>
        <v>88968174.060000002</v>
      </c>
      <c r="L19" s="23">
        <f t="shared" si="5"/>
        <v>-88968174.060000002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8"/>
        <v>0</v>
      </c>
      <c r="H20" s="34">
        <f t="shared" si="2"/>
        <v>0</v>
      </c>
      <c r="I20" s="35">
        <f>I21</f>
        <v>88968174.060000002</v>
      </c>
      <c r="J20" s="35">
        <v>0</v>
      </c>
      <c r="K20" s="32">
        <f t="shared" si="4"/>
        <v>88968174.060000002</v>
      </c>
      <c r="L20" s="23">
        <f>L21</f>
        <v>-88968174.060000002</v>
      </c>
      <c r="M20" s="46" t="s">
        <v>30</v>
      </c>
    </row>
    <row r="21" spans="1:16" s="29" customFormat="1" ht="53.25" customHeight="1" x14ac:dyDescent="0.25">
      <c r="A21" s="21" t="s">
        <v>37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8"/>
        <v>0</v>
      </c>
      <c r="H21" s="34">
        <f t="shared" si="2"/>
        <v>0</v>
      </c>
      <c r="I21" s="35">
        <f>I22</f>
        <v>88968174.060000002</v>
      </c>
      <c r="J21" s="35">
        <v>0</v>
      </c>
      <c r="K21" s="32">
        <f t="shared" si="4"/>
        <v>88968174.060000002</v>
      </c>
      <c r="L21" s="23">
        <f>L22</f>
        <v>-88968174.060000002</v>
      </c>
      <c r="M21" s="46" t="s">
        <v>30</v>
      </c>
    </row>
    <row r="22" spans="1:16" s="29" customFormat="1" ht="51" customHeight="1" x14ac:dyDescent="0.25">
      <c r="A22" s="36" t="s">
        <v>39</v>
      </c>
      <c r="B22" s="37" t="s">
        <v>40</v>
      </c>
      <c r="C22" s="38">
        <v>0</v>
      </c>
      <c r="D22" s="39">
        <f>D23</f>
        <v>0</v>
      </c>
      <c r="E22" s="39">
        <f>E23</f>
        <v>0</v>
      </c>
      <c r="F22" s="25">
        <f t="shared" si="1"/>
        <v>0</v>
      </c>
      <c r="G22" s="38">
        <f t="shared" si="8"/>
        <v>0</v>
      </c>
      <c r="H22" s="40">
        <f t="shared" si="2"/>
        <v>0</v>
      </c>
      <c r="I22" s="41">
        <f>86958942.15+2009231.91</f>
        <v>88968174.060000002</v>
      </c>
      <c r="J22" s="41">
        <v>0</v>
      </c>
      <c r="K22" s="38">
        <f>I22-J22</f>
        <v>88968174.060000002</v>
      </c>
      <c r="L22" s="42">
        <f>G22-K22</f>
        <v>-88968174.060000002</v>
      </c>
      <c r="M22" s="46" t="s">
        <v>30</v>
      </c>
    </row>
    <row r="23" spans="1:16" s="29" customFormat="1" ht="33" customHeight="1" x14ac:dyDescent="0.25">
      <c r="A23" s="21" t="s">
        <v>41</v>
      </c>
      <c r="B23" s="31" t="s">
        <v>42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8"/>
        <v>0</v>
      </c>
      <c r="H23" s="34">
        <f t="shared" si="2"/>
        <v>0</v>
      </c>
      <c r="I23" s="35">
        <f>I24+I31</f>
        <v>3695844153.0299997</v>
      </c>
      <c r="J23" s="35">
        <f>J24+J31</f>
        <v>0</v>
      </c>
      <c r="K23" s="32">
        <f>I23-J23</f>
        <v>3695844153.0299997</v>
      </c>
      <c r="L23" s="23">
        <f t="shared" ref="L23:L25" si="9">G23-K23</f>
        <v>-3695844153.0299997</v>
      </c>
      <c r="M23" s="46" t="s">
        <v>30</v>
      </c>
    </row>
    <row r="24" spans="1:16" s="29" customFormat="1" ht="33" customHeight="1" x14ac:dyDescent="0.25">
      <c r="A24" s="21" t="s">
        <v>43</v>
      </c>
      <c r="B24" s="31" t="s">
        <v>44</v>
      </c>
      <c r="C24" s="32">
        <v>0</v>
      </c>
      <c r="D24" s="33">
        <f t="shared" si="0"/>
        <v>0</v>
      </c>
      <c r="E24" s="33">
        <f t="shared" si="0"/>
        <v>0</v>
      </c>
      <c r="F24" s="25">
        <f t="shared" si="1"/>
        <v>0</v>
      </c>
      <c r="G24" s="32">
        <f t="shared" si="8"/>
        <v>0</v>
      </c>
      <c r="H24" s="34">
        <f t="shared" si="2"/>
        <v>0</v>
      </c>
      <c r="I24" s="35">
        <f>I25+I29</f>
        <v>3694645860.4499998</v>
      </c>
      <c r="J24" s="35">
        <f>J29</f>
        <v>0</v>
      </c>
      <c r="K24" s="32">
        <f>I24-J24</f>
        <v>3694645860.4499998</v>
      </c>
      <c r="L24" s="23">
        <f t="shared" si="9"/>
        <v>-3694645860.4499998</v>
      </c>
      <c r="M24" s="46" t="s">
        <v>30</v>
      </c>
    </row>
    <row r="25" spans="1:16" s="29" customFormat="1" ht="33" customHeight="1" x14ac:dyDescent="0.25">
      <c r="A25" s="21" t="s">
        <v>45</v>
      </c>
      <c r="B25" s="31" t="s">
        <v>46</v>
      </c>
      <c r="C25" s="32">
        <v>0</v>
      </c>
      <c r="D25" s="33">
        <f t="shared" si="0"/>
        <v>0</v>
      </c>
      <c r="E25" s="33">
        <f t="shared" si="0"/>
        <v>0</v>
      </c>
      <c r="F25" s="25">
        <f t="shared" si="1"/>
        <v>0</v>
      </c>
      <c r="G25" s="32">
        <f>C25-F25</f>
        <v>0</v>
      </c>
      <c r="H25" s="34">
        <f t="shared" si="2"/>
        <v>0</v>
      </c>
      <c r="I25" s="35">
        <f>I26</f>
        <v>624250093.75999987</v>
      </c>
      <c r="J25" s="35">
        <v>0</v>
      </c>
      <c r="K25" s="32">
        <f t="shared" si="4"/>
        <v>624250093.75999987</v>
      </c>
      <c r="L25" s="23">
        <f t="shared" si="9"/>
        <v>-624250093.75999987</v>
      </c>
      <c r="M25" s="46" t="s">
        <v>30</v>
      </c>
    </row>
    <row r="26" spans="1:16" s="29" customFormat="1" ht="33" customHeight="1" x14ac:dyDescent="0.25">
      <c r="A26" s="21" t="s">
        <v>47</v>
      </c>
      <c r="B26" s="31" t="s">
        <v>48</v>
      </c>
      <c r="C26" s="32">
        <v>0</v>
      </c>
      <c r="D26" s="33">
        <f t="shared" si="0"/>
        <v>0</v>
      </c>
      <c r="E26" s="33">
        <f t="shared" si="0"/>
        <v>0</v>
      </c>
      <c r="F26" s="25">
        <f t="shared" si="1"/>
        <v>0</v>
      </c>
      <c r="G26" s="32">
        <f t="shared" si="8"/>
        <v>0</v>
      </c>
      <c r="H26" s="34">
        <f t="shared" si="2"/>
        <v>0</v>
      </c>
      <c r="I26" s="35">
        <f>I27+I28</f>
        <v>624250093.75999987</v>
      </c>
      <c r="J26" s="35">
        <v>0</v>
      </c>
      <c r="K26" s="32">
        <f>I26-J26</f>
        <v>624250093.75999987</v>
      </c>
      <c r="L26" s="23">
        <f>G26-K26</f>
        <v>-624250093.75999987</v>
      </c>
      <c r="M26" s="46" t="s">
        <v>30</v>
      </c>
    </row>
    <row r="27" spans="1:16" s="44" customFormat="1" ht="50.25" customHeight="1" x14ac:dyDescent="0.25">
      <c r="A27" s="36" t="s">
        <v>49</v>
      </c>
      <c r="B27" s="37" t="s">
        <v>50</v>
      </c>
      <c r="C27" s="38">
        <v>0</v>
      </c>
      <c r="D27" s="39">
        <f t="shared" si="0"/>
        <v>0</v>
      </c>
      <c r="E27" s="39">
        <f t="shared" si="0"/>
        <v>0</v>
      </c>
      <c r="F27" s="25">
        <f t="shared" si="1"/>
        <v>0</v>
      </c>
      <c r="G27" s="38">
        <f t="shared" si="8"/>
        <v>0</v>
      </c>
      <c r="H27" s="40">
        <f t="shared" si="2"/>
        <v>0</v>
      </c>
      <c r="I27" s="41">
        <f>1306193.2+1662127.08+1961392.45+2757679.68</f>
        <v>7687392.4100000001</v>
      </c>
      <c r="J27" s="41">
        <v>0</v>
      </c>
      <c r="K27" s="38">
        <f>I27-J27</f>
        <v>7687392.4100000001</v>
      </c>
      <c r="L27" s="42">
        <f>G27-K27</f>
        <v>-7687392.4100000001</v>
      </c>
      <c r="M27" s="45" t="s">
        <v>30</v>
      </c>
    </row>
    <row r="28" spans="1:16" s="44" customFormat="1" ht="48.75" customHeight="1" x14ac:dyDescent="0.25">
      <c r="A28" s="36" t="s">
        <v>51</v>
      </c>
      <c r="B28" s="37" t="s">
        <v>52</v>
      </c>
      <c r="C28" s="38">
        <v>0</v>
      </c>
      <c r="D28" s="39">
        <f t="shared" ref="D28:E28" si="10">D29</f>
        <v>0</v>
      </c>
      <c r="E28" s="39">
        <f t="shared" si="10"/>
        <v>0</v>
      </c>
      <c r="F28" s="25">
        <f t="shared" si="1"/>
        <v>0</v>
      </c>
      <c r="G28" s="38">
        <f t="shared" si="8"/>
        <v>0</v>
      </c>
      <c r="H28" s="40">
        <f t="shared" si="2"/>
        <v>0</v>
      </c>
      <c r="I28" s="41">
        <f>2493361.48+2565573.91+2472856.15+609030909.81</f>
        <v>616562701.3499999</v>
      </c>
      <c r="J28" s="41">
        <v>0</v>
      </c>
      <c r="K28" s="38">
        <f>I28-J28</f>
        <v>616562701.3499999</v>
      </c>
      <c r="L28" s="42">
        <f>G28-K28</f>
        <v>-616562701.3499999</v>
      </c>
      <c r="M28" s="45" t="s">
        <v>30</v>
      </c>
    </row>
    <row r="29" spans="1:16" s="29" customFormat="1" ht="33" customHeight="1" x14ac:dyDescent="0.25">
      <c r="A29" s="21" t="s">
        <v>53</v>
      </c>
      <c r="B29" s="31" t="s">
        <v>54</v>
      </c>
      <c r="C29" s="32">
        <v>0</v>
      </c>
      <c r="D29" s="33">
        <f>D30</f>
        <v>0</v>
      </c>
      <c r="E29" s="33">
        <f>E30</f>
        <v>0</v>
      </c>
      <c r="F29" s="25">
        <f t="shared" si="1"/>
        <v>0</v>
      </c>
      <c r="G29" s="32">
        <f t="shared" si="8"/>
        <v>0</v>
      </c>
      <c r="H29" s="34">
        <f t="shared" si="2"/>
        <v>0</v>
      </c>
      <c r="I29" s="35">
        <f>I30</f>
        <v>3070395766.6900001</v>
      </c>
      <c r="J29" s="35">
        <f>J30</f>
        <v>0</v>
      </c>
      <c r="K29" s="32">
        <f t="shared" si="4"/>
        <v>3070395766.6900001</v>
      </c>
      <c r="L29" s="23">
        <f>L30</f>
        <v>-3070395766.6900001</v>
      </c>
      <c r="M29" s="46" t="s">
        <v>30</v>
      </c>
    </row>
    <row r="30" spans="1:16" s="44" customFormat="1" ht="76.5" customHeight="1" x14ac:dyDescent="0.25">
      <c r="A30" s="36" t="s">
        <v>55</v>
      </c>
      <c r="B30" s="37" t="s">
        <v>56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8"/>
        <v>0</v>
      </c>
      <c r="H30" s="40">
        <f t="shared" si="2"/>
        <v>0</v>
      </c>
      <c r="I30" s="41">
        <f>1443247426.89+14040985.68+18161220.79+1594946133.33</f>
        <v>3070395766.6900001</v>
      </c>
      <c r="J30" s="41">
        <v>0</v>
      </c>
      <c r="K30" s="38">
        <f>I30-J30</f>
        <v>3070395766.6900001</v>
      </c>
      <c r="L30" s="38">
        <f>G30-K30</f>
        <v>-3070395766.6900001</v>
      </c>
      <c r="M30" s="45" t="s">
        <v>30</v>
      </c>
    </row>
    <row r="31" spans="1:16" s="29" customFormat="1" ht="45.75" customHeight="1" x14ac:dyDescent="0.25">
      <c r="A31" s="21" t="s">
        <v>57</v>
      </c>
      <c r="B31" s="31" t="s">
        <v>58</v>
      </c>
      <c r="C31" s="32">
        <f>C32</f>
        <v>0</v>
      </c>
      <c r="D31" s="33">
        <f>D32</f>
        <v>0</v>
      </c>
      <c r="E31" s="33">
        <f>E32</f>
        <v>0</v>
      </c>
      <c r="F31" s="25">
        <f t="shared" si="1"/>
        <v>0</v>
      </c>
      <c r="G31" s="32">
        <f t="shared" si="8"/>
        <v>0</v>
      </c>
      <c r="H31" s="34">
        <f t="shared" si="2"/>
        <v>0</v>
      </c>
      <c r="I31" s="35">
        <f>I32+I34</f>
        <v>1198292.58</v>
      </c>
      <c r="J31" s="35">
        <f>J32</f>
        <v>0</v>
      </c>
      <c r="K31" s="32">
        <f>I31-J31</f>
        <v>1198292.58</v>
      </c>
      <c r="L31" s="32">
        <f>L32+L34</f>
        <v>-1198292.58</v>
      </c>
      <c r="M31" s="46" t="s">
        <v>30</v>
      </c>
    </row>
    <row r="32" spans="1:16" s="29" customFormat="1" ht="33" customHeight="1" x14ac:dyDescent="0.25">
      <c r="A32" s="21" t="s">
        <v>59</v>
      </c>
      <c r="B32" s="31" t="s">
        <v>60</v>
      </c>
      <c r="C32" s="32">
        <v>0</v>
      </c>
      <c r="D32" s="33">
        <v>0</v>
      </c>
      <c r="E32" s="33">
        <v>0</v>
      </c>
      <c r="F32" s="25">
        <f t="shared" si="1"/>
        <v>0</v>
      </c>
      <c r="G32" s="32">
        <f t="shared" si="8"/>
        <v>0</v>
      </c>
      <c r="H32" s="34">
        <f t="shared" si="2"/>
        <v>0</v>
      </c>
      <c r="I32" s="35">
        <f>I33</f>
        <v>1184236</v>
      </c>
      <c r="J32" s="35">
        <f>J33</f>
        <v>0</v>
      </c>
      <c r="K32" s="32">
        <f t="shared" ref="K32" si="11">I32-J32</f>
        <v>1184236</v>
      </c>
      <c r="L32" s="32">
        <f>L33</f>
        <v>-1184236</v>
      </c>
      <c r="M32" s="46" t="s">
        <v>30</v>
      </c>
    </row>
    <row r="33" spans="1:16" s="44" customFormat="1" ht="33" customHeight="1" x14ac:dyDescent="0.25">
      <c r="A33" s="36" t="s">
        <v>68</v>
      </c>
      <c r="B33" s="37" t="s">
        <v>69</v>
      </c>
      <c r="C33" s="38">
        <v>0</v>
      </c>
      <c r="D33" s="39">
        <v>0</v>
      </c>
      <c r="E33" s="39">
        <v>0</v>
      </c>
      <c r="F33" s="25">
        <f t="shared" si="1"/>
        <v>0</v>
      </c>
      <c r="G33" s="38">
        <f t="shared" si="8"/>
        <v>0</v>
      </c>
      <c r="H33" s="40">
        <f t="shared" si="2"/>
        <v>0</v>
      </c>
      <c r="I33" s="41">
        <v>1184236</v>
      </c>
      <c r="J33" s="41">
        <v>0</v>
      </c>
      <c r="K33" s="38">
        <f>I33-J33</f>
        <v>1184236</v>
      </c>
      <c r="L33" s="38">
        <f>G33-K33</f>
        <v>-1184236</v>
      </c>
      <c r="M33" s="45" t="s">
        <v>30</v>
      </c>
    </row>
    <row r="34" spans="1:16" s="44" customFormat="1" ht="33" customHeight="1" x14ac:dyDescent="0.25">
      <c r="A34" s="21" t="s">
        <v>75</v>
      </c>
      <c r="B34" s="31" t="s">
        <v>76</v>
      </c>
      <c r="C34" s="32">
        <v>0</v>
      </c>
      <c r="D34" s="33">
        <v>0</v>
      </c>
      <c r="E34" s="33">
        <v>0</v>
      </c>
      <c r="F34" s="25">
        <f t="shared" si="1"/>
        <v>0</v>
      </c>
      <c r="G34" s="32">
        <f t="shared" si="8"/>
        <v>0</v>
      </c>
      <c r="H34" s="34">
        <f>G34/$G$40</f>
        <v>0</v>
      </c>
      <c r="I34" s="35">
        <f>I35</f>
        <v>14056.58</v>
      </c>
      <c r="J34" s="35">
        <f>J35</f>
        <v>0</v>
      </c>
      <c r="K34" s="32">
        <f>K35</f>
        <v>14056.58</v>
      </c>
      <c r="L34" s="32">
        <f>L35</f>
        <v>-14056.58</v>
      </c>
      <c r="M34" s="46" t="s">
        <v>30</v>
      </c>
    </row>
    <row r="35" spans="1:16" s="44" customFormat="1" ht="33" customHeight="1" x14ac:dyDescent="0.25">
      <c r="A35" s="36" t="s">
        <v>73</v>
      </c>
      <c r="B35" s="37" t="s">
        <v>74</v>
      </c>
      <c r="C35" s="38">
        <v>0</v>
      </c>
      <c r="D35" s="39">
        <v>0</v>
      </c>
      <c r="E35" s="39">
        <v>0</v>
      </c>
      <c r="F35" s="25">
        <f t="shared" si="1"/>
        <v>0</v>
      </c>
      <c r="G35" s="38">
        <f t="shared" si="8"/>
        <v>0</v>
      </c>
      <c r="H35" s="40">
        <f>G35/$G$40</f>
        <v>0</v>
      </c>
      <c r="I35" s="41">
        <v>14056.58</v>
      </c>
      <c r="J35" s="41">
        <v>0</v>
      </c>
      <c r="K35" s="38">
        <f>I35-J35</f>
        <v>14056.58</v>
      </c>
      <c r="L35" s="38">
        <f>G35-K35</f>
        <v>-14056.58</v>
      </c>
      <c r="M35" s="45" t="s">
        <v>30</v>
      </c>
    </row>
    <row r="36" spans="1:16" s="19" customFormat="1" ht="33" customHeight="1" x14ac:dyDescent="0.25">
      <c r="A36" s="47">
        <v>4</v>
      </c>
      <c r="B36" s="48" t="s">
        <v>61</v>
      </c>
      <c r="C36" s="49">
        <f>C37+C38+C39</f>
        <v>7640991226358</v>
      </c>
      <c r="D36" s="49">
        <f>D37+D38+D39</f>
        <v>0</v>
      </c>
      <c r="E36" s="49">
        <v>0</v>
      </c>
      <c r="F36" s="13">
        <f t="shared" si="1"/>
        <v>0</v>
      </c>
      <c r="G36" s="49">
        <f t="shared" si="8"/>
        <v>7640991226358</v>
      </c>
      <c r="H36" s="50">
        <f>G36/$G$40</f>
        <v>0.96819930991600744</v>
      </c>
      <c r="I36" s="51">
        <f>I37+I38+I39</f>
        <v>1345254809590.9102</v>
      </c>
      <c r="J36" s="51">
        <f>SUM(J37:J39)</f>
        <v>0</v>
      </c>
      <c r="K36" s="49">
        <f>I36-J36</f>
        <v>1345254809590.9102</v>
      </c>
      <c r="L36" s="49">
        <f>L37+L38+L39</f>
        <v>6295736416767.0898</v>
      </c>
      <c r="M36" s="52">
        <f>+K36/G36</f>
        <v>0.17605763044857101</v>
      </c>
      <c r="O36" s="18"/>
    </row>
    <row r="37" spans="1:16" s="58" customFormat="1" ht="33" customHeight="1" x14ac:dyDescent="0.25">
      <c r="A37" s="53">
        <v>41</v>
      </c>
      <c r="B37" s="54" t="s">
        <v>62</v>
      </c>
      <c r="C37" s="55">
        <v>10073090054</v>
      </c>
      <c r="D37" s="56">
        <v>0</v>
      </c>
      <c r="E37" s="56">
        <v>0</v>
      </c>
      <c r="F37" s="25">
        <f t="shared" si="1"/>
        <v>0</v>
      </c>
      <c r="G37" s="55">
        <f t="shared" si="8"/>
        <v>10073090054</v>
      </c>
      <c r="H37" s="40">
        <f>G37/$G$40</f>
        <v>1.2763735162215533E-3</v>
      </c>
      <c r="I37" s="41">
        <v>10709702.540000001</v>
      </c>
      <c r="J37" s="41">
        <v>0</v>
      </c>
      <c r="K37" s="55">
        <f>I37-J37</f>
        <v>10709702.540000001</v>
      </c>
      <c r="L37" s="57">
        <f>G37-K37</f>
        <v>10062380351.459999</v>
      </c>
      <c r="M37" s="43">
        <f>+K37/G37</f>
        <v>1.0631993243967082E-3</v>
      </c>
      <c r="O37" s="59"/>
      <c r="P37" s="19"/>
    </row>
    <row r="38" spans="1:16" s="58" customFormat="1" ht="33" customHeight="1" x14ac:dyDescent="0.25">
      <c r="A38" s="53">
        <v>42</v>
      </c>
      <c r="B38" s="54" t="s">
        <v>63</v>
      </c>
      <c r="C38" s="60">
        <v>2720001826821</v>
      </c>
      <c r="D38" s="61">
        <v>0</v>
      </c>
      <c r="E38" s="61">
        <v>0</v>
      </c>
      <c r="F38" s="25">
        <f t="shared" si="1"/>
        <v>0</v>
      </c>
      <c r="G38" s="55">
        <f t="shared" si="8"/>
        <v>2720001826821</v>
      </c>
      <c r="H38" s="40">
        <f>G38/$G$40</f>
        <v>0.3446547461818778</v>
      </c>
      <c r="I38" s="41">
        <v>1340473442771</v>
      </c>
      <c r="J38" s="41">
        <v>0</v>
      </c>
      <c r="K38" s="57">
        <f>I38-J38</f>
        <v>1340473442771</v>
      </c>
      <c r="L38" s="57">
        <f>G38-K38</f>
        <v>1379528384050</v>
      </c>
      <c r="M38" s="43">
        <f>+K38/G38</f>
        <v>0.49282078767486609</v>
      </c>
      <c r="O38" s="59"/>
      <c r="P38" s="19"/>
    </row>
    <row r="39" spans="1:16" s="58" customFormat="1" ht="33" customHeight="1" thickBot="1" x14ac:dyDescent="0.3">
      <c r="A39" s="62">
        <v>43</v>
      </c>
      <c r="B39" s="63" t="s">
        <v>64</v>
      </c>
      <c r="C39" s="64">
        <v>4910916309483</v>
      </c>
      <c r="D39" s="65">
        <v>0</v>
      </c>
      <c r="E39" s="65">
        <v>0</v>
      </c>
      <c r="F39" s="25">
        <f t="shared" si="1"/>
        <v>0</v>
      </c>
      <c r="G39" s="64">
        <f t="shared" si="8"/>
        <v>4910916309483</v>
      </c>
      <c r="H39" s="40">
        <f>G39/$G$40</f>
        <v>0.62226819021790813</v>
      </c>
      <c r="I39" s="66">
        <v>4770657117.3699999</v>
      </c>
      <c r="J39" s="66">
        <v>0</v>
      </c>
      <c r="K39" s="64">
        <f>I39-J39</f>
        <v>4770657117.3699999</v>
      </c>
      <c r="L39" s="57">
        <f>G39-K39</f>
        <v>4906145652365.6299</v>
      </c>
      <c r="M39" s="43">
        <f>+K39/G39</f>
        <v>9.7143930312105727E-4</v>
      </c>
      <c r="N39" s="59"/>
      <c r="O39" s="59"/>
      <c r="P39" s="19"/>
    </row>
    <row r="40" spans="1:16" s="8" customFormat="1" ht="33" customHeight="1" thickTop="1" thickBot="1" x14ac:dyDescent="0.3">
      <c r="A40" s="87" t="s">
        <v>65</v>
      </c>
      <c r="B40" s="88"/>
      <c r="C40" s="68">
        <f>C8+C36</f>
        <v>7891961033334</v>
      </c>
      <c r="D40" s="68">
        <f>D8+D36</f>
        <v>0</v>
      </c>
      <c r="E40" s="68">
        <f>E8+E36</f>
        <v>0</v>
      </c>
      <c r="F40" s="68">
        <f t="shared" si="1"/>
        <v>0</v>
      </c>
      <c r="G40" s="68">
        <f>G8+G36</f>
        <v>7891961033334</v>
      </c>
      <c r="H40" s="69">
        <f>G40/$G$40</f>
        <v>1</v>
      </c>
      <c r="I40" s="68">
        <f>I8+I36</f>
        <v>1425313513609.1702</v>
      </c>
      <c r="J40" s="68">
        <f>J8+J36</f>
        <v>0</v>
      </c>
      <c r="K40" s="68">
        <f>K8+K36</f>
        <v>1425313513609.1702</v>
      </c>
      <c r="L40" s="68">
        <f>G40-K40</f>
        <v>6466647519724.8301</v>
      </c>
      <c r="M40" s="70">
        <f>+K40/G40</f>
        <v>0.18060321225471623</v>
      </c>
      <c r="O40" s="71"/>
      <c r="P40" s="19"/>
    </row>
    <row r="41" spans="1:16" s="8" customFormat="1" ht="14.25" customHeight="1" thickTop="1" x14ac:dyDescent="0.25">
      <c r="B41" s="72"/>
      <c r="C41" s="73"/>
      <c r="D41" s="74"/>
      <c r="E41" s="74"/>
      <c r="F41" s="74"/>
      <c r="G41" s="73"/>
      <c r="H41" s="74"/>
      <c r="I41" s="74"/>
      <c r="J41" s="74"/>
      <c r="K41" s="73"/>
      <c r="L41" s="75"/>
    </row>
    <row r="42" spans="1:16" s="2" customFormat="1" ht="14.25" customHeight="1" x14ac:dyDescent="0.25">
      <c r="A42" s="80" t="s">
        <v>86</v>
      </c>
      <c r="D42" s="8"/>
      <c r="E42" s="8"/>
      <c r="F42" s="8"/>
      <c r="H42" s="77"/>
      <c r="I42" s="9"/>
      <c r="J42" s="9"/>
      <c r="K42" s="9"/>
      <c r="L42" s="9"/>
      <c r="M42" s="77"/>
    </row>
    <row r="43" spans="1:16" s="2" customFormat="1" ht="33" customHeight="1" x14ac:dyDescent="0.25">
      <c r="A43" s="80" t="s">
        <v>87</v>
      </c>
      <c r="D43" s="8"/>
      <c r="E43" s="8"/>
      <c r="F43" s="8"/>
      <c r="I43" s="9"/>
      <c r="J43" s="9"/>
      <c r="K43" s="9"/>
      <c r="L43" s="9"/>
    </row>
    <row r="44" spans="1:16" s="2" customFormat="1" ht="13.5" customHeight="1" x14ac:dyDescent="0.25">
      <c r="A44" s="85"/>
      <c r="D44" s="8"/>
      <c r="E44" s="8"/>
      <c r="F44" s="8"/>
      <c r="G44" s="9"/>
      <c r="I44" s="9"/>
      <c r="J44" s="9"/>
      <c r="K44" s="9"/>
      <c r="L44" s="9"/>
      <c r="M44" s="77"/>
    </row>
    <row r="45" spans="1:16" s="2" customFormat="1" ht="18" customHeight="1" x14ac:dyDescent="0.25">
      <c r="A45" s="86" t="s">
        <v>88</v>
      </c>
      <c r="D45" s="8"/>
      <c r="E45" s="8"/>
      <c r="F45" s="8"/>
      <c r="I45" s="9"/>
      <c r="J45" s="9"/>
      <c r="K45" s="9"/>
      <c r="L45" s="9"/>
    </row>
    <row r="46" spans="1:16" s="2" customFormat="1" ht="18.75" customHeight="1" x14ac:dyDescent="0.25">
      <c r="A46" s="86" t="s">
        <v>66</v>
      </c>
      <c r="C46" s="4"/>
      <c r="D46" s="78"/>
      <c r="E46" s="78"/>
      <c r="F46" s="78"/>
      <c r="G46" s="58"/>
      <c r="H46" s="58"/>
      <c r="I46" s="58"/>
      <c r="J46" s="59"/>
      <c r="K46" s="79"/>
      <c r="L46" s="59"/>
    </row>
    <row r="47" spans="1:16" s="2" customFormat="1" ht="33" customHeight="1" x14ac:dyDescent="0.25">
      <c r="A47" s="5"/>
      <c r="D47" s="8"/>
      <c r="E47" s="8"/>
      <c r="F47" s="8"/>
      <c r="J47" s="9"/>
      <c r="L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  <row r="51" spans="1:10" s="2" customFormat="1" ht="33" customHeight="1" x14ac:dyDescent="0.25">
      <c r="A51" s="5"/>
      <c r="D51" s="8"/>
      <c r="E51" s="8"/>
      <c r="F51" s="8"/>
      <c r="J51" s="9"/>
    </row>
    <row r="52" spans="1:10" s="2" customFormat="1" ht="33" customHeight="1" x14ac:dyDescent="0.25">
      <c r="A52" s="5"/>
      <c r="D52" s="8"/>
      <c r="E52" s="8"/>
      <c r="F52" s="8"/>
      <c r="J52" s="9"/>
    </row>
    <row r="53" spans="1:10" s="2" customFormat="1" ht="33" customHeight="1" x14ac:dyDescent="0.25">
      <c r="A53" s="5"/>
      <c r="D53" s="8"/>
      <c r="E53" s="8"/>
      <c r="F53" s="8"/>
      <c r="J53" s="9"/>
    </row>
  </sheetData>
  <autoFilter ref="N1:N53" xr:uid="{ADA92C4C-CA7C-41A7-AD00-41BDF36AEF99}"/>
  <mergeCells count="16">
    <mergeCell ref="A40:B40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 2023</vt:lpstr>
      <vt:lpstr>FEBRERO 2023</vt:lpstr>
      <vt:lpstr>MARZO 2023</vt:lpstr>
      <vt:lpstr>ABRIL 2023 </vt:lpstr>
      <vt:lpstr>'ABRIL 2023 '!Área_de_impresión</vt:lpstr>
      <vt:lpstr>'ENERO 2023'!Área_de_impresión</vt:lpstr>
      <vt:lpstr>'FEBRERO 2023'!Área_de_impresión</vt:lpstr>
      <vt:lpstr>'MARZO 2023'!Área_de_impresión</vt:lpstr>
      <vt:lpstr>'ABRIL 2023 '!Títulos_a_imprimir</vt:lpstr>
      <vt:lpstr>'ENERO 2023'!Títulos_a_imprimir</vt:lpstr>
      <vt:lpstr>'FEBRERO 2023'!Títulos_a_imprimir</vt:lpstr>
      <vt:lpstr>'MARZO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2023-04-21T13:27:26Z</cp:lastPrinted>
  <dcterms:created xsi:type="dcterms:W3CDTF">2023-02-16T14:23:40Z</dcterms:created>
  <dcterms:modified xsi:type="dcterms:W3CDTF">2023-05-17T20:37:21Z</dcterms:modified>
</cp:coreProperties>
</file>