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wnloads\INFORME EJECUCIÓN INGRESOS MAYO_2021\"/>
    </mc:Choice>
  </mc:AlternateContent>
  <xr:revisionPtr revIDLastSave="0" documentId="13_ncr:1_{CCA55541-F39F-4A66-B82D-EE27CE97E75C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ENERO 2021 " sheetId="3" r:id="rId1"/>
    <sheet name="FEBRERO 2021" sheetId="2" r:id="rId2"/>
    <sheet name="MARZO 2021 " sheetId="4" r:id="rId3"/>
    <sheet name="ABRIL 2021" sheetId="5" r:id="rId4"/>
  </sheets>
  <definedNames>
    <definedName name="_xlnm._FilterDatabase" localSheetId="3" hidden="1">'ABRIL 2021'!$A$6:$J$41</definedName>
    <definedName name="_xlnm._FilterDatabase" localSheetId="1" hidden="1">'FEBRERO 2021'!$A$6:$J$40</definedName>
    <definedName name="_xlnm._FilterDatabase" localSheetId="2" hidden="1">'MARZO 2021 '!$A$6:$J$40</definedName>
    <definedName name="_xlnm.Print_Area" localSheetId="3">'ABRIL 2021'!$A$1:$K$41</definedName>
    <definedName name="_xlnm.Print_Area" localSheetId="0">'ENERO 2021 '!$A$8:$J$40</definedName>
    <definedName name="_xlnm.Print_Area" localSheetId="1">'FEBRERO 2021'!$A$1:$K$40</definedName>
    <definedName name="_xlnm.Print_Area" localSheetId="2">'MARZO 2021 '!$A$1:$K$40</definedName>
    <definedName name="_xlnm.Print_Titles" localSheetId="3">'ABRIL 2021'!$1:$6</definedName>
    <definedName name="_xlnm.Print_Titles" localSheetId="0">'ENERO 2021 '!$1:$7</definedName>
    <definedName name="_xlnm.Print_Titles" localSheetId="1">'FEBRERO 2021'!$1:$6</definedName>
    <definedName name="_xlnm.Print_Titles" localSheetId="2">'MARZO 2021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5" l="1"/>
  <c r="I20" i="5"/>
  <c r="I25" i="5"/>
  <c r="I26" i="5"/>
  <c r="I28" i="5"/>
  <c r="I31" i="5"/>
  <c r="I30" i="5" s="1"/>
  <c r="J32" i="5"/>
  <c r="I34" i="5"/>
  <c r="F39" i="5" l="1"/>
  <c r="F38" i="5" s="1"/>
  <c r="E39" i="5"/>
  <c r="E38" i="5" s="1"/>
  <c r="E37" i="5" s="1"/>
  <c r="E36" i="5" s="1"/>
  <c r="D39" i="5"/>
  <c r="D38" i="5" s="1"/>
  <c r="D37" i="5" s="1"/>
  <c r="D36" i="5" s="1"/>
  <c r="D35" i="5" s="1"/>
  <c r="I35" i="5"/>
  <c r="C35" i="5"/>
  <c r="E34" i="5"/>
  <c r="E33" i="5" s="1"/>
  <c r="E31" i="5" s="1"/>
  <c r="E30" i="5" s="1"/>
  <c r="E29" i="5" s="1"/>
  <c r="E28" i="5" s="1"/>
  <c r="E27" i="5" s="1"/>
  <c r="E26" i="5" s="1"/>
  <c r="E25" i="5" s="1"/>
  <c r="E24" i="5" s="1"/>
  <c r="E23" i="5" s="1"/>
  <c r="E22" i="5" s="1"/>
  <c r="E21" i="5" s="1"/>
  <c r="E20" i="5" s="1"/>
  <c r="E19" i="5" s="1"/>
  <c r="E18" i="5" s="1"/>
  <c r="E17" i="5" s="1"/>
  <c r="E16" i="5" s="1"/>
  <c r="E15" i="5" s="1"/>
  <c r="E14" i="5" s="1"/>
  <c r="E13" i="5" s="1"/>
  <c r="E12" i="5" s="1"/>
  <c r="E11" i="5" s="1"/>
  <c r="E10" i="5" s="1"/>
  <c r="E9" i="5" s="1"/>
  <c r="E8" i="5" s="1"/>
  <c r="I33" i="5"/>
  <c r="I29" i="5" s="1"/>
  <c r="J28" i="5"/>
  <c r="I27" i="5"/>
  <c r="I24" i="5"/>
  <c r="I19" i="5"/>
  <c r="I18" i="5" s="1"/>
  <c r="I17" i="5" s="1"/>
  <c r="I16" i="5" s="1"/>
  <c r="J16" i="5" s="1"/>
  <c r="J15" i="5"/>
  <c r="I13" i="5"/>
  <c r="C12" i="5"/>
  <c r="C11" i="5" s="1"/>
  <c r="C10" i="5" s="1"/>
  <c r="C9" i="5" s="1"/>
  <c r="C8" i="5" s="1"/>
  <c r="C39" i="5" s="1"/>
  <c r="G39" i="5" s="1"/>
  <c r="H32" i="5" s="1"/>
  <c r="G35" i="5" l="1"/>
  <c r="H35" i="5" s="1"/>
  <c r="H31" i="5"/>
  <c r="H29" i="5"/>
  <c r="H39" i="5"/>
  <c r="H28" i="5"/>
  <c r="H22" i="5"/>
  <c r="H30" i="5"/>
  <c r="H24" i="5"/>
  <c r="H16" i="5"/>
  <c r="H15" i="5"/>
  <c r="J31" i="5"/>
  <c r="G38" i="5"/>
  <c r="F37" i="5"/>
  <c r="I23" i="5"/>
  <c r="I22" i="5" s="1"/>
  <c r="J24" i="5"/>
  <c r="K35" i="5"/>
  <c r="J35" i="5"/>
  <c r="I12" i="5"/>
  <c r="F35" i="5"/>
  <c r="F34" i="5" s="1"/>
  <c r="F32" i="5" s="1"/>
  <c r="D34" i="5"/>
  <c r="D33" i="5" s="1"/>
  <c r="D31" i="5" s="1"/>
  <c r="D30" i="5" s="1"/>
  <c r="D29" i="5" s="1"/>
  <c r="D28" i="5" s="1"/>
  <c r="D27" i="5" s="1"/>
  <c r="D26" i="5" s="1"/>
  <c r="D25" i="5" s="1"/>
  <c r="D24" i="5" s="1"/>
  <c r="D23" i="5" s="1"/>
  <c r="D22" i="5" s="1"/>
  <c r="D21" i="5" s="1"/>
  <c r="D20" i="5" s="1"/>
  <c r="D19" i="5" s="1"/>
  <c r="D18" i="5" s="1"/>
  <c r="D17" i="5" s="1"/>
  <c r="D16" i="5" s="1"/>
  <c r="D15" i="5" s="1"/>
  <c r="D14" i="5" s="1"/>
  <c r="D13" i="5" s="1"/>
  <c r="D12" i="5" s="1"/>
  <c r="D11" i="5" s="1"/>
  <c r="D10" i="5" s="1"/>
  <c r="D9" i="5" s="1"/>
  <c r="D8" i="5" s="1"/>
  <c r="J22" i="5" l="1"/>
  <c r="J38" i="5"/>
  <c r="H38" i="5"/>
  <c r="K38" i="5"/>
  <c r="I11" i="5"/>
  <c r="J30" i="5"/>
  <c r="J29" i="5"/>
  <c r="G37" i="5"/>
  <c r="F36" i="5"/>
  <c r="G36" i="5" s="1"/>
  <c r="G34" i="5"/>
  <c r="F33" i="5"/>
  <c r="I15" i="4"/>
  <c r="I25" i="4"/>
  <c r="I26" i="4"/>
  <c r="K36" i="5" l="1"/>
  <c r="J36" i="5"/>
  <c r="H36" i="5"/>
  <c r="J34" i="5"/>
  <c r="J33" i="5" s="1"/>
  <c r="H34" i="5"/>
  <c r="H37" i="5"/>
  <c r="K37" i="5"/>
  <c r="J37" i="5"/>
  <c r="F31" i="5"/>
  <c r="F30" i="5" s="1"/>
  <c r="F29" i="5" s="1"/>
  <c r="F28" i="5" s="1"/>
  <c r="F27" i="5" s="1"/>
  <c r="G33" i="5"/>
  <c r="H33" i="5" s="1"/>
  <c r="I21" i="5"/>
  <c r="I10" i="5" s="1"/>
  <c r="F38" i="4"/>
  <c r="F37" i="4" s="1"/>
  <c r="E38" i="4"/>
  <c r="E37" i="4" s="1"/>
  <c r="E36" i="4" s="1"/>
  <c r="E35" i="4" s="1"/>
  <c r="D38" i="4"/>
  <c r="D37" i="4"/>
  <c r="D36" i="4" s="1"/>
  <c r="D35" i="4" s="1"/>
  <c r="D34" i="4" s="1"/>
  <c r="I34" i="4"/>
  <c r="C34" i="4"/>
  <c r="I33" i="4"/>
  <c r="I32" i="4" s="1"/>
  <c r="E33" i="4"/>
  <c r="E32" i="4" s="1"/>
  <c r="E31" i="4" s="1"/>
  <c r="E30" i="4" s="1"/>
  <c r="E29" i="4" s="1"/>
  <c r="E28" i="4" s="1"/>
  <c r="E27" i="4" s="1"/>
  <c r="E26" i="4" s="1"/>
  <c r="E25" i="4" s="1"/>
  <c r="E24" i="4" s="1"/>
  <c r="E23" i="4" s="1"/>
  <c r="E22" i="4" s="1"/>
  <c r="E21" i="4" s="1"/>
  <c r="E20" i="4" s="1"/>
  <c r="E19" i="4" s="1"/>
  <c r="E18" i="4" s="1"/>
  <c r="E17" i="4" s="1"/>
  <c r="E16" i="4" s="1"/>
  <c r="E15" i="4" s="1"/>
  <c r="E14" i="4" s="1"/>
  <c r="E13" i="4" s="1"/>
  <c r="E12" i="4" s="1"/>
  <c r="E11" i="4" s="1"/>
  <c r="E10" i="4" s="1"/>
  <c r="E9" i="4" s="1"/>
  <c r="E8" i="4" s="1"/>
  <c r="I31" i="4"/>
  <c r="J31" i="4" s="1"/>
  <c r="J28" i="4"/>
  <c r="I27" i="4"/>
  <c r="I24" i="4"/>
  <c r="I20" i="4"/>
  <c r="I19" i="4" s="1"/>
  <c r="I18" i="4" s="1"/>
  <c r="I17" i="4" s="1"/>
  <c r="I16" i="4" s="1"/>
  <c r="J16" i="4" s="1"/>
  <c r="C12" i="4"/>
  <c r="C11" i="4" s="1"/>
  <c r="C10" i="4" s="1"/>
  <c r="C9" i="4" s="1"/>
  <c r="C8" i="4" s="1"/>
  <c r="C38" i="4" s="1"/>
  <c r="G38" i="4" l="1"/>
  <c r="G27" i="5"/>
  <c r="F26" i="5"/>
  <c r="I9" i="5"/>
  <c r="J24" i="4"/>
  <c r="I23" i="4"/>
  <c r="I22" i="4" s="1"/>
  <c r="J22" i="4" s="1"/>
  <c r="H31" i="4"/>
  <c r="H30" i="4"/>
  <c r="H29" i="4"/>
  <c r="H24" i="4"/>
  <c r="H16" i="4"/>
  <c r="H15" i="4"/>
  <c r="H38" i="4"/>
  <c r="H28" i="4"/>
  <c r="H22" i="4"/>
  <c r="D33" i="4"/>
  <c r="D32" i="4" s="1"/>
  <c r="D31" i="4" s="1"/>
  <c r="D30" i="4" s="1"/>
  <c r="D29" i="4" s="1"/>
  <c r="D28" i="4" s="1"/>
  <c r="D27" i="4" s="1"/>
  <c r="D26" i="4" s="1"/>
  <c r="D25" i="4" s="1"/>
  <c r="D24" i="4" s="1"/>
  <c r="D23" i="4" s="1"/>
  <c r="D22" i="4" s="1"/>
  <c r="D21" i="4" s="1"/>
  <c r="D20" i="4" s="1"/>
  <c r="D19" i="4" s="1"/>
  <c r="D18" i="4" s="1"/>
  <c r="D17" i="4" s="1"/>
  <c r="D16" i="4" s="1"/>
  <c r="D15" i="4" s="1"/>
  <c r="D14" i="4" s="1"/>
  <c r="D13" i="4" s="1"/>
  <c r="D12" i="4" s="1"/>
  <c r="D11" i="4" s="1"/>
  <c r="D10" i="4" s="1"/>
  <c r="D9" i="4" s="1"/>
  <c r="D8" i="4" s="1"/>
  <c r="F34" i="4"/>
  <c r="F33" i="4" s="1"/>
  <c r="G34" i="4"/>
  <c r="G37" i="4"/>
  <c r="F36" i="4"/>
  <c r="J15" i="4"/>
  <c r="I13" i="4"/>
  <c r="I30" i="4"/>
  <c r="K34" i="4"/>
  <c r="I34" i="2"/>
  <c r="C34" i="2"/>
  <c r="F38" i="2"/>
  <c r="F37" i="2" s="1"/>
  <c r="F36" i="2" s="1"/>
  <c r="E38" i="2"/>
  <c r="E37" i="2" s="1"/>
  <c r="E36" i="2" s="1"/>
  <c r="E35" i="2" s="1"/>
  <c r="E33" i="2" s="1"/>
  <c r="E32" i="2" s="1"/>
  <c r="E31" i="2" s="1"/>
  <c r="E30" i="2" s="1"/>
  <c r="E29" i="2" s="1"/>
  <c r="E28" i="2" s="1"/>
  <c r="E27" i="2" s="1"/>
  <c r="E26" i="2" s="1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E13" i="2" s="1"/>
  <c r="E12" i="2" s="1"/>
  <c r="E11" i="2" s="1"/>
  <c r="E10" i="2" s="1"/>
  <c r="E9" i="2" s="1"/>
  <c r="D38" i="2"/>
  <c r="D37" i="2" s="1"/>
  <c r="D36" i="2" s="1"/>
  <c r="F13" i="3"/>
  <c r="G13" i="3" s="1"/>
  <c r="I13" i="3"/>
  <c r="F14" i="3"/>
  <c r="G14" i="3" s="1"/>
  <c r="F15" i="3"/>
  <c r="G15" i="3" s="1"/>
  <c r="C19" i="3"/>
  <c r="C18" i="3" s="1"/>
  <c r="C17" i="3" s="1"/>
  <c r="C16" i="3" s="1"/>
  <c r="C12" i="3" s="1"/>
  <c r="C11" i="3" s="1"/>
  <c r="D19" i="3"/>
  <c r="D18" i="3" s="1"/>
  <c r="D17" i="3" s="1"/>
  <c r="D16" i="3" s="1"/>
  <c r="D12" i="3" s="1"/>
  <c r="D11" i="3" s="1"/>
  <c r="E19" i="3"/>
  <c r="E18" i="3" s="1"/>
  <c r="E17" i="3" s="1"/>
  <c r="E16" i="3" s="1"/>
  <c r="E12" i="3" s="1"/>
  <c r="E11" i="3" s="1"/>
  <c r="I19" i="3"/>
  <c r="I18" i="3" s="1"/>
  <c r="I17" i="3" s="1"/>
  <c r="I16" i="3" s="1"/>
  <c r="F20" i="3"/>
  <c r="G20" i="3" s="1"/>
  <c r="C24" i="3"/>
  <c r="C23" i="3" s="1"/>
  <c r="D24" i="3"/>
  <c r="D23" i="3" s="1"/>
  <c r="E24" i="3"/>
  <c r="E23" i="3" s="1"/>
  <c r="I24" i="3"/>
  <c r="I23" i="3" s="1"/>
  <c r="F25" i="3"/>
  <c r="G25" i="3" s="1"/>
  <c r="F26" i="3"/>
  <c r="G26" i="3" s="1"/>
  <c r="C27" i="3"/>
  <c r="D27" i="3"/>
  <c r="E27" i="3"/>
  <c r="I27" i="3"/>
  <c r="F28" i="3"/>
  <c r="G28" i="3" s="1"/>
  <c r="C30" i="3"/>
  <c r="D30" i="3"/>
  <c r="E30" i="3"/>
  <c r="I30" i="3"/>
  <c r="F31" i="3"/>
  <c r="G31" i="3" s="1"/>
  <c r="C32" i="3"/>
  <c r="D32" i="3"/>
  <c r="E32" i="3"/>
  <c r="I32" i="3"/>
  <c r="F33" i="3"/>
  <c r="G33" i="3" s="1"/>
  <c r="C34" i="3"/>
  <c r="G34" i="3" s="1"/>
  <c r="J34" i="3" s="1"/>
  <c r="D34" i="3"/>
  <c r="I34" i="3"/>
  <c r="F35" i="3"/>
  <c r="G35" i="3" s="1"/>
  <c r="J35" i="3" s="1"/>
  <c r="F36" i="3"/>
  <c r="G36" i="3" s="1"/>
  <c r="F37" i="3"/>
  <c r="G37" i="3"/>
  <c r="K37" i="3" s="1"/>
  <c r="J27" i="5" l="1"/>
  <c r="H27" i="5"/>
  <c r="I8" i="5"/>
  <c r="G26" i="5"/>
  <c r="F25" i="5"/>
  <c r="K34" i="3"/>
  <c r="D29" i="3"/>
  <c r="J37" i="4"/>
  <c r="H37" i="4"/>
  <c r="K37" i="4"/>
  <c r="J30" i="4"/>
  <c r="I29" i="4"/>
  <c r="I12" i="4"/>
  <c r="G36" i="4"/>
  <c r="F35" i="4"/>
  <c r="G35" i="4" s="1"/>
  <c r="J34" i="4"/>
  <c r="H34" i="4"/>
  <c r="G33" i="4"/>
  <c r="F32" i="4"/>
  <c r="C29" i="3"/>
  <c r="I22" i="3"/>
  <c r="I29" i="3"/>
  <c r="E22" i="3"/>
  <c r="E29" i="3"/>
  <c r="D22" i="3"/>
  <c r="C22" i="3"/>
  <c r="F35" i="2"/>
  <c r="D35" i="2"/>
  <c r="E8" i="2"/>
  <c r="J15" i="3"/>
  <c r="J26" i="3"/>
  <c r="J14" i="3"/>
  <c r="I12" i="3"/>
  <c r="J28" i="3"/>
  <c r="J27" i="3" s="1"/>
  <c r="G27" i="3"/>
  <c r="J36" i="3"/>
  <c r="K36" i="3"/>
  <c r="J33" i="3"/>
  <c r="J32" i="3" s="1"/>
  <c r="G32" i="3"/>
  <c r="J25" i="3"/>
  <c r="G24" i="3"/>
  <c r="J31" i="3"/>
  <c r="J30" i="3" s="1"/>
  <c r="J29" i="3" s="1"/>
  <c r="G30" i="3"/>
  <c r="I21" i="3"/>
  <c r="J20" i="3"/>
  <c r="J19" i="3" s="1"/>
  <c r="J18" i="3" s="1"/>
  <c r="J17" i="3" s="1"/>
  <c r="J16" i="3" s="1"/>
  <c r="G19" i="3"/>
  <c r="J13" i="3"/>
  <c r="J37" i="3"/>
  <c r="K35" i="3"/>
  <c r="F32" i="3"/>
  <c r="F30" i="3"/>
  <c r="F27" i="3"/>
  <c r="F24" i="3"/>
  <c r="F23" i="3" s="1"/>
  <c r="F19" i="3"/>
  <c r="F18" i="3" s="1"/>
  <c r="F17" i="3" s="1"/>
  <c r="F16" i="3" s="1"/>
  <c r="F12" i="3" s="1"/>
  <c r="F11" i="3" s="1"/>
  <c r="K13" i="3"/>
  <c r="E21" i="3" l="1"/>
  <c r="E10" i="3" s="1"/>
  <c r="E9" i="3" s="1"/>
  <c r="E8" i="3" s="1"/>
  <c r="E38" i="3" s="1"/>
  <c r="D21" i="3"/>
  <c r="D10" i="3" s="1"/>
  <c r="D9" i="3" s="1"/>
  <c r="D8" i="3" s="1"/>
  <c r="D38" i="3" s="1"/>
  <c r="H26" i="5"/>
  <c r="J26" i="5"/>
  <c r="I39" i="5"/>
  <c r="K39" i="5" s="1"/>
  <c r="F24" i="5"/>
  <c r="F23" i="5" s="1"/>
  <c r="G25" i="5"/>
  <c r="J24" i="3"/>
  <c r="J23" i="3" s="1"/>
  <c r="C21" i="3"/>
  <c r="C10" i="3" s="1"/>
  <c r="C9" i="3" s="1"/>
  <c r="C8" i="3" s="1"/>
  <c r="C38" i="3" s="1"/>
  <c r="J33" i="4"/>
  <c r="J32" i="4" s="1"/>
  <c r="H33" i="4"/>
  <c r="K36" i="4"/>
  <c r="H36" i="4"/>
  <c r="J36" i="4"/>
  <c r="G32" i="4"/>
  <c r="H32" i="4" s="1"/>
  <c r="F31" i="4"/>
  <c r="F30" i="4" s="1"/>
  <c r="F29" i="4" s="1"/>
  <c r="F28" i="4" s="1"/>
  <c r="F27" i="4" s="1"/>
  <c r="J35" i="4"/>
  <c r="H35" i="4"/>
  <c r="K35" i="4"/>
  <c r="I11" i="4"/>
  <c r="J29" i="4"/>
  <c r="I21" i="4"/>
  <c r="J22" i="3"/>
  <c r="J21" i="3" s="1"/>
  <c r="F22" i="3"/>
  <c r="D34" i="2"/>
  <c r="J12" i="3"/>
  <c r="J11" i="3" s="1"/>
  <c r="I11" i="3"/>
  <c r="F29" i="3"/>
  <c r="F21" i="3" s="1"/>
  <c r="F10" i="3" s="1"/>
  <c r="F9" i="3" s="1"/>
  <c r="F8" i="3" s="1"/>
  <c r="F38" i="3" s="1"/>
  <c r="G18" i="3"/>
  <c r="G29" i="3"/>
  <c r="G23" i="3"/>
  <c r="H25" i="5" l="1"/>
  <c r="J25" i="5"/>
  <c r="F22" i="5"/>
  <c r="F21" i="5" s="1"/>
  <c r="G23" i="5"/>
  <c r="J10" i="3"/>
  <c r="J9" i="3" s="1"/>
  <c r="I10" i="4"/>
  <c r="G27" i="4"/>
  <c r="F26" i="4"/>
  <c r="G34" i="2"/>
  <c r="K34" i="2" s="1"/>
  <c r="F34" i="2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D33" i="2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D13" i="2" s="1"/>
  <c r="D12" i="2" s="1"/>
  <c r="D11" i="2" s="1"/>
  <c r="D10" i="2" s="1"/>
  <c r="D9" i="2" s="1"/>
  <c r="D8" i="2" s="1"/>
  <c r="G22" i="3"/>
  <c r="G17" i="3"/>
  <c r="I10" i="3"/>
  <c r="H23" i="5" l="1"/>
  <c r="J23" i="5"/>
  <c r="G21" i="5"/>
  <c r="F20" i="5"/>
  <c r="F25" i="4"/>
  <c r="G26" i="4"/>
  <c r="I9" i="4"/>
  <c r="J27" i="4"/>
  <c r="H27" i="4"/>
  <c r="J34" i="2"/>
  <c r="G21" i="3"/>
  <c r="I9" i="3"/>
  <c r="G16" i="3"/>
  <c r="J21" i="5" l="1"/>
  <c r="H21" i="5"/>
  <c r="G20" i="5"/>
  <c r="F19" i="5"/>
  <c r="J26" i="4"/>
  <c r="H26" i="4"/>
  <c r="I8" i="4"/>
  <c r="G25" i="4"/>
  <c r="F24" i="4"/>
  <c r="F23" i="4" s="1"/>
  <c r="I8" i="3"/>
  <c r="G12" i="3"/>
  <c r="H20" i="5" l="1"/>
  <c r="J20" i="5"/>
  <c r="J19" i="5" s="1"/>
  <c r="J18" i="5" s="1"/>
  <c r="G19" i="5"/>
  <c r="H19" i="5" s="1"/>
  <c r="F18" i="5"/>
  <c r="F22" i="4"/>
  <c r="F21" i="4" s="1"/>
  <c r="G23" i="4"/>
  <c r="I38" i="4"/>
  <c r="K38" i="4" s="1"/>
  <c r="J25" i="4"/>
  <c r="H25" i="4"/>
  <c r="G11" i="3"/>
  <c r="K12" i="3"/>
  <c r="I38" i="3"/>
  <c r="G18" i="5" l="1"/>
  <c r="H18" i="5" s="1"/>
  <c r="F17" i="5"/>
  <c r="J23" i="4"/>
  <c r="H23" i="4"/>
  <c r="G21" i="4"/>
  <c r="F20" i="4"/>
  <c r="G10" i="3"/>
  <c r="K11" i="3"/>
  <c r="G17" i="5" l="1"/>
  <c r="F16" i="5"/>
  <c r="F15" i="5" s="1"/>
  <c r="F14" i="5" s="1"/>
  <c r="G20" i="4"/>
  <c r="F19" i="4"/>
  <c r="H21" i="4"/>
  <c r="J21" i="4"/>
  <c r="G9" i="3"/>
  <c r="K10" i="3"/>
  <c r="F13" i="5" l="1"/>
  <c r="G14" i="5"/>
  <c r="J17" i="5"/>
  <c r="H17" i="5"/>
  <c r="G19" i="4"/>
  <c r="H19" i="4" s="1"/>
  <c r="F18" i="4"/>
  <c r="J20" i="4"/>
  <c r="J19" i="4" s="1"/>
  <c r="J18" i="4" s="1"/>
  <c r="H20" i="4"/>
  <c r="G8" i="3"/>
  <c r="K9" i="3"/>
  <c r="H14" i="5" l="1"/>
  <c r="J14" i="5"/>
  <c r="F12" i="5"/>
  <c r="F11" i="5" s="1"/>
  <c r="F10" i="5" s="1"/>
  <c r="F9" i="5" s="1"/>
  <c r="F8" i="5" s="1"/>
  <c r="G13" i="5"/>
  <c r="G18" i="4"/>
  <c r="H18" i="4" s="1"/>
  <c r="F17" i="4"/>
  <c r="H8" i="3"/>
  <c r="K8" i="3"/>
  <c r="J8" i="3"/>
  <c r="J38" i="3" s="1"/>
  <c r="G38" i="3"/>
  <c r="H13" i="5" l="1"/>
  <c r="J13" i="5"/>
  <c r="G12" i="5"/>
  <c r="K13" i="5"/>
  <c r="G17" i="4"/>
  <c r="F16" i="4"/>
  <c r="F15" i="4" s="1"/>
  <c r="F14" i="4" s="1"/>
  <c r="H34" i="3"/>
  <c r="K38" i="3"/>
  <c r="H38" i="3"/>
  <c r="H35" i="3"/>
  <c r="H28" i="3"/>
  <c r="H13" i="3"/>
  <c r="H37" i="3"/>
  <c r="H25" i="3"/>
  <c r="H20" i="3"/>
  <c r="H15" i="3"/>
  <c r="H14" i="3"/>
  <c r="H36" i="3"/>
  <c r="H31" i="3"/>
  <c r="H26" i="3"/>
  <c r="H33" i="3"/>
  <c r="H19" i="3"/>
  <c r="H24" i="3"/>
  <c r="H32" i="3"/>
  <c r="H27" i="3"/>
  <c r="H30" i="3"/>
  <c r="H29" i="3"/>
  <c r="H23" i="3"/>
  <c r="H18" i="3"/>
  <c r="H22" i="3"/>
  <c r="H17" i="3"/>
  <c r="H21" i="3"/>
  <c r="H16" i="3"/>
  <c r="H12" i="3"/>
  <c r="H11" i="3"/>
  <c r="H10" i="3"/>
  <c r="H9" i="3"/>
  <c r="H12" i="5" l="1"/>
  <c r="G11" i="5"/>
  <c r="J12" i="5"/>
  <c r="K12" i="5"/>
  <c r="G14" i="4"/>
  <c r="F13" i="4"/>
  <c r="H17" i="4"/>
  <c r="J17" i="4"/>
  <c r="G27" i="2"/>
  <c r="J11" i="5" l="1"/>
  <c r="H11" i="5"/>
  <c r="G10" i="5"/>
  <c r="K11" i="5"/>
  <c r="G13" i="4"/>
  <c r="F12" i="4"/>
  <c r="F11" i="4" s="1"/>
  <c r="F10" i="4" s="1"/>
  <c r="F9" i="4" s="1"/>
  <c r="F8" i="4" s="1"/>
  <c r="J14" i="4"/>
  <c r="H14" i="4"/>
  <c r="I15" i="2"/>
  <c r="I20" i="2"/>
  <c r="I25" i="2"/>
  <c r="I26" i="2"/>
  <c r="I31" i="2"/>
  <c r="I33" i="2"/>
  <c r="J10" i="5" l="1"/>
  <c r="G9" i="5"/>
  <c r="H10" i="5"/>
  <c r="K10" i="5"/>
  <c r="G12" i="4"/>
  <c r="J13" i="4"/>
  <c r="H13" i="4"/>
  <c r="K13" i="4"/>
  <c r="G37" i="2"/>
  <c r="G36" i="2"/>
  <c r="G35" i="2"/>
  <c r="G33" i="2"/>
  <c r="I32" i="2"/>
  <c r="G32" i="2"/>
  <c r="J31" i="2"/>
  <c r="I30" i="2"/>
  <c r="J30" i="2" s="1"/>
  <c r="J28" i="2"/>
  <c r="I27" i="2"/>
  <c r="J27" i="2" s="1"/>
  <c r="G26" i="2"/>
  <c r="G25" i="2"/>
  <c r="I24" i="2"/>
  <c r="I23" i="2" s="1"/>
  <c r="G23" i="2"/>
  <c r="G21" i="2"/>
  <c r="G20" i="2"/>
  <c r="I19" i="2"/>
  <c r="I18" i="2" s="1"/>
  <c r="I17" i="2" s="1"/>
  <c r="I16" i="2" s="1"/>
  <c r="J16" i="2" s="1"/>
  <c r="G19" i="2"/>
  <c r="G18" i="2"/>
  <c r="G17" i="2"/>
  <c r="J15" i="2"/>
  <c r="G14" i="2"/>
  <c r="I13" i="2"/>
  <c r="G13" i="2"/>
  <c r="C12" i="2"/>
  <c r="C11" i="2" s="1"/>
  <c r="C10" i="2" s="1"/>
  <c r="C9" i="2" s="1"/>
  <c r="C8" i="2" s="1"/>
  <c r="C38" i="2" s="1"/>
  <c r="G8" i="5" l="1"/>
  <c r="H9" i="5"/>
  <c r="J9" i="5"/>
  <c r="K9" i="5"/>
  <c r="J12" i="4"/>
  <c r="G11" i="4"/>
  <c r="H12" i="4"/>
  <c r="K12" i="4"/>
  <c r="K13" i="2"/>
  <c r="J14" i="2"/>
  <c r="J35" i="2"/>
  <c r="K35" i="2"/>
  <c r="I22" i="2"/>
  <c r="J22" i="2" s="1"/>
  <c r="J36" i="2"/>
  <c r="K36" i="2"/>
  <c r="J26" i="2"/>
  <c r="J33" i="2"/>
  <c r="J32" i="2" s="1"/>
  <c r="J13" i="2"/>
  <c r="J20" i="2"/>
  <c r="J19" i="2" s="1"/>
  <c r="J18" i="2" s="1"/>
  <c r="J25" i="2"/>
  <c r="I29" i="2"/>
  <c r="J29" i="2" s="1"/>
  <c r="J37" i="2"/>
  <c r="K37" i="2"/>
  <c r="I12" i="2"/>
  <c r="J23" i="2"/>
  <c r="G38" i="2"/>
  <c r="H19" i="2" s="1"/>
  <c r="J17" i="2"/>
  <c r="J24" i="2"/>
  <c r="G12" i="2"/>
  <c r="H8" i="5" l="1"/>
  <c r="J8" i="5"/>
  <c r="J39" i="5" s="1"/>
  <c r="K8" i="5"/>
  <c r="J11" i="4"/>
  <c r="H11" i="4"/>
  <c r="G10" i="4"/>
  <c r="K11" i="4"/>
  <c r="H23" i="2"/>
  <c r="H17" i="2"/>
  <c r="H21" i="2"/>
  <c r="H14" i="2"/>
  <c r="H25" i="2"/>
  <c r="H12" i="2"/>
  <c r="H13" i="2"/>
  <c r="H33" i="2"/>
  <c r="I11" i="2"/>
  <c r="K12" i="2"/>
  <c r="I21" i="2"/>
  <c r="J21" i="2" s="1"/>
  <c r="H29" i="2"/>
  <c r="H28" i="2"/>
  <c r="H24" i="2"/>
  <c r="H16" i="2"/>
  <c r="H31" i="2"/>
  <c r="H15" i="2"/>
  <c r="H30" i="2"/>
  <c r="H22" i="2"/>
  <c r="H27" i="2"/>
  <c r="H20" i="2"/>
  <c r="H26" i="2"/>
  <c r="H32" i="2"/>
  <c r="H18" i="2"/>
  <c r="H34" i="2"/>
  <c r="H38" i="2"/>
  <c r="H37" i="2"/>
  <c r="H36" i="2"/>
  <c r="H35" i="2"/>
  <c r="G11" i="2"/>
  <c r="H11" i="2" s="1"/>
  <c r="J12" i="2"/>
  <c r="J10" i="4" l="1"/>
  <c r="H10" i="4"/>
  <c r="G9" i="4"/>
  <c r="K10" i="4"/>
  <c r="I10" i="2"/>
  <c r="I9" i="2" s="1"/>
  <c r="K11" i="2"/>
  <c r="J11" i="2"/>
  <c r="G10" i="2"/>
  <c r="H10" i="2" s="1"/>
  <c r="J9" i="4" l="1"/>
  <c r="H9" i="4"/>
  <c r="G8" i="4"/>
  <c r="K9" i="4"/>
  <c r="K10" i="2"/>
  <c r="I8" i="2"/>
  <c r="G9" i="2"/>
  <c r="H9" i="2" s="1"/>
  <c r="J10" i="2"/>
  <c r="J8" i="4" l="1"/>
  <c r="J38" i="4" s="1"/>
  <c r="K8" i="4"/>
  <c r="H8" i="4"/>
  <c r="K9" i="2"/>
  <c r="I38" i="2"/>
  <c r="K38" i="2" s="1"/>
  <c r="G8" i="2"/>
  <c r="J9" i="2"/>
  <c r="J8" i="2" l="1"/>
  <c r="J38" i="2" s="1"/>
  <c r="H8" i="2"/>
  <c r="K8" i="2"/>
</calcChain>
</file>

<file path=xl/sharedStrings.xml><?xml version="1.0" encoding="utf-8"?>
<sst xmlns="http://schemas.openxmlformats.org/spreadsheetml/2006/main" count="383" uniqueCount="83">
  <si>
    <t xml:space="preserve">SECCION:   2413 </t>
  </si>
  <si>
    <t xml:space="preserve"> UNIDAD EJECUTORA:        00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</si>
  <si>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</si>
  <si>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</si>
  <si>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</si>
  <si>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</si>
  <si>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</si>
  <si>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</si>
  <si>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</si>
  <si>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</si>
  <si>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</si>
  <si>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</si>
  <si>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3-1-01-1-02-2-33</t>
  </si>
  <si>
    <t>PEAJES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</si>
  <si>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</si>
  <si>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</si>
  <si>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</si>
  <si>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</si>
  <si>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</si>
  <si>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</si>
  <si>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</si>
  <si>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</si>
  <si>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</si>
  <si>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</si>
  <si>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</si>
  <si>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</si>
  <si>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</si>
  <si>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</si>
  <si>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</si>
  <si>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</si>
  <si>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</si>
  <si>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</si>
  <si>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</si>
  <si>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</si>
  <si>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</si>
  <si>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</si>
  <si>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</si>
  <si>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</si>
  <si>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</si>
  <si>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</si>
  <si>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</si>
  <si>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</si>
  <si>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</si>
  <si>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</si>
  <si>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</si>
  <si>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</si>
  <si>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3-1-01-2-13-1-01</t>
  </si>
  <si>
    <t>REINTEGROS INCAPACIDADES</t>
  </si>
  <si>
    <t>3-1-01-2-13-2</t>
  </si>
  <si>
    <t>RECURSOS NO APROPIADOS</t>
  </si>
  <si>
    <t>3-1-01-2-13-2-02</t>
  </si>
  <si>
    <t>RECUPERACIONES</t>
  </si>
  <si>
    <t>APORTES DE LA NACION</t>
  </si>
  <si>
    <t>FUNCIONAMIENTO</t>
  </si>
  <si>
    <t>DEUDA</t>
  </si>
  <si>
    <t>INVERSIÓN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</si>
  <si>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2021 </t>
    </r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</si>
  <si>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deTesorería y  Presupuesto - GIT Administrativo y Financiero - Vicepresidente Administrativa y Financiera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</si>
  <si>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2021 </t>
    </r>
  </si>
  <si>
    <t>VIGENCIA</t>
  </si>
  <si>
    <t>TOTALES</t>
  </si>
  <si>
    <t>N.A.</t>
  </si>
  <si>
    <t>Total Modificaciones Presupuestales
(c) = (a)-(b)</t>
  </si>
  <si>
    <t>Reducciones
(b)</t>
  </si>
  <si>
    <t>Adiciones
(a)</t>
  </si>
  <si>
    <t>% de Recaudo
(7) = (5) / (3)</t>
  </si>
  <si>
    <t>Saldo de Aforo por Recaudar
(6) = (3) - (5)</t>
  </si>
  <si>
    <t>Recaudo Efectivo Acumulado
(5)</t>
  </si>
  <si>
    <t>% Participación en el total
(4)</t>
  </si>
  <si>
    <t>Aforo
Vigente
(3)= (1)-(2)</t>
  </si>
  <si>
    <t>Modificaciones Aforo  
(2)</t>
  </si>
  <si>
    <t>Aforo
Inicial
(1)</t>
  </si>
  <si>
    <t>Descripción</t>
  </si>
  <si>
    <t>Codificación Presupuestal</t>
  </si>
  <si>
    <t>PERIODO: 01/01/2021 AL 31/01/2021</t>
  </si>
  <si>
    <t>INFORME DEL PRESUPUESTO DE INGRESOS</t>
  </si>
  <si>
    <t>PERIODO: 01/01/2021 AL 28/02/2021</t>
  </si>
  <si>
    <t>PERIODO: 01/01/2021 AL 31/03/2021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</si>
  <si>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2021 </t>
    </r>
  </si>
  <si>
    <t>PERIODO: 01/01/2021 AL 30/04/2021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</si>
  <si>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Abril de 2021 </t>
    </r>
  </si>
  <si>
    <t>3-1-01-2-13-1-03</t>
  </si>
  <si>
    <t>REINTEGROS GASTOS DE 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</si>
</sst>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43" fontId="4" fillId="0" borderId="1" xfId="0" applyNumberFormat="1" applyFont="1" applyBorder="1" applyAlignment="1">
      <alignment vertical="center" readingOrder="1"/>
    </xf>
    <xf numFmtId="43" fontId="4" fillId="2" borderId="1" xfId="0" applyNumberFormat="1" applyFont="1" applyFill="1" applyBorder="1" applyAlignment="1">
      <alignment vertical="center" readingOrder="1"/>
    </xf>
    <xf numFmtId="43" fontId="2" fillId="2" borderId="1" xfId="0" applyNumberFormat="1" applyFont="1" applyFill="1" applyBorder="1" applyAlignment="1">
      <alignment vertical="center" readingOrder="1"/>
    </xf>
    <xf numFmtId="0" fontId="2" fillId="2" borderId="0" xfId="0" applyFont="1" applyFill="1"/>
    <xf numFmtId="0" fontId="4" fillId="2" borderId="0" xfId="0" applyFont="1" applyFill="1"/>
    <xf numFmtId="2" fontId="4" fillId="2" borderId="0" xfId="0" applyNumberFormat="1" applyFont="1" applyFill="1"/>
    <xf numFmtId="43" fontId="4" fillId="2" borderId="0" xfId="0" applyNumberFormat="1" applyFont="1" applyFill="1"/>
    <xf numFmtId="43" fontId="2" fillId="2" borderId="0" xfId="0" applyNumberFormat="1" applyFont="1" applyFill="1"/>
    <xf numFmtId="4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43" fontId="3" fillId="2" borderId="0" xfId="0" applyNumberFormat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right" vertical="center" readingOrder="1"/>
    </xf>
    <xf numFmtId="43" fontId="4" fillId="2" borderId="0" xfId="0" applyNumberFormat="1" applyFont="1" applyFill="1" applyBorder="1" applyAlignment="1">
      <alignment vertical="center" readingOrder="1"/>
    </xf>
    <xf numFmtId="0" fontId="11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10" fontId="14" fillId="3" borderId="4" xfId="5" applyNumberFormat="1" applyFont="1" applyFill="1" applyBorder="1" applyAlignment="1">
      <alignment horizontal="right" vertical="center"/>
    </xf>
    <xf numFmtId="43" fontId="14" fillId="3" borderId="5" xfId="1" applyFont="1" applyFill="1" applyBorder="1" applyAlignment="1">
      <alignment horizontal="right" vertical="center"/>
    </xf>
    <xf numFmtId="43" fontId="14" fillId="3" borderId="6" xfId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horizontal="right" vertical="center"/>
    </xf>
    <xf numFmtId="10" fontId="15" fillId="0" borderId="8" xfId="5" applyNumberFormat="1" applyFont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10" fontId="15" fillId="2" borderId="2" xfId="5" applyNumberFormat="1" applyFont="1" applyFill="1" applyBorder="1" applyAlignment="1">
      <alignment vertical="center"/>
    </xf>
    <xf numFmtId="43" fontId="15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vertical="center"/>
    </xf>
    <xf numFmtId="43" fontId="15" fillId="0" borderId="1" xfId="0" applyNumberFormat="1" applyFont="1" applyBorder="1" applyAlignment="1">
      <alignment vertical="center"/>
    </xf>
    <xf numFmtId="10" fontId="15" fillId="2" borderId="1" xfId="5" applyNumberFormat="1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39" fontId="16" fillId="2" borderId="2" xfId="3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0" fontId="17" fillId="4" borderId="10" xfId="5" applyNumberFormat="1" applyFont="1" applyFill="1" applyBorder="1" applyAlignment="1">
      <alignment vertical="center"/>
    </xf>
    <xf numFmtId="43" fontId="17" fillId="4" borderId="1" xfId="0" applyNumberFormat="1" applyFont="1" applyFill="1" applyBorder="1" applyAlignment="1">
      <alignment vertical="center"/>
    </xf>
    <xf numFmtId="10" fontId="17" fillId="4" borderId="1" xfId="5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/>
    </xf>
    <xf numFmtId="49" fontId="18" fillId="2" borderId="11" xfId="0" applyNumberFormat="1" applyFont="1" applyFill="1" applyBorder="1" applyAlignment="1">
      <alignment horizontal="left" vertical="center" wrapText="1"/>
    </xf>
    <xf numFmtId="10" fontId="13" fillId="2" borderId="10" xfId="5" applyNumberFormat="1" applyFont="1" applyFill="1" applyBorder="1" applyAlignment="1">
      <alignment horizontal="right" vertical="center"/>
    </xf>
    <xf numFmtId="10" fontId="13" fillId="2" borderId="1" xfId="5" applyNumberFormat="1" applyFont="1" applyFill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0" fontId="13" fillId="0" borderId="10" xfId="5" applyNumberFormat="1" applyFont="1" applyBorder="1" applyAlignment="1">
      <alignment vertical="center"/>
    </xf>
    <xf numFmtId="43" fontId="13" fillId="0" borderId="1" xfId="0" applyNumberFormat="1" applyFont="1" applyBorder="1" applyAlignment="1">
      <alignment vertical="center"/>
    </xf>
    <xf numFmtId="10" fontId="13" fillId="0" borderId="1" xfId="5" applyNumberFormat="1" applyFont="1" applyBorder="1" applyAlignment="1">
      <alignment vertical="center"/>
    </xf>
    <xf numFmtId="0" fontId="19" fillId="0" borderId="1" xfId="0" applyNumberFormat="1" applyFont="1" applyFill="1" applyBorder="1" applyAlignment="1">
      <alignment vertical="center" wrapText="1"/>
    </xf>
    <xf numFmtId="10" fontId="11" fillId="0" borderId="10" xfId="5" applyNumberFormat="1" applyFont="1" applyBorder="1" applyAlignment="1">
      <alignment vertical="center"/>
    </xf>
    <xf numFmtId="43" fontId="11" fillId="0" borderId="1" xfId="0" applyNumberFormat="1" applyFont="1" applyBorder="1" applyAlignment="1">
      <alignment vertical="center"/>
    </xf>
    <xf numFmtId="10" fontId="12" fillId="4" borderId="12" xfId="5" applyNumberFormat="1" applyFont="1" applyFill="1" applyBorder="1" applyAlignment="1">
      <alignment vertical="center"/>
    </xf>
    <xf numFmtId="43" fontId="12" fillId="4" borderId="3" xfId="0" applyNumberFormat="1" applyFont="1" applyFill="1" applyBorder="1" applyAlignment="1">
      <alignment vertical="center"/>
    </xf>
    <xf numFmtId="10" fontId="17" fillId="4" borderId="3" xfId="5" applyNumberFormat="1" applyFont="1" applyFill="1" applyBorder="1" applyAlignment="1">
      <alignment vertical="center"/>
    </xf>
    <xf numFmtId="43" fontId="17" fillId="4" borderId="3" xfId="0" applyNumberFormat="1" applyFont="1" applyFill="1" applyBorder="1" applyAlignment="1">
      <alignment vertical="center"/>
    </xf>
    <xf numFmtId="0" fontId="20" fillId="4" borderId="3" xfId="0" applyNumberFormat="1" applyFont="1" applyFill="1" applyBorder="1" applyAlignment="1">
      <alignment vertical="center" wrapText="1"/>
    </xf>
    <xf numFmtId="0" fontId="20" fillId="4" borderId="13" xfId="0" applyNumberFormat="1" applyFont="1" applyFill="1" applyBorder="1" applyAlignment="1">
      <alignment horizontal="left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3" fontId="15" fillId="2" borderId="1" xfId="0" applyNumberFormat="1" applyFont="1" applyFill="1" applyBorder="1" applyAlignment="1">
      <alignment vertical="center" readingOrder="1"/>
    </xf>
    <xf numFmtId="41" fontId="16" fillId="2" borderId="2" xfId="3" applyNumberFormat="1" applyFont="1" applyFill="1" applyBorder="1" applyAlignment="1">
      <alignment horizontal="left" vertical="center"/>
    </xf>
    <xf numFmtId="41" fontId="13" fillId="2" borderId="1" xfId="0" applyNumberFormat="1" applyFont="1" applyFill="1" applyBorder="1" applyAlignment="1">
      <alignment horizontal="left" vertical="center"/>
    </xf>
    <xf numFmtId="43" fontId="15" fillId="2" borderId="0" xfId="0" applyNumberFormat="1" applyFont="1" applyFill="1" applyAlignment="1">
      <alignment horizontal="right" vertical="center"/>
    </xf>
    <xf numFmtId="41" fontId="15" fillId="2" borderId="2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43" fontId="15" fillId="0" borderId="22" xfId="0" applyNumberFormat="1" applyFont="1" applyBorder="1" applyAlignment="1">
      <alignment vertical="center"/>
    </xf>
    <xf numFmtId="43" fontId="15" fillId="0" borderId="23" xfId="0" applyNumberFormat="1" applyFont="1" applyBorder="1" applyAlignment="1">
      <alignment vertical="center"/>
    </xf>
    <xf numFmtId="43" fontId="4" fillId="0" borderId="22" xfId="0" applyNumberFormat="1" applyFont="1" applyBorder="1" applyAlignment="1">
      <alignment vertical="center" readingOrder="1"/>
    </xf>
    <xf numFmtId="43" fontId="2" fillId="0" borderId="22" xfId="0" applyNumberFormat="1" applyFont="1" applyBorder="1" applyAlignment="1">
      <alignment vertical="center" readingOrder="1"/>
    </xf>
    <xf numFmtId="0" fontId="19" fillId="0" borderId="1" xfId="0" applyNumberFormat="1" applyFont="1" applyFill="1" applyBorder="1" applyAlignment="1">
      <alignment vertical="center" wrapText="1" readingOrder="1"/>
    </xf>
    <xf numFmtId="43" fontId="13" fillId="0" borderId="1" xfId="0" applyNumberFormat="1" applyFont="1" applyBorder="1" applyAlignment="1">
      <alignment vertical="center" readingOrder="1"/>
    </xf>
    <xf numFmtId="43" fontId="13" fillId="0" borderId="1" xfId="0" applyNumberFormat="1" applyFont="1" applyBorder="1" applyAlignment="1">
      <alignment horizontal="right" vertical="center"/>
    </xf>
    <xf numFmtId="0" fontId="19" fillId="2" borderId="1" xfId="0" applyNumberFormat="1" applyFont="1" applyFill="1" applyBorder="1" applyAlignment="1">
      <alignment vertical="center" wrapText="1" readingOrder="1"/>
    </xf>
    <xf numFmtId="43" fontId="13" fillId="2" borderId="1" xfId="0" applyNumberFormat="1" applyFont="1" applyFill="1" applyBorder="1" applyAlignment="1">
      <alignment vertical="center" readingOrder="1"/>
    </xf>
    <xf numFmtId="43" fontId="13" fillId="2" borderId="1" xfId="0" applyNumberFormat="1" applyFont="1" applyFill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 readingOrder="1"/>
    </xf>
    <xf numFmtId="43" fontId="15" fillId="2" borderId="1" xfId="0" applyNumberFormat="1" applyFont="1" applyFill="1" applyBorder="1" applyAlignment="1">
      <alignment horizontal="right" vertical="center"/>
    </xf>
    <xf numFmtId="0" fontId="19" fillId="0" borderId="3" xfId="0" applyNumberFormat="1" applyFont="1" applyFill="1" applyBorder="1" applyAlignment="1">
      <alignment vertical="center" wrapText="1" readingOrder="1"/>
    </xf>
    <xf numFmtId="43" fontId="13" fillId="0" borderId="3" xfId="0" applyNumberFormat="1" applyFont="1" applyBorder="1" applyAlignment="1">
      <alignment vertical="center" readingOrder="1"/>
    </xf>
    <xf numFmtId="43" fontId="13" fillId="0" borderId="3" xfId="0" applyNumberFormat="1" applyFont="1" applyBorder="1" applyAlignment="1">
      <alignment horizontal="right" vertical="center"/>
    </xf>
    <xf numFmtId="10" fontId="13" fillId="0" borderId="3" xfId="5" applyNumberFormat="1" applyFont="1" applyBorder="1" applyAlignment="1">
      <alignment vertical="center"/>
    </xf>
    <xf numFmtId="43" fontId="4" fillId="0" borderId="3" xfId="0" applyNumberFormat="1" applyFont="1" applyBorder="1" applyAlignment="1">
      <alignment vertical="center" readingOrder="1"/>
    </xf>
    <xf numFmtId="43" fontId="4" fillId="0" borderId="24" xfId="0" applyNumberFormat="1" applyFont="1" applyBorder="1" applyAlignment="1">
      <alignment vertical="center" readingOrder="1"/>
    </xf>
    <xf numFmtId="0" fontId="18" fillId="2" borderId="2" xfId="0" applyNumberFormat="1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43" fontId="2" fillId="2" borderId="2" xfId="0" applyNumberFormat="1" applyFont="1" applyFill="1" applyBorder="1" applyAlignment="1">
      <alignment vertical="center" readingOrder="1"/>
    </xf>
    <xf numFmtId="43" fontId="2" fillId="0" borderId="23" xfId="0" applyNumberFormat="1" applyFont="1" applyBorder="1" applyAlignment="1">
      <alignment vertical="center" readingOrder="1"/>
    </xf>
    <xf numFmtId="0" fontId="16" fillId="2" borderId="3" xfId="0" applyFont="1" applyFill="1" applyBorder="1" applyAlignment="1">
      <alignment vertical="center"/>
    </xf>
    <xf numFmtId="43" fontId="15" fillId="2" borderId="3" xfId="0" applyNumberFormat="1" applyFont="1" applyFill="1" applyBorder="1" applyAlignment="1">
      <alignment vertical="center"/>
    </xf>
    <xf numFmtId="41" fontId="15" fillId="2" borderId="3" xfId="0" applyNumberFormat="1" applyFont="1" applyFill="1" applyBorder="1" applyAlignment="1">
      <alignment horizontal="right" vertical="center"/>
    </xf>
    <xf numFmtId="41" fontId="13" fillId="2" borderId="3" xfId="0" applyNumberFormat="1" applyFont="1" applyFill="1" applyBorder="1" applyAlignment="1">
      <alignment horizontal="right" vertical="center"/>
    </xf>
    <xf numFmtId="10" fontId="15" fillId="2" borderId="3" xfId="5" applyNumberFormat="1" applyFont="1" applyFill="1" applyBorder="1" applyAlignment="1">
      <alignment vertical="center"/>
    </xf>
    <xf numFmtId="43" fontId="15" fillId="0" borderId="24" xfId="0" applyNumberFormat="1" applyFont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left" vertical="center" wrapText="1" readingOrder="1"/>
    </xf>
    <xf numFmtId="10" fontId="13" fillId="2" borderId="27" xfId="5" applyNumberFormat="1" applyFont="1" applyFill="1" applyBorder="1" applyAlignment="1">
      <alignment vertical="center"/>
    </xf>
    <xf numFmtId="49" fontId="19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horizontal="right" vertical="center"/>
    </xf>
    <xf numFmtId="10" fontId="15" fillId="2" borderId="28" xfId="5" applyNumberFormat="1" applyFont="1" applyFill="1" applyBorder="1" applyAlignment="1">
      <alignment horizontal="right" vertical="center"/>
    </xf>
    <xf numFmtId="49" fontId="18" fillId="2" borderId="9" xfId="0" applyNumberFormat="1" applyFont="1" applyFill="1" applyBorder="1" applyAlignment="1">
      <alignment horizontal="left" vertical="center" wrapText="1" readingOrder="1"/>
    </xf>
    <xf numFmtId="10" fontId="13" fillId="2" borderId="29" xfId="5" applyNumberFormat="1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left" vertical="center"/>
    </xf>
    <xf numFmtId="10" fontId="15" fillId="2" borderId="27" xfId="5" applyNumberFormat="1" applyFont="1" applyFill="1" applyBorder="1" applyAlignment="1">
      <alignment horizontal="right" vertical="center"/>
    </xf>
    <xf numFmtId="41" fontId="14" fillId="3" borderId="7" xfId="0" applyNumberFormat="1" applyFont="1" applyFill="1" applyBorder="1" applyAlignment="1">
      <alignment vertical="center"/>
    </xf>
    <xf numFmtId="41" fontId="14" fillId="3" borderId="6" xfId="1" applyNumberFormat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vertical="center"/>
    </xf>
    <xf numFmtId="41" fontId="14" fillId="3" borderId="30" xfId="0" applyNumberFormat="1" applyFont="1" applyFill="1" applyBorder="1" applyAlignment="1">
      <alignment vertical="center"/>
    </xf>
    <xf numFmtId="10" fontId="14" fillId="3" borderId="31" xfId="5" applyNumberFormat="1" applyFont="1" applyFill="1" applyBorder="1" applyAlignment="1">
      <alignment horizontal="right" vertical="center"/>
    </xf>
    <xf numFmtId="0" fontId="6" fillId="3" borderId="15" xfId="2" applyFont="1" applyFill="1" applyBorder="1" applyAlignment="1">
      <alignment horizontal="center" vertical="center" wrapText="1"/>
    </xf>
    <xf numFmtId="43" fontId="13" fillId="0" borderId="24" xfId="0" applyNumberFormat="1" applyFont="1" applyBorder="1" applyAlignment="1">
      <alignment vertical="center" readingOrder="1"/>
    </xf>
    <xf numFmtId="43" fontId="13" fillId="0" borderId="22" xfId="0" applyNumberFormat="1" applyFont="1" applyBorder="1" applyAlignment="1">
      <alignment vertical="center" readingOrder="1"/>
    </xf>
    <xf numFmtId="43" fontId="15" fillId="0" borderId="22" xfId="0" applyNumberFormat="1" applyFont="1" applyBorder="1" applyAlignment="1">
      <alignment vertical="center" readingOrder="1"/>
    </xf>
    <xf numFmtId="43" fontId="15" fillId="0" borderId="23" xfId="0" applyNumberFormat="1" applyFont="1" applyBorder="1" applyAlignment="1">
      <alignment vertical="center" readingOrder="1"/>
    </xf>
    <xf numFmtId="165" fontId="14" fillId="3" borderId="7" xfId="0" applyNumberFormat="1" applyFont="1" applyFill="1" applyBorder="1" applyAlignment="1">
      <alignment vertical="center"/>
    </xf>
    <xf numFmtId="165" fontId="14" fillId="3" borderId="30" xfId="0" applyNumberFormat="1" applyFont="1" applyFill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6" fillId="3" borderId="21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6" fillId="3" borderId="25" xfId="2" applyFont="1" applyFill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  <xf numFmtId="165" fontId="14" fillId="3" borderId="6" xfId="0" applyNumberFormat="1" applyFont="1" applyFill="1" applyBorder="1" applyAlignment="1">
      <alignment vertical="center"/>
    </xf>
    <xf numFmtId="10" fontId="14" fillId="3" borderId="32" xfId="5" applyNumberFormat="1" applyFont="1" applyFill="1" applyBorder="1" applyAlignment="1">
      <alignment horizontal="right" vertical="center"/>
    </xf>
  </cellXfs>
  <cellStyles count="6">
    <cellStyle name="Millares" xfId="1" builtinId="3"/>
    <cellStyle name="Millares 2" xfId="3" xr:uid="{00000000-0005-0000-0000-000001000000}"/>
    <cellStyle name="Normal" xfId="0" builtinId="0"/>
    <cellStyle name="Normal 14" xfId="2" xr:uid="{00000000-0005-0000-0000-000003000000}"/>
    <cellStyle name="Normal 2 2" xfId="4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232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4" name="Imagen 3" descr="LOGO ANI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5" name="Imagen 4" descr="LOGO AN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zoomScale="91" zoomScaleNormal="100" workbookViewId="0">
      <selection activeCell="B39" sqref="B39"/>
    </sheetView>
  </sheetViews>
  <sheetFormatPr baseColWidth="10" defaultRowHeight="12.75" x14ac:dyDescent="0.25"/>
  <cols>
    <col min="1" max="1" width="23.7109375" style="28" customWidth="1"/>
    <col min="2" max="2" width="44.28515625" style="7" customWidth="1"/>
    <col min="3" max="3" width="28.85546875" style="7" customWidth="1"/>
    <col min="4" max="4" width="12.140625" style="7" customWidth="1"/>
    <col min="5" max="5" width="13.42578125" style="7" customWidth="1"/>
    <col min="6" max="6" width="17.140625" style="7" bestFit="1" customWidth="1"/>
    <col min="7" max="7" width="28.42578125" style="7" bestFit="1" customWidth="1"/>
    <col min="8" max="8" width="13.42578125" style="7" customWidth="1"/>
    <col min="9" max="9" width="26.28515625" style="7" customWidth="1"/>
    <col min="10" max="10" width="28.140625" style="7" customWidth="1"/>
    <col min="11" max="11" width="13.7109375" style="7" customWidth="1"/>
    <col min="12" max="12" width="19.42578125" style="22" bestFit="1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7.75" customHeight="1" x14ac:dyDescent="0.25">
      <c r="A1" s="144" t="s">
        <v>75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"/>
      <c r="M1" s="3"/>
      <c r="N1" s="3"/>
      <c r="O1" s="3"/>
      <c r="P1" s="3"/>
      <c r="Q1" s="3"/>
    </row>
    <row r="2" spans="1:24" ht="19.5" customHeight="1" x14ac:dyDescent="0.25">
      <c r="A2" s="145" t="s">
        <v>59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5"/>
      <c r="M2" s="5"/>
      <c r="N2" s="5"/>
      <c r="O2" s="5"/>
      <c r="P2" s="5"/>
      <c r="Q2" s="5"/>
    </row>
    <row r="3" spans="1:24" ht="22.5" customHeight="1" x14ac:dyDescent="0.25">
      <c r="A3" s="146" t="s">
        <v>74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5"/>
      <c r="M3" s="5"/>
      <c r="N3" s="5"/>
      <c r="O3" s="5"/>
      <c r="P3" s="5"/>
      <c r="Q3" s="5"/>
    </row>
    <row r="4" spans="1:24" ht="30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51" t="s">
        <v>1</v>
      </c>
      <c r="J4" s="151"/>
      <c r="K4" s="5"/>
      <c r="L4" s="5"/>
      <c r="M4" s="5"/>
      <c r="N4" s="5"/>
      <c r="O4" s="5"/>
      <c r="P4" s="5"/>
      <c r="Q4" s="5"/>
    </row>
    <row r="5" spans="1:24" ht="15" customHeight="1" thickBot="1" x14ac:dyDescent="0.3">
      <c r="A5" s="8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39" customHeight="1" x14ac:dyDescent="0.25">
      <c r="A6" s="152" t="s">
        <v>73</v>
      </c>
      <c r="B6" s="154" t="s">
        <v>72</v>
      </c>
      <c r="C6" s="154" t="s">
        <v>71</v>
      </c>
      <c r="D6" s="154" t="s">
        <v>70</v>
      </c>
      <c r="E6" s="154"/>
      <c r="F6" s="154"/>
      <c r="G6" s="154" t="s">
        <v>69</v>
      </c>
      <c r="H6" s="156" t="s">
        <v>68</v>
      </c>
      <c r="I6" s="154" t="s">
        <v>67</v>
      </c>
      <c r="J6" s="147" t="s">
        <v>66</v>
      </c>
      <c r="K6" s="147" t="s">
        <v>65</v>
      </c>
    </row>
    <row r="7" spans="1:24" ht="60" customHeight="1" x14ac:dyDescent="0.25">
      <c r="A7" s="153"/>
      <c r="B7" s="155"/>
      <c r="C7" s="155"/>
      <c r="D7" s="79" t="s">
        <v>64</v>
      </c>
      <c r="E7" s="79" t="s">
        <v>63</v>
      </c>
      <c r="F7" s="79" t="s">
        <v>62</v>
      </c>
      <c r="G7" s="155"/>
      <c r="H7" s="157"/>
      <c r="I7" s="155"/>
      <c r="J7" s="148"/>
      <c r="K7" s="148"/>
      <c r="L7" s="51"/>
      <c r="M7" s="51"/>
    </row>
    <row r="8" spans="1:24" s="66" customFormat="1" ht="45" customHeight="1" x14ac:dyDescent="0.25">
      <c r="A8" s="78">
        <v>3</v>
      </c>
      <c r="B8" s="77" t="s">
        <v>2</v>
      </c>
      <c r="C8" s="76">
        <f t="shared" ref="C8:G9" si="0">C9</f>
        <v>284167000000</v>
      </c>
      <c r="D8" s="76">
        <f t="shared" si="0"/>
        <v>0</v>
      </c>
      <c r="E8" s="76">
        <f t="shared" si="0"/>
        <v>0</v>
      </c>
      <c r="F8" s="76">
        <f t="shared" si="0"/>
        <v>0</v>
      </c>
      <c r="G8" s="76">
        <f t="shared" si="0"/>
        <v>284167000000</v>
      </c>
      <c r="H8" s="75">
        <f t="shared" ref="H8:H38" si="1">G8/$G$38</f>
        <v>5.3532668868289383E-2</v>
      </c>
      <c r="I8" s="74">
        <f>I9</f>
        <v>24330104161.790001</v>
      </c>
      <c r="J8" s="74">
        <f>G8-I8</f>
        <v>259836895838.20999</v>
      </c>
      <c r="K8" s="73">
        <f t="shared" ref="K8:K13" si="2">I8/G8</f>
        <v>8.5619034447314432E-2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9" customHeight="1" x14ac:dyDescent="0.25">
      <c r="A9" s="64" t="s">
        <v>3</v>
      </c>
      <c r="B9" s="70" t="s">
        <v>4</v>
      </c>
      <c r="C9" s="68">
        <f t="shared" si="0"/>
        <v>284167000000</v>
      </c>
      <c r="D9" s="68">
        <f t="shared" si="0"/>
        <v>0</v>
      </c>
      <c r="E9" s="68">
        <f t="shared" si="0"/>
        <v>0</v>
      </c>
      <c r="F9" s="68">
        <f t="shared" si="0"/>
        <v>0</v>
      </c>
      <c r="G9" s="68">
        <f t="shared" si="0"/>
        <v>284167000000</v>
      </c>
      <c r="H9" s="69">
        <f t="shared" si="1"/>
        <v>5.3532668868289383E-2</v>
      </c>
      <c r="I9" s="72">
        <f>I10</f>
        <v>24330104161.790001</v>
      </c>
      <c r="J9" s="72">
        <f>J10</f>
        <v>259836895838.21002</v>
      </c>
      <c r="K9" s="71">
        <f t="shared" si="2"/>
        <v>8.5619034447314432E-2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64" t="s">
        <v>5</v>
      </c>
      <c r="B10" s="70" t="s">
        <v>4</v>
      </c>
      <c r="C10" s="68">
        <f>C11+C21</f>
        <v>284167000000</v>
      </c>
      <c r="D10" s="68">
        <f>D11+D21</f>
        <v>0</v>
      </c>
      <c r="E10" s="68">
        <f>E11+E21</f>
        <v>0</v>
      </c>
      <c r="F10" s="68">
        <f>F11+F21</f>
        <v>0</v>
      </c>
      <c r="G10" s="68">
        <f>G11+G21</f>
        <v>284167000000</v>
      </c>
      <c r="H10" s="69">
        <f t="shared" si="1"/>
        <v>5.3532668868289383E-2</v>
      </c>
      <c r="I10" s="72">
        <f>I11+I21</f>
        <v>24330104161.790001</v>
      </c>
      <c r="J10" s="72">
        <f>J11+J21</f>
        <v>259836895838.21002</v>
      </c>
      <c r="K10" s="71">
        <f t="shared" si="2"/>
        <v>8.5619034447314432E-2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64" t="s">
        <v>6</v>
      </c>
      <c r="B11" s="70" t="s">
        <v>7</v>
      </c>
      <c r="C11" s="68">
        <f>C12</f>
        <v>284167000000</v>
      </c>
      <c r="D11" s="68">
        <f>D12</f>
        <v>0</v>
      </c>
      <c r="E11" s="68">
        <f>E12</f>
        <v>0</v>
      </c>
      <c r="F11" s="68">
        <f>F12</f>
        <v>0</v>
      </c>
      <c r="G11" s="68">
        <f>G12</f>
        <v>284167000000</v>
      </c>
      <c r="H11" s="69">
        <f t="shared" si="1"/>
        <v>5.3532668868289383E-2</v>
      </c>
      <c r="I11" s="68">
        <f>I12</f>
        <v>23787389042.709999</v>
      </c>
      <c r="J11" s="68">
        <f>J12</f>
        <v>260379610957.29001</v>
      </c>
      <c r="K11" s="67">
        <f t="shared" si="2"/>
        <v>8.3709188761221395E-2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64" t="s">
        <v>8</v>
      </c>
      <c r="B12" s="63" t="s">
        <v>9</v>
      </c>
      <c r="C12" s="47">
        <f>C13+C16</f>
        <v>284167000000</v>
      </c>
      <c r="D12" s="47">
        <f>D13+D16</f>
        <v>0</v>
      </c>
      <c r="E12" s="47">
        <f>E13+E16</f>
        <v>0</v>
      </c>
      <c r="F12" s="47">
        <f>F13+F16</f>
        <v>0</v>
      </c>
      <c r="G12" s="47">
        <f>G13+G16</f>
        <v>284167000000</v>
      </c>
      <c r="H12" s="62">
        <f t="shared" si="1"/>
        <v>5.3532668868289383E-2</v>
      </c>
      <c r="I12" s="47">
        <f>I13+I16</f>
        <v>23787389042.709999</v>
      </c>
      <c r="J12" s="68">
        <f>J13+J16</f>
        <v>260379610957.29001</v>
      </c>
      <c r="K12" s="67">
        <f t="shared" si="2"/>
        <v>8.3709188761221395E-2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64" t="s">
        <v>10</v>
      </c>
      <c r="B13" s="63" t="s">
        <v>11</v>
      </c>
      <c r="C13" s="47">
        <v>284167000000</v>
      </c>
      <c r="D13" s="47">
        <v>0</v>
      </c>
      <c r="E13" s="47">
        <v>0</v>
      </c>
      <c r="F13" s="47">
        <f>D13-E13</f>
        <v>0</v>
      </c>
      <c r="G13" s="47">
        <f>C13+F13</f>
        <v>284167000000</v>
      </c>
      <c r="H13" s="62">
        <f t="shared" si="1"/>
        <v>5.3532668868289383E-2</v>
      </c>
      <c r="I13" s="47">
        <f>I14+I15</f>
        <v>23734540959.709999</v>
      </c>
      <c r="J13" s="68">
        <f>G13-I13</f>
        <v>260432459040.29001</v>
      </c>
      <c r="K13" s="67">
        <f t="shared" si="2"/>
        <v>8.3523213320723377E-2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60" t="s">
        <v>12</v>
      </c>
      <c r="B14" s="59" t="s">
        <v>13</v>
      </c>
      <c r="C14" s="47">
        <v>0</v>
      </c>
      <c r="D14" s="47">
        <v>0</v>
      </c>
      <c r="E14" s="47">
        <v>0</v>
      </c>
      <c r="F14" s="47">
        <f>D14-E14</f>
        <v>0</v>
      </c>
      <c r="G14" s="47">
        <f>C14+F14</f>
        <v>0</v>
      </c>
      <c r="H14" s="62">
        <f t="shared" si="1"/>
        <v>0</v>
      </c>
      <c r="I14" s="41">
        <v>10827028567.709999</v>
      </c>
      <c r="J14" s="45">
        <f>G14-I14</f>
        <v>-10827028567.709999</v>
      </c>
      <c r="K14" s="58" t="s">
        <v>61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6" customHeight="1" x14ac:dyDescent="0.25">
      <c r="A15" s="60" t="s">
        <v>14</v>
      </c>
      <c r="B15" s="59" t="s">
        <v>15</v>
      </c>
      <c r="C15" s="41">
        <v>0</v>
      </c>
      <c r="D15" s="41">
        <v>0</v>
      </c>
      <c r="E15" s="41">
        <v>0</v>
      </c>
      <c r="F15" s="47">
        <f>D15-E15</f>
        <v>0</v>
      </c>
      <c r="G15" s="41">
        <f>C15+F15</f>
        <v>0</v>
      </c>
      <c r="H15" s="46">
        <f t="shared" si="1"/>
        <v>0</v>
      </c>
      <c r="I15" s="41">
        <v>12907512392</v>
      </c>
      <c r="J15" s="45">
        <f>G15-I15</f>
        <v>-12907512392</v>
      </c>
      <c r="K15" s="58" t="s">
        <v>61</v>
      </c>
    </row>
    <row r="16" spans="1:24" s="51" customFormat="1" ht="30" customHeight="1" x14ac:dyDescent="0.25">
      <c r="A16" s="64" t="s">
        <v>16</v>
      </c>
      <c r="B16" s="63" t="s">
        <v>17</v>
      </c>
      <c r="C16" s="47">
        <f t="shared" ref="C16:G19" si="3">C17</f>
        <v>0</v>
      </c>
      <c r="D16" s="47">
        <f t="shared" si="3"/>
        <v>0</v>
      </c>
      <c r="E16" s="47">
        <f t="shared" si="3"/>
        <v>0</v>
      </c>
      <c r="F16" s="47">
        <f t="shared" si="3"/>
        <v>0</v>
      </c>
      <c r="G16" s="47">
        <f t="shared" si="3"/>
        <v>0</v>
      </c>
      <c r="H16" s="62">
        <f t="shared" si="1"/>
        <v>0</v>
      </c>
      <c r="I16" s="47">
        <f t="shared" ref="I16:J19" si="4">I17</f>
        <v>52848083</v>
      </c>
      <c r="J16" s="47">
        <f t="shared" si="4"/>
        <v>-52848083</v>
      </c>
      <c r="K16" s="61" t="s">
        <v>61</v>
      </c>
    </row>
    <row r="17" spans="1:13" s="51" customFormat="1" ht="38.25" customHeight="1" x14ac:dyDescent="0.25">
      <c r="A17" s="64" t="s">
        <v>18</v>
      </c>
      <c r="B17" s="63" t="s">
        <v>19</v>
      </c>
      <c r="C17" s="47">
        <f t="shared" si="3"/>
        <v>0</v>
      </c>
      <c r="D17" s="47">
        <f t="shared" si="3"/>
        <v>0</v>
      </c>
      <c r="E17" s="47">
        <f t="shared" si="3"/>
        <v>0</v>
      </c>
      <c r="F17" s="47">
        <f t="shared" si="3"/>
        <v>0</v>
      </c>
      <c r="G17" s="47">
        <f t="shared" si="3"/>
        <v>0</v>
      </c>
      <c r="H17" s="62">
        <f t="shared" si="1"/>
        <v>0</v>
      </c>
      <c r="I17" s="47">
        <f t="shared" si="4"/>
        <v>52848083</v>
      </c>
      <c r="J17" s="47">
        <f t="shared" si="4"/>
        <v>-52848083</v>
      </c>
      <c r="K17" s="61" t="s">
        <v>61</v>
      </c>
    </row>
    <row r="18" spans="1:13" s="51" customFormat="1" ht="60.75" customHeight="1" x14ac:dyDescent="0.25">
      <c r="A18" s="64" t="s">
        <v>20</v>
      </c>
      <c r="B18" s="63" t="s">
        <v>21</v>
      </c>
      <c r="C18" s="47">
        <f t="shared" si="3"/>
        <v>0</v>
      </c>
      <c r="D18" s="47">
        <f t="shared" si="3"/>
        <v>0</v>
      </c>
      <c r="E18" s="47">
        <f t="shared" si="3"/>
        <v>0</v>
      </c>
      <c r="F18" s="47">
        <f t="shared" si="3"/>
        <v>0</v>
      </c>
      <c r="G18" s="47">
        <f t="shared" si="3"/>
        <v>0</v>
      </c>
      <c r="H18" s="62">
        <f t="shared" si="1"/>
        <v>0</v>
      </c>
      <c r="I18" s="47">
        <f t="shared" si="4"/>
        <v>52848083</v>
      </c>
      <c r="J18" s="47">
        <f t="shared" si="4"/>
        <v>-52848083</v>
      </c>
      <c r="K18" s="61" t="s">
        <v>61</v>
      </c>
      <c r="M18" s="65"/>
    </row>
    <row r="19" spans="1:13" s="51" customFormat="1" ht="39" customHeight="1" x14ac:dyDescent="0.25">
      <c r="A19" s="64" t="s">
        <v>22</v>
      </c>
      <c r="B19" s="63" t="s">
        <v>23</v>
      </c>
      <c r="C19" s="47">
        <f t="shared" si="3"/>
        <v>0</v>
      </c>
      <c r="D19" s="47">
        <f t="shared" si="3"/>
        <v>0</v>
      </c>
      <c r="E19" s="47">
        <f t="shared" si="3"/>
        <v>0</v>
      </c>
      <c r="F19" s="47">
        <f t="shared" si="3"/>
        <v>0</v>
      </c>
      <c r="G19" s="47">
        <f t="shared" si="3"/>
        <v>0</v>
      </c>
      <c r="H19" s="62">
        <f t="shared" si="1"/>
        <v>0</v>
      </c>
      <c r="I19" s="47">
        <f t="shared" si="4"/>
        <v>52848083</v>
      </c>
      <c r="J19" s="47">
        <f t="shared" si="4"/>
        <v>-52848083</v>
      </c>
      <c r="K19" s="61" t="s">
        <v>61</v>
      </c>
      <c r="M19" s="65"/>
    </row>
    <row r="20" spans="1:13" s="51" customFormat="1" ht="37.5" customHeight="1" x14ac:dyDescent="0.25">
      <c r="A20" s="60" t="s">
        <v>24</v>
      </c>
      <c r="B20" s="59" t="s">
        <v>25</v>
      </c>
      <c r="C20" s="41">
        <v>0</v>
      </c>
      <c r="D20" s="41">
        <v>0</v>
      </c>
      <c r="E20" s="41">
        <v>0</v>
      </c>
      <c r="F20" s="41">
        <f>D20-E20</f>
        <v>0</v>
      </c>
      <c r="G20" s="41">
        <f>C20+F20</f>
        <v>0</v>
      </c>
      <c r="H20" s="46">
        <f t="shared" si="1"/>
        <v>0</v>
      </c>
      <c r="I20" s="41">
        <v>52848083</v>
      </c>
      <c r="J20" s="45">
        <f>G20-I20</f>
        <v>-52848083</v>
      </c>
      <c r="K20" s="58" t="s">
        <v>61</v>
      </c>
      <c r="M20" s="65"/>
    </row>
    <row r="21" spans="1:13" s="51" customFormat="1" ht="24.95" customHeight="1" x14ac:dyDescent="0.25">
      <c r="A21" s="64" t="s">
        <v>26</v>
      </c>
      <c r="B21" s="63" t="s">
        <v>27</v>
      </c>
      <c r="C21" s="47">
        <f>C22+C29</f>
        <v>0</v>
      </c>
      <c r="D21" s="47">
        <f>D22+D29</f>
        <v>0</v>
      </c>
      <c r="E21" s="47">
        <f>E22+E29</f>
        <v>0</v>
      </c>
      <c r="F21" s="47">
        <f>F22+F29</f>
        <v>0</v>
      </c>
      <c r="G21" s="47">
        <f>G22+G29</f>
        <v>0</v>
      </c>
      <c r="H21" s="62">
        <f t="shared" si="1"/>
        <v>0</v>
      </c>
      <c r="I21" s="47">
        <f>I22+I29</f>
        <v>542715119.07999992</v>
      </c>
      <c r="J21" s="47">
        <f>J22+J29</f>
        <v>-542715119.07999992</v>
      </c>
      <c r="K21" s="61" t="s">
        <v>61</v>
      </c>
      <c r="M21" s="52"/>
    </row>
    <row r="22" spans="1:13" s="51" customFormat="1" ht="24.95" customHeight="1" x14ac:dyDescent="0.25">
      <c r="A22" s="64" t="s">
        <v>28</v>
      </c>
      <c r="B22" s="63" t="s">
        <v>29</v>
      </c>
      <c r="C22" s="47">
        <f>C23+C27</f>
        <v>0</v>
      </c>
      <c r="D22" s="47">
        <f>D23+D27</f>
        <v>0</v>
      </c>
      <c r="E22" s="47">
        <f>E23+E27</f>
        <v>0</v>
      </c>
      <c r="F22" s="47">
        <f>F23+F27</f>
        <v>0</v>
      </c>
      <c r="G22" s="47">
        <f>G23+G27</f>
        <v>0</v>
      </c>
      <c r="H22" s="62">
        <f t="shared" si="1"/>
        <v>0</v>
      </c>
      <c r="I22" s="47">
        <f>I23+I27</f>
        <v>538253293.76999998</v>
      </c>
      <c r="J22" s="47">
        <f>J23+J27</f>
        <v>-538253293.76999998</v>
      </c>
      <c r="K22" s="61" t="s">
        <v>61</v>
      </c>
      <c r="M22" s="52"/>
    </row>
    <row r="23" spans="1:13" s="51" customFormat="1" ht="24.95" customHeight="1" x14ac:dyDescent="0.25">
      <c r="A23" s="64" t="s">
        <v>30</v>
      </c>
      <c r="B23" s="63" t="s">
        <v>31</v>
      </c>
      <c r="C23" s="47">
        <f>C24</f>
        <v>0</v>
      </c>
      <c r="D23" s="47">
        <f>D24</f>
        <v>0</v>
      </c>
      <c r="E23" s="47">
        <f>E24</f>
        <v>0</v>
      </c>
      <c r="F23" s="47">
        <f>F24</f>
        <v>0</v>
      </c>
      <c r="G23" s="47">
        <f>G24</f>
        <v>0</v>
      </c>
      <c r="H23" s="62">
        <f t="shared" si="1"/>
        <v>0</v>
      </c>
      <c r="I23" s="47">
        <f>I24</f>
        <v>8876123.4399999995</v>
      </c>
      <c r="J23" s="47">
        <f>J24</f>
        <v>-8876123.4399999995</v>
      </c>
      <c r="K23" s="61" t="s">
        <v>61</v>
      </c>
    </row>
    <row r="24" spans="1:13" s="51" customFormat="1" ht="24.95" customHeight="1" x14ac:dyDescent="0.25">
      <c r="A24" s="64" t="s">
        <v>32</v>
      </c>
      <c r="B24" s="63" t="s">
        <v>33</v>
      </c>
      <c r="C24" s="47">
        <f>C25+C26</f>
        <v>0</v>
      </c>
      <c r="D24" s="47">
        <f>D25+D26</f>
        <v>0</v>
      </c>
      <c r="E24" s="47">
        <f>E25+E26</f>
        <v>0</v>
      </c>
      <c r="F24" s="47">
        <f>F25+F26</f>
        <v>0</v>
      </c>
      <c r="G24" s="47">
        <f>G25+G26</f>
        <v>0</v>
      </c>
      <c r="H24" s="62">
        <f t="shared" si="1"/>
        <v>0</v>
      </c>
      <c r="I24" s="47">
        <f>I25+I26</f>
        <v>8876123.4399999995</v>
      </c>
      <c r="J24" s="47">
        <f>J25+J26</f>
        <v>-8876123.4399999995</v>
      </c>
      <c r="K24" s="61" t="s">
        <v>61</v>
      </c>
    </row>
    <row r="25" spans="1:13" s="22" customFormat="1" ht="38.25" customHeight="1" x14ac:dyDescent="0.25">
      <c r="A25" s="60" t="s">
        <v>34</v>
      </c>
      <c r="B25" s="59" t="s">
        <v>35</v>
      </c>
      <c r="C25" s="41">
        <v>0</v>
      </c>
      <c r="D25" s="41">
        <v>0</v>
      </c>
      <c r="E25" s="41">
        <v>0</v>
      </c>
      <c r="F25" s="41">
        <f>D25-E25</f>
        <v>0</v>
      </c>
      <c r="G25" s="41">
        <f>C25+F25</f>
        <v>0</v>
      </c>
      <c r="H25" s="46">
        <f t="shared" si="1"/>
        <v>0</v>
      </c>
      <c r="I25" s="41">
        <v>2526908.4700000002</v>
      </c>
      <c r="J25" s="45">
        <f>G25-I25</f>
        <v>-2526908.4700000002</v>
      </c>
      <c r="K25" s="58" t="s">
        <v>61</v>
      </c>
      <c r="L25" s="51"/>
      <c r="M25" s="30"/>
    </row>
    <row r="26" spans="1:13" s="22" customFormat="1" ht="38.25" customHeight="1" x14ac:dyDescent="0.25">
      <c r="A26" s="60" t="s">
        <v>36</v>
      </c>
      <c r="B26" s="59" t="s">
        <v>37</v>
      </c>
      <c r="C26" s="41">
        <v>0</v>
      </c>
      <c r="D26" s="41">
        <v>0</v>
      </c>
      <c r="E26" s="41">
        <v>0</v>
      </c>
      <c r="F26" s="41">
        <f>D26-E26</f>
        <v>0</v>
      </c>
      <c r="G26" s="41">
        <f>C26+F26</f>
        <v>0</v>
      </c>
      <c r="H26" s="46">
        <f t="shared" si="1"/>
        <v>0</v>
      </c>
      <c r="I26" s="41">
        <v>6349214.9699999997</v>
      </c>
      <c r="J26" s="45">
        <f>G26-I26</f>
        <v>-6349214.9699999997</v>
      </c>
      <c r="K26" s="58" t="s">
        <v>61</v>
      </c>
      <c r="M26" s="30"/>
    </row>
    <row r="27" spans="1:13" s="51" customFormat="1" ht="24.95" customHeight="1" x14ac:dyDescent="0.25">
      <c r="A27" s="64" t="s">
        <v>38</v>
      </c>
      <c r="B27" s="63" t="s">
        <v>39</v>
      </c>
      <c r="C27" s="47">
        <f>C28</f>
        <v>0</v>
      </c>
      <c r="D27" s="47">
        <f>D28</f>
        <v>0</v>
      </c>
      <c r="E27" s="47">
        <f>E28</f>
        <v>0</v>
      </c>
      <c r="F27" s="47">
        <f>F28</f>
        <v>0</v>
      </c>
      <c r="G27" s="47">
        <f>G28</f>
        <v>0</v>
      </c>
      <c r="H27" s="62">
        <f t="shared" si="1"/>
        <v>0</v>
      </c>
      <c r="I27" s="47">
        <f>I28</f>
        <v>529377170.32999998</v>
      </c>
      <c r="J27" s="47">
        <f>J28</f>
        <v>-529377170.32999998</v>
      </c>
      <c r="K27" s="61" t="s">
        <v>61</v>
      </c>
      <c r="M27" s="52"/>
    </row>
    <row r="28" spans="1:13" s="22" customFormat="1" ht="54.75" customHeight="1" x14ac:dyDescent="0.25">
      <c r="A28" s="60" t="s">
        <v>40</v>
      </c>
      <c r="B28" s="59" t="s">
        <v>41</v>
      </c>
      <c r="C28" s="41">
        <v>0</v>
      </c>
      <c r="D28" s="41">
        <v>0</v>
      </c>
      <c r="E28" s="41">
        <v>0</v>
      </c>
      <c r="F28" s="41">
        <f>D28-E28</f>
        <v>0</v>
      </c>
      <c r="G28" s="41">
        <f>C28+F28</f>
        <v>0</v>
      </c>
      <c r="H28" s="46">
        <f t="shared" si="1"/>
        <v>0</v>
      </c>
      <c r="I28" s="41">
        <v>529377170.32999998</v>
      </c>
      <c r="J28" s="45">
        <f>G28-I28</f>
        <v>-529377170.32999998</v>
      </c>
      <c r="K28" s="58" t="s">
        <v>61</v>
      </c>
    </row>
    <row r="29" spans="1:13" s="51" customFormat="1" ht="39" customHeight="1" x14ac:dyDescent="0.25">
      <c r="A29" s="64" t="s">
        <v>42</v>
      </c>
      <c r="B29" s="63" t="s">
        <v>43</v>
      </c>
      <c r="C29" s="47">
        <f>C30+C32</f>
        <v>0</v>
      </c>
      <c r="D29" s="47">
        <f>D30+D32</f>
        <v>0</v>
      </c>
      <c r="E29" s="47">
        <f>E30+E32</f>
        <v>0</v>
      </c>
      <c r="F29" s="47">
        <f>F30+F32</f>
        <v>0</v>
      </c>
      <c r="G29" s="47">
        <f>G30+G32</f>
        <v>0</v>
      </c>
      <c r="H29" s="62">
        <f t="shared" si="1"/>
        <v>0</v>
      </c>
      <c r="I29" s="47">
        <f>I30+I32</f>
        <v>4461825.3099999996</v>
      </c>
      <c r="J29" s="47">
        <f>J30+J32</f>
        <v>-4461825.3099999996</v>
      </c>
      <c r="K29" s="61" t="s">
        <v>61</v>
      </c>
      <c r="M29" s="52"/>
    </row>
    <row r="30" spans="1:13" s="51" customFormat="1" ht="24.95" customHeight="1" x14ac:dyDescent="0.25">
      <c r="A30" s="64" t="s">
        <v>44</v>
      </c>
      <c r="B30" s="63" t="s">
        <v>45</v>
      </c>
      <c r="C30" s="47">
        <f>C31</f>
        <v>0</v>
      </c>
      <c r="D30" s="47">
        <f>D31</f>
        <v>0</v>
      </c>
      <c r="E30" s="47">
        <f>E31</f>
        <v>0</v>
      </c>
      <c r="F30" s="47">
        <f>F31</f>
        <v>0</v>
      </c>
      <c r="G30" s="47">
        <f>G31</f>
        <v>0</v>
      </c>
      <c r="H30" s="62">
        <f t="shared" si="1"/>
        <v>0</v>
      </c>
      <c r="I30" s="47">
        <f>I31</f>
        <v>4461820</v>
      </c>
      <c r="J30" s="47">
        <f>J31</f>
        <v>-4461820</v>
      </c>
      <c r="K30" s="61" t="s">
        <v>61</v>
      </c>
    </row>
    <row r="31" spans="1:13" s="51" customFormat="1" ht="24.95" customHeight="1" x14ac:dyDescent="0.25">
      <c r="A31" s="60" t="s">
        <v>46</v>
      </c>
      <c r="B31" s="59" t="s">
        <v>47</v>
      </c>
      <c r="C31" s="41">
        <v>0</v>
      </c>
      <c r="D31" s="41">
        <v>0</v>
      </c>
      <c r="E31" s="41">
        <v>0</v>
      </c>
      <c r="F31" s="41">
        <f>D31-E31</f>
        <v>0</v>
      </c>
      <c r="G31" s="41">
        <f>C31+F31</f>
        <v>0</v>
      </c>
      <c r="H31" s="46">
        <f t="shared" si="1"/>
        <v>0</v>
      </c>
      <c r="I31" s="41">
        <v>4461820</v>
      </c>
      <c r="J31" s="45">
        <f>G31-I31</f>
        <v>-4461820</v>
      </c>
      <c r="K31" s="58" t="s">
        <v>61</v>
      </c>
    </row>
    <row r="32" spans="1:13" s="22" customFormat="1" ht="24.95" customHeight="1" x14ac:dyDescent="0.25">
      <c r="A32" s="64" t="s">
        <v>48</v>
      </c>
      <c r="B32" s="63" t="s">
        <v>49</v>
      </c>
      <c r="C32" s="47">
        <f>C33</f>
        <v>0</v>
      </c>
      <c r="D32" s="47">
        <f>D33</f>
        <v>0</v>
      </c>
      <c r="E32" s="47">
        <f>E33</f>
        <v>0</v>
      </c>
      <c r="F32" s="47">
        <f>F33</f>
        <v>0</v>
      </c>
      <c r="G32" s="47">
        <f>G33</f>
        <v>0</v>
      </c>
      <c r="H32" s="62">
        <f t="shared" si="1"/>
        <v>0</v>
      </c>
      <c r="I32" s="47">
        <f>I33</f>
        <v>5.31</v>
      </c>
      <c r="J32" s="47">
        <f>J33</f>
        <v>-5.31</v>
      </c>
      <c r="K32" s="61" t="s">
        <v>61</v>
      </c>
    </row>
    <row r="33" spans="1:13" s="51" customFormat="1" ht="24.95" customHeight="1" x14ac:dyDescent="0.25">
      <c r="A33" s="60" t="s">
        <v>50</v>
      </c>
      <c r="B33" s="59" t="s">
        <v>51</v>
      </c>
      <c r="C33" s="41">
        <v>0</v>
      </c>
      <c r="D33" s="41">
        <v>0</v>
      </c>
      <c r="E33" s="41">
        <v>0</v>
      </c>
      <c r="F33" s="41">
        <f>D33-E33</f>
        <v>0</v>
      </c>
      <c r="G33" s="41">
        <f>C33+F33</f>
        <v>0</v>
      </c>
      <c r="H33" s="46">
        <f t="shared" si="1"/>
        <v>0</v>
      </c>
      <c r="I33" s="41">
        <v>5.31</v>
      </c>
      <c r="J33" s="45">
        <f>G33-I33</f>
        <v>-5.31</v>
      </c>
      <c r="K33" s="5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/>
      <c r="F34" s="54"/>
      <c r="G34" s="54">
        <f>C34+D34</f>
        <v>5024124292167</v>
      </c>
      <c r="H34" s="55">
        <f t="shared" si="1"/>
        <v>0.94646733113171067</v>
      </c>
      <c r="I34" s="54">
        <f>I35+I36+I37</f>
        <v>118076598129</v>
      </c>
      <c r="J34" s="54">
        <f>G34-I34</f>
        <v>4906047694038</v>
      </c>
      <c r="K34" s="53">
        <f>I34/G34</f>
        <v>2.3501926159169784E-2</v>
      </c>
      <c r="L34" s="52"/>
      <c r="M34" s="52"/>
    </row>
    <row r="35" spans="1:13" s="22" customFormat="1" ht="24.95" customHeight="1" x14ac:dyDescent="0.25">
      <c r="A35" s="50">
        <v>41</v>
      </c>
      <c r="B35" s="49" t="s">
        <v>53</v>
      </c>
      <c r="C35" s="41">
        <v>1408779000</v>
      </c>
      <c r="D35" s="47">
        <v>0</v>
      </c>
      <c r="E35" s="47">
        <v>0</v>
      </c>
      <c r="F35" s="41">
        <f>D35-E35</f>
        <v>0</v>
      </c>
      <c r="G35" s="41">
        <f>C35+F35</f>
        <v>1408779000</v>
      </c>
      <c r="H35" s="46">
        <f t="shared" si="1"/>
        <v>2.653921803573246E-4</v>
      </c>
      <c r="I35" s="41">
        <v>0</v>
      </c>
      <c r="J35" s="45">
        <f>G35-I35</f>
        <v>1408779000</v>
      </c>
      <c r="K35" s="44">
        <f>I35/G35</f>
        <v>0</v>
      </c>
      <c r="M35" s="30"/>
    </row>
    <row r="36" spans="1:13" s="22" customFormat="1" ht="24.95" customHeight="1" x14ac:dyDescent="0.25">
      <c r="A36" s="50">
        <v>42</v>
      </c>
      <c r="B36" s="49" t="s">
        <v>54</v>
      </c>
      <c r="C36" s="48">
        <v>969198470862</v>
      </c>
      <c r="D36" s="47">
        <v>0</v>
      </c>
      <c r="E36" s="47">
        <v>0</v>
      </c>
      <c r="F36" s="41">
        <f>D36-E36</f>
        <v>0</v>
      </c>
      <c r="G36" s="41">
        <f>C36+F36</f>
        <v>969198470862</v>
      </c>
      <c r="H36" s="46">
        <f t="shared" si="1"/>
        <v>0.18258200568084212</v>
      </c>
      <c r="I36" s="45">
        <v>0</v>
      </c>
      <c r="J36" s="45">
        <f>G36-I36</f>
        <v>969198470862</v>
      </c>
      <c r="K36" s="44">
        <f>I36/G36</f>
        <v>0</v>
      </c>
      <c r="L36" s="17"/>
      <c r="M36" s="30"/>
    </row>
    <row r="37" spans="1:13" s="22" customFormat="1" ht="24.95" customHeight="1" x14ac:dyDescent="0.25">
      <c r="A37" s="43">
        <v>43</v>
      </c>
      <c r="B37" s="42" t="s">
        <v>55</v>
      </c>
      <c r="C37" s="39">
        <v>4053517042305</v>
      </c>
      <c r="D37" s="39">
        <v>0</v>
      </c>
      <c r="E37" s="39">
        <v>0</v>
      </c>
      <c r="F37" s="41">
        <f>D37-E37</f>
        <v>0</v>
      </c>
      <c r="G37" s="41">
        <f>C37+F37</f>
        <v>4053517042305</v>
      </c>
      <c r="H37" s="40">
        <f t="shared" si="1"/>
        <v>0.76361993327051114</v>
      </c>
      <c r="I37" s="39">
        <v>118076598129</v>
      </c>
      <c r="J37" s="38">
        <f>G37-I37</f>
        <v>3935440444176</v>
      </c>
      <c r="K37" s="37">
        <f>I37/G37</f>
        <v>2.9129419439138878E-2</v>
      </c>
      <c r="L37" s="30"/>
      <c r="M37" s="30"/>
    </row>
    <row r="38" spans="1:13" s="18" customFormat="1" ht="24.95" customHeight="1" thickBot="1" x14ac:dyDescent="0.3">
      <c r="A38" s="149" t="s">
        <v>60</v>
      </c>
      <c r="B38" s="150"/>
      <c r="C38" s="35">
        <f>C8+C34</f>
        <v>5308291292167</v>
      </c>
      <c r="D38" s="35">
        <f>D8+D34</f>
        <v>0</v>
      </c>
      <c r="E38" s="35">
        <f>E8+E34</f>
        <v>0</v>
      </c>
      <c r="F38" s="35">
        <f>F8+F34</f>
        <v>0</v>
      </c>
      <c r="G38" s="35">
        <f>G8+G34</f>
        <v>5308291292167</v>
      </c>
      <c r="H38" s="36">
        <f t="shared" si="1"/>
        <v>1</v>
      </c>
      <c r="I38" s="35">
        <f>I8+I34</f>
        <v>142406702290.79001</v>
      </c>
      <c r="J38" s="34">
        <f>J8+J34</f>
        <v>5165884589876.21</v>
      </c>
      <c r="K38" s="33">
        <f>I38/G38</f>
        <v>2.6827220748214708E-2</v>
      </c>
      <c r="L38" s="17"/>
      <c r="M38" s="17"/>
    </row>
    <row r="39" spans="1:13" s="18" customFormat="1" ht="20.100000000000001" customHeight="1" x14ac:dyDescent="0.25">
      <c r="A39" s="19" t="s">
        <v>56</v>
      </c>
      <c r="B39" s="19"/>
      <c r="C39" s="32"/>
      <c r="D39" s="32"/>
      <c r="E39" s="32"/>
      <c r="F39" s="32"/>
      <c r="G39" s="32"/>
      <c r="H39" s="32"/>
      <c r="I39" s="32"/>
      <c r="J39" s="31"/>
      <c r="K39" s="31"/>
      <c r="L39" s="17"/>
      <c r="M39" s="17"/>
    </row>
    <row r="40" spans="1:13" ht="20.100000000000001" customHeight="1" x14ac:dyDescent="0.25">
      <c r="A40" s="19" t="s">
        <v>57</v>
      </c>
      <c r="B40" s="19"/>
      <c r="C40" s="20"/>
      <c r="D40" s="20"/>
      <c r="E40" s="20"/>
      <c r="F40" s="20"/>
      <c r="G40" s="20"/>
      <c r="H40" s="20"/>
      <c r="I40" s="20"/>
      <c r="J40" s="24"/>
      <c r="K40" s="24"/>
      <c r="L40" s="30"/>
      <c r="M40" s="30"/>
    </row>
    <row r="41" spans="1:13" s="22" customFormat="1" x14ac:dyDescent="0.25">
      <c r="A41" s="29"/>
    </row>
  </sheetData>
  <mergeCells count="14">
    <mergeCell ref="A38:B38"/>
    <mergeCell ref="I4:J4"/>
    <mergeCell ref="A6:A7"/>
    <mergeCell ref="B6:B7"/>
    <mergeCell ref="C6:C7"/>
    <mergeCell ref="D6:F6"/>
    <mergeCell ref="G6:G7"/>
    <mergeCell ref="I6:I7"/>
    <mergeCell ref="H6:H7"/>
    <mergeCell ref="A1:K1"/>
    <mergeCell ref="A2:K2"/>
    <mergeCell ref="A3:K3"/>
    <mergeCell ref="K6:K7"/>
    <mergeCell ref="J6:J7"/>
  </mergeCells>
  <printOptions horizontalCentered="1"/>
  <pageMargins left="0" right="0" top="0.78740157480314965" bottom="0.39370078740157483" header="0.23622047244094491" footer="0.11811023622047245"/>
  <pageSetup scale="55" orientation="landscape" horizontalDpi="4294967293" verticalDpi="0" r:id="rId1"/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3"/>
  <sheetViews>
    <sheetView topLeftCell="A32" zoomScale="90" zoomScaleNormal="90" workbookViewId="0">
      <selection activeCell="A6" sqref="A6:A7"/>
    </sheetView>
  </sheetViews>
  <sheetFormatPr baseColWidth="10" defaultRowHeight="12.75" x14ac:dyDescent="0.2"/>
  <cols>
    <col min="1" max="1" width="22.28515625" style="21" customWidth="1"/>
    <col min="2" max="2" width="44.7109375" style="1" customWidth="1"/>
    <col min="3" max="3" width="28.5703125" style="1" bestFit="1" customWidth="1"/>
    <col min="4" max="4" width="8.5703125" style="82" bestFit="1" customWidth="1"/>
    <col min="5" max="5" width="10.7109375" style="82" bestFit="1" customWidth="1"/>
    <col min="6" max="6" width="12.85546875" style="82" bestFit="1" customWidth="1"/>
    <col min="7" max="7" width="28.5703125" style="1" bestFit="1" customWidth="1"/>
    <col min="8" max="8" width="13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19.42578125" style="12" bestFit="1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44" t="s">
        <v>75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"/>
      <c r="M1" s="3"/>
      <c r="N1" s="3"/>
      <c r="O1" s="3"/>
      <c r="P1" s="3"/>
      <c r="Q1" s="3"/>
    </row>
    <row r="2" spans="1:24" ht="24.75" customHeight="1" x14ac:dyDescent="0.2">
      <c r="A2" s="145" t="s">
        <v>59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3"/>
      <c r="M2" s="3"/>
      <c r="N2" s="3"/>
      <c r="O2" s="3"/>
      <c r="P2" s="3"/>
      <c r="Q2" s="3"/>
    </row>
    <row r="3" spans="1:24" ht="27" customHeight="1" x14ac:dyDescent="0.2">
      <c r="A3" s="146" t="s">
        <v>76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51" t="s">
        <v>1</v>
      </c>
      <c r="J4" s="151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52" t="s">
        <v>73</v>
      </c>
      <c r="B6" s="154" t="s">
        <v>72</v>
      </c>
      <c r="C6" s="154" t="s">
        <v>71</v>
      </c>
      <c r="D6" s="154" t="s">
        <v>70</v>
      </c>
      <c r="E6" s="154"/>
      <c r="F6" s="154"/>
      <c r="G6" s="154" t="s">
        <v>69</v>
      </c>
      <c r="H6" s="156" t="s">
        <v>68</v>
      </c>
      <c r="I6" s="154" t="s">
        <v>67</v>
      </c>
      <c r="J6" s="147" t="s">
        <v>66</v>
      </c>
      <c r="K6" s="158" t="s">
        <v>65</v>
      </c>
    </row>
    <row r="7" spans="1:24" ht="60" customHeight="1" x14ac:dyDescent="0.2">
      <c r="A7" s="153"/>
      <c r="B7" s="155"/>
      <c r="C7" s="155"/>
      <c r="D7" s="119" t="s">
        <v>64</v>
      </c>
      <c r="E7" s="119" t="s">
        <v>63</v>
      </c>
      <c r="F7" s="119" t="s">
        <v>62</v>
      </c>
      <c r="G7" s="155"/>
      <c r="H7" s="157"/>
      <c r="I7" s="155"/>
      <c r="J7" s="148"/>
      <c r="K7" s="159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38728154071.150002</v>
      </c>
      <c r="J8" s="74">
        <f>G8-I8</f>
        <v>245438845928.85001</v>
      </c>
      <c r="K8" s="73">
        <f>I8/G8</f>
        <v>0.13628659932768408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6">
        <f t="shared" si="0"/>
        <v>38728154071.150002</v>
      </c>
      <c r="J9" s="107">
        <f>G9-I9</f>
        <v>245438845928.85001</v>
      </c>
      <c r="K9" s="121">
        <f t="shared" ref="K9:K13" si="2">I9/G9</f>
        <v>0.13628659932768408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">
        <f>I11+I21</f>
        <v>38728154071.150002</v>
      </c>
      <c r="J10" s="92">
        <f t="shared" ref="J10:J30" si="3">G10-I10</f>
        <v>245438845928.85001</v>
      </c>
      <c r="K10" s="123">
        <f t="shared" si="2"/>
        <v>0.13628659932768408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">
        <f>I12</f>
        <v>37541904693.709999</v>
      </c>
      <c r="J11" s="92">
        <f t="shared" si="3"/>
        <v>246625095306.29001</v>
      </c>
      <c r="K11" s="123">
        <f t="shared" si="2"/>
        <v>0.13211211961174238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10">
        <f>I13+I16</f>
        <v>37541904693.709999</v>
      </c>
      <c r="J12" s="92">
        <f t="shared" si="3"/>
        <v>246625095306.29001</v>
      </c>
      <c r="K12" s="123">
        <f t="shared" si="2"/>
        <v>0.13211211961174238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0">
        <f>I14+I15</f>
        <v>37434055731.709999</v>
      </c>
      <c r="J13" s="92">
        <f t="shared" si="3"/>
        <v>246732944268.29001</v>
      </c>
      <c r="K13" s="123">
        <f t="shared" si="2"/>
        <v>0.13173259291793205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11">
        <v>10827028567.709999</v>
      </c>
      <c r="J14" s="93">
        <f>G14-I14</f>
        <v>-10827028567.709999</v>
      </c>
      <c r="K14" s="125" t="s">
        <v>61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11">
        <f>12907512392+13699514772</f>
        <v>26607027164</v>
      </c>
      <c r="J15" s="93">
        <f t="shared" si="3"/>
        <v>-26607027164</v>
      </c>
      <c r="K15" s="126" t="s">
        <v>61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10">
        <f>I17</f>
        <v>107848962</v>
      </c>
      <c r="J16" s="92">
        <f t="shared" si="3"/>
        <v>-107848962</v>
      </c>
      <c r="K16" s="125" t="s">
        <v>61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10">
        <f>I18</f>
        <v>107848962</v>
      </c>
      <c r="J17" s="92">
        <f t="shared" si="3"/>
        <v>-107848962</v>
      </c>
      <c r="K17" s="125" t="s">
        <v>61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10">
        <f>I19</f>
        <v>107848962</v>
      </c>
      <c r="J18" s="92">
        <f>J19</f>
        <v>-107848962</v>
      </c>
      <c r="K18" s="125" t="s">
        <v>61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10">
        <f>I20</f>
        <v>107848962</v>
      </c>
      <c r="J19" s="92">
        <f>J20</f>
        <v>-107848962</v>
      </c>
      <c r="K19" s="125" t="s">
        <v>61</v>
      </c>
      <c r="M19" s="14"/>
    </row>
    <row r="20" spans="1:13" s="13" customFormat="1" ht="39.950000000000003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11">
        <f>52848083+55000879</f>
        <v>107848962</v>
      </c>
      <c r="J20" s="93">
        <f>G20-I20</f>
        <v>-107848962</v>
      </c>
      <c r="K20" s="125" t="s">
        <v>61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10">
        <f>I22+I29</f>
        <v>1186249377.4400001</v>
      </c>
      <c r="J21" s="92">
        <f t="shared" si="3"/>
        <v>-1186249377.4400001</v>
      </c>
      <c r="K21" s="125" t="s">
        <v>61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10">
        <f>I23+I27</f>
        <v>549423247.13</v>
      </c>
      <c r="J22" s="92">
        <f t="shared" si="3"/>
        <v>-549423247.13</v>
      </c>
      <c r="K22" s="125" t="s">
        <v>61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10">
        <f>I24</f>
        <v>20046076.800000001</v>
      </c>
      <c r="J23" s="92">
        <f t="shared" si="3"/>
        <v>-20046076.800000001</v>
      </c>
      <c r="K23" s="125" t="s">
        <v>61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D38" si="5">D25</f>
        <v>0</v>
      </c>
      <c r="E24" s="99">
        <f t="shared" ref="E24:E38" si="6">E25</f>
        <v>0</v>
      </c>
      <c r="F24" s="99">
        <f t="shared" ref="F24:F38" si="7">F25</f>
        <v>0</v>
      </c>
      <c r="G24" s="98">
        <v>0</v>
      </c>
      <c r="H24" s="62">
        <f t="shared" si="1"/>
        <v>0</v>
      </c>
      <c r="I24" s="10">
        <f>I25+I26</f>
        <v>20046076.800000001</v>
      </c>
      <c r="J24" s="92">
        <f t="shared" si="3"/>
        <v>-20046076.800000001</v>
      </c>
      <c r="K24" s="125" t="s">
        <v>61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6"/>
        <v>0</v>
      </c>
      <c r="F25" s="101">
        <f t="shared" si="7"/>
        <v>0</v>
      </c>
      <c r="G25" s="83">
        <f>C25-F25</f>
        <v>0</v>
      </c>
      <c r="H25" s="46">
        <f t="shared" si="1"/>
        <v>0</v>
      </c>
      <c r="I25" s="11">
        <f>2526908.47+1548704.58</f>
        <v>4075613.0500000003</v>
      </c>
      <c r="J25" s="93">
        <f>G25-I25</f>
        <v>-4075613.0500000003</v>
      </c>
      <c r="K25" s="126" t="s">
        <v>61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6"/>
        <v>0</v>
      </c>
      <c r="F26" s="101">
        <f t="shared" si="7"/>
        <v>0</v>
      </c>
      <c r="G26" s="83">
        <f>C26-F26</f>
        <v>0</v>
      </c>
      <c r="H26" s="46">
        <f t="shared" si="1"/>
        <v>0</v>
      </c>
      <c r="I26" s="11">
        <f>6349214.97+9621248.78</f>
        <v>15970463.75</v>
      </c>
      <c r="J26" s="93">
        <f>G26-I26</f>
        <v>-15970463.75</v>
      </c>
      <c r="K26" s="126" t="s">
        <v>61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6"/>
        <v>0</v>
      </c>
      <c r="F27" s="99">
        <f t="shared" si="7"/>
        <v>0</v>
      </c>
      <c r="G27" s="98">
        <f>C27-F27</f>
        <v>0</v>
      </c>
      <c r="H27" s="62">
        <f t="shared" si="1"/>
        <v>0</v>
      </c>
      <c r="I27" s="10">
        <f>I28</f>
        <v>529377170.32999998</v>
      </c>
      <c r="J27" s="92">
        <f t="shared" si="3"/>
        <v>-529377170.32999998</v>
      </c>
      <c r="K27" s="125" t="s">
        <v>61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6"/>
        <v>0</v>
      </c>
      <c r="F28" s="101">
        <f t="shared" si="7"/>
        <v>0</v>
      </c>
      <c r="G28" s="83">
        <v>0</v>
      </c>
      <c r="H28" s="46">
        <f t="shared" si="1"/>
        <v>0</v>
      </c>
      <c r="I28" s="11">
        <v>529377170.32999998</v>
      </c>
      <c r="J28" s="93">
        <f>G28-I28</f>
        <v>-529377170.32999998</v>
      </c>
      <c r="K28" s="126" t="s">
        <v>61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6"/>
        <v>0</v>
      </c>
      <c r="F29" s="99">
        <f t="shared" si="7"/>
        <v>0</v>
      </c>
      <c r="G29" s="98">
        <v>0</v>
      </c>
      <c r="H29" s="62">
        <f t="shared" si="1"/>
        <v>0</v>
      </c>
      <c r="I29" s="10">
        <f>I30+I32</f>
        <v>636826130.30999994</v>
      </c>
      <c r="J29" s="92">
        <f t="shared" si="3"/>
        <v>-636826130.30999994</v>
      </c>
      <c r="K29" s="125" t="s">
        <v>61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6"/>
        <v>0</v>
      </c>
      <c r="F30" s="99">
        <f t="shared" si="7"/>
        <v>0</v>
      </c>
      <c r="G30" s="98">
        <v>0</v>
      </c>
      <c r="H30" s="62">
        <f t="shared" si="1"/>
        <v>0</v>
      </c>
      <c r="I30" s="10">
        <f>I31</f>
        <v>10341601</v>
      </c>
      <c r="J30" s="92">
        <f t="shared" si="3"/>
        <v>-10341601</v>
      </c>
      <c r="K30" s="125" t="s">
        <v>61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6"/>
        <v>0</v>
      </c>
      <c r="F31" s="101">
        <f t="shared" si="7"/>
        <v>0</v>
      </c>
      <c r="G31" s="83">
        <v>0</v>
      </c>
      <c r="H31" s="46">
        <f t="shared" si="1"/>
        <v>0</v>
      </c>
      <c r="I31" s="11">
        <f>4461820+5879781</f>
        <v>10341601</v>
      </c>
      <c r="J31" s="93">
        <f>G31-I31</f>
        <v>-10341601</v>
      </c>
      <c r="K31" s="125" t="s">
        <v>61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6"/>
        <v>0</v>
      </c>
      <c r="F32" s="99">
        <f t="shared" si="7"/>
        <v>0</v>
      </c>
      <c r="G32" s="98">
        <f>C32-F32</f>
        <v>0</v>
      </c>
      <c r="H32" s="62">
        <f t="shared" si="1"/>
        <v>0</v>
      </c>
      <c r="I32" s="10">
        <f>I33</f>
        <v>626484529.30999994</v>
      </c>
      <c r="J32" s="92">
        <f>J33</f>
        <v>-626484529.30999994</v>
      </c>
      <c r="K32" s="126" t="s">
        <v>61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6"/>
        <v>0</v>
      </c>
      <c r="F33" s="110">
        <f t="shared" si="7"/>
        <v>0</v>
      </c>
      <c r="G33" s="109">
        <f>C33-F33</f>
        <v>0</v>
      </c>
      <c r="H33" s="40">
        <f t="shared" si="1"/>
        <v>0</v>
      </c>
      <c r="I33" s="111">
        <f>5.31+626484524</f>
        <v>626484529.30999994</v>
      </c>
      <c r="J33" s="112">
        <f>G33-I33</f>
        <v>-626484529.30999994</v>
      </c>
      <c r="K33" s="12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118764911751.61</v>
      </c>
      <c r="J34" s="54">
        <f>G34-I34</f>
        <v>4905359380415.3896</v>
      </c>
      <c r="K34" s="53">
        <f>I34/G34</f>
        <v>2.3638927869832703E-2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6"/>
        <v>0</v>
      </c>
      <c r="F35" s="116">
        <f t="shared" si="7"/>
        <v>0</v>
      </c>
      <c r="G35" s="114">
        <f>C35-F35</f>
        <v>1408779000</v>
      </c>
      <c r="H35" s="117">
        <f t="shared" ref="H35:H38" si="8">G35/$G$38</f>
        <v>2.653921803573246E-4</v>
      </c>
      <c r="I35" s="114">
        <v>0</v>
      </c>
      <c r="J35" s="118">
        <f>G35-I35</f>
        <v>1408779000</v>
      </c>
      <c r="K35" s="130">
        <f t="shared" ref="K35:K37" si="9">I35/G35</f>
        <v>0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ref="D36" si="10">D37</f>
        <v>0</v>
      </c>
      <c r="E36" s="84">
        <f t="shared" ref="E36" si="11">E37</f>
        <v>0</v>
      </c>
      <c r="F36" s="85">
        <f t="shared" ref="F36" si="12">F37</f>
        <v>0</v>
      </c>
      <c r="G36" s="41">
        <f>C36-F36</f>
        <v>969198470862</v>
      </c>
      <c r="H36" s="46">
        <f t="shared" si="8"/>
        <v>0.18258200568084212</v>
      </c>
      <c r="I36" s="45">
        <v>0</v>
      </c>
      <c r="J36" s="90">
        <f>G36-I36</f>
        <v>969198470862</v>
      </c>
      <c r="K36" s="126">
        <f t="shared" si="9"/>
        <v>0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6"/>
        <v>0</v>
      </c>
      <c r="F37" s="87">
        <f t="shared" si="7"/>
        <v>0</v>
      </c>
      <c r="G37" s="39">
        <f>C37-F37</f>
        <v>4053517042305</v>
      </c>
      <c r="H37" s="40">
        <f t="shared" si="8"/>
        <v>0.76361993327051114</v>
      </c>
      <c r="I37" s="39">
        <v>118764911751.61</v>
      </c>
      <c r="J37" s="91">
        <f>G37-I37</f>
        <v>3934752130553.3901</v>
      </c>
      <c r="K37" s="126">
        <f t="shared" si="9"/>
        <v>2.9299225959113096E-2</v>
      </c>
      <c r="L37" s="89"/>
      <c r="M37" s="89"/>
    </row>
    <row r="38" spans="1:13" s="18" customFormat="1" ht="31.5" customHeight="1" thickBot="1" x14ac:dyDescent="0.3">
      <c r="A38" s="149" t="s">
        <v>60</v>
      </c>
      <c r="B38" s="150"/>
      <c r="C38" s="131">
        <f>C8+C34</f>
        <v>5308291292167</v>
      </c>
      <c r="D38" s="132">
        <f t="shared" si="5"/>
        <v>0</v>
      </c>
      <c r="E38" s="132">
        <f t="shared" si="6"/>
        <v>0</v>
      </c>
      <c r="F38" s="132">
        <f t="shared" si="7"/>
        <v>0</v>
      </c>
      <c r="G38" s="131">
        <f>C38+F38</f>
        <v>5308291292167</v>
      </c>
      <c r="H38" s="133">
        <f t="shared" si="8"/>
        <v>1</v>
      </c>
      <c r="I38" s="131">
        <f>I8+I34</f>
        <v>157493065822.76001</v>
      </c>
      <c r="J38" s="134">
        <f>J8+J34</f>
        <v>5150798226344.2393</v>
      </c>
      <c r="K38" s="135">
        <f>I38/G38</f>
        <v>2.9669258364769715E-2</v>
      </c>
      <c r="L38" s="17"/>
      <c r="M38" s="30"/>
    </row>
    <row r="39" spans="1:13" s="18" customFormat="1" ht="20.100000000000001" customHeight="1" x14ac:dyDescent="0.25">
      <c r="A39" s="19" t="s">
        <v>58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57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2"/>
      <c r="J41" s="12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38:B38"/>
    <mergeCell ref="H6:H7"/>
    <mergeCell ref="A2:K2"/>
    <mergeCell ref="A3:K3"/>
    <mergeCell ref="I4:J4"/>
    <mergeCell ref="A1:K1"/>
    <mergeCell ref="D6:F6"/>
    <mergeCell ref="A6:A7"/>
    <mergeCell ref="B6:B7"/>
    <mergeCell ref="C6:C7"/>
    <mergeCell ref="G6:G7"/>
    <mergeCell ref="J6:J7"/>
    <mergeCell ref="K6:K7"/>
    <mergeCell ref="I6:I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verticalDpi="0" r:id="rId1"/>
  <ignoredErrors>
    <ignoredError sqref="I27 I33 I31 J32 H8 H9:H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3"/>
  <sheetViews>
    <sheetView zoomScale="80" zoomScaleNormal="80" workbookViewId="0">
      <selection activeCell="L38" sqref="L38"/>
    </sheetView>
  </sheetViews>
  <sheetFormatPr baseColWidth="10" defaultRowHeight="12.75" x14ac:dyDescent="0.2"/>
  <cols>
    <col min="1" max="1" width="22.28515625" style="21" customWidth="1"/>
    <col min="2" max="2" width="50.140625" style="1" customWidth="1"/>
    <col min="3" max="3" width="29.28515625" style="1" customWidth="1"/>
    <col min="4" max="4" width="9.85546875" style="82" customWidth="1"/>
    <col min="5" max="5" width="10.7109375" style="82" bestFit="1" customWidth="1"/>
    <col min="6" max="6" width="14.28515625" style="82" customWidth="1"/>
    <col min="7" max="7" width="30.42578125" style="1" customWidth="1"/>
    <col min="8" max="8" width="11.4257812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44" t="s">
        <v>75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"/>
      <c r="M1" s="3"/>
      <c r="N1" s="3"/>
      <c r="O1" s="3"/>
      <c r="P1" s="3"/>
      <c r="Q1" s="3"/>
    </row>
    <row r="2" spans="1:24" ht="24.75" customHeight="1" x14ac:dyDescent="0.2">
      <c r="A2" s="145" t="s">
        <v>59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3"/>
      <c r="M2" s="3"/>
      <c r="N2" s="3"/>
      <c r="O2" s="3"/>
      <c r="P2" s="3"/>
      <c r="Q2" s="3"/>
    </row>
    <row r="3" spans="1:24" ht="27" customHeight="1" x14ac:dyDescent="0.2">
      <c r="A3" s="146" t="s">
        <v>77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51" t="s">
        <v>1</v>
      </c>
      <c r="J4" s="151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52" t="s">
        <v>73</v>
      </c>
      <c r="B6" s="154" t="s">
        <v>72</v>
      </c>
      <c r="C6" s="154" t="s">
        <v>71</v>
      </c>
      <c r="D6" s="154" t="s">
        <v>70</v>
      </c>
      <c r="E6" s="154"/>
      <c r="F6" s="154"/>
      <c r="G6" s="154" t="s">
        <v>69</v>
      </c>
      <c r="H6" s="156" t="s">
        <v>68</v>
      </c>
      <c r="I6" s="154" t="s">
        <v>67</v>
      </c>
      <c r="J6" s="147" t="s">
        <v>66</v>
      </c>
      <c r="K6" s="158" t="s">
        <v>65</v>
      </c>
    </row>
    <row r="7" spans="1:24" ht="78" customHeight="1" x14ac:dyDescent="0.2">
      <c r="A7" s="153"/>
      <c r="B7" s="155"/>
      <c r="C7" s="155"/>
      <c r="D7" s="136" t="s">
        <v>64</v>
      </c>
      <c r="E7" s="136" t="s">
        <v>63</v>
      </c>
      <c r="F7" s="136" t="s">
        <v>62</v>
      </c>
      <c r="G7" s="155"/>
      <c r="H7" s="157"/>
      <c r="I7" s="155"/>
      <c r="J7" s="148"/>
      <c r="K7" s="159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51032738238.010002</v>
      </c>
      <c r="J8" s="74">
        <f>G8-I8</f>
        <v>233134261761.98999</v>
      </c>
      <c r="K8" s="73">
        <f>I8/G8</f>
        <v>0.17958713797875897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3">
        <f t="shared" si="0"/>
        <v>51032738238.010002</v>
      </c>
      <c r="J9" s="137">
        <f>G9-I9</f>
        <v>233134261761.98999</v>
      </c>
      <c r="K9" s="121">
        <f t="shared" ref="K9:K13" si="2">I9/G9</f>
        <v>0.17958713797875897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51032738238.010002</v>
      </c>
      <c r="J10" s="138">
        <f t="shared" ref="J10:J30" si="3">G10-I10</f>
        <v>233134261761.98999</v>
      </c>
      <c r="K10" s="123">
        <f t="shared" si="2"/>
        <v>0.17958713797875897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49838968097.709999</v>
      </c>
      <c r="J11" s="138">
        <f t="shared" si="3"/>
        <v>234328031902.29001</v>
      </c>
      <c r="K11" s="123">
        <f t="shared" si="2"/>
        <v>0.17538619226620261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49838968097.709999</v>
      </c>
      <c r="J12" s="138">
        <f t="shared" si="3"/>
        <v>234328031902.29001</v>
      </c>
      <c r="K12" s="123">
        <f t="shared" si="2"/>
        <v>0.17538619226620261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49731119135.709999</v>
      </c>
      <c r="J13" s="138">
        <f t="shared" si="3"/>
        <v>234435880864.29001</v>
      </c>
      <c r="K13" s="123">
        <f t="shared" si="2"/>
        <v>0.17500666557239228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</f>
        <v>38904090568</v>
      </c>
      <c r="J15" s="139">
        <f t="shared" si="3"/>
        <v>-38904090568</v>
      </c>
      <c r="K15" s="126" t="s">
        <v>61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107848962</v>
      </c>
      <c r="J16" s="138">
        <f t="shared" si="3"/>
        <v>-107848962</v>
      </c>
      <c r="K16" s="125" t="s">
        <v>61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107848962</v>
      </c>
      <c r="J17" s="138">
        <f t="shared" si="3"/>
        <v>-107848962</v>
      </c>
      <c r="K17" s="125" t="s">
        <v>61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107848962</v>
      </c>
      <c r="J18" s="138">
        <f>J19</f>
        <v>-107848962</v>
      </c>
      <c r="K18" s="125" t="s">
        <v>61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107848962</v>
      </c>
      <c r="J19" s="138">
        <f>J20</f>
        <v>-107848962</v>
      </c>
      <c r="K19" s="125" t="s">
        <v>61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</f>
        <v>107848962</v>
      </c>
      <c r="J20" s="139">
        <f>G20-I20</f>
        <v>-107848962</v>
      </c>
      <c r="K20" s="125" t="s">
        <v>61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1193770140.3</v>
      </c>
      <c r="J21" s="138">
        <f t="shared" si="3"/>
        <v>-1193770140.3</v>
      </c>
      <c r="K21" s="125" t="s">
        <v>61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556944009.99000001</v>
      </c>
      <c r="J22" s="138">
        <f t="shared" si="3"/>
        <v>-556944009.99000001</v>
      </c>
      <c r="K22" s="125" t="s">
        <v>61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27566839.660000004</v>
      </c>
      <c r="J23" s="138">
        <f t="shared" si="3"/>
        <v>-27566839.660000004</v>
      </c>
      <c r="K23" s="125" t="s">
        <v>61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8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27566839.660000004</v>
      </c>
      <c r="J24" s="138">
        <f t="shared" si="3"/>
        <v>-27566839.660000004</v>
      </c>
      <c r="K24" s="125" t="s">
        <v>61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</f>
        <v>5601230.5600000005</v>
      </c>
      <c r="J25" s="139">
        <f>G25-I25</f>
        <v>-5601230.5600000005</v>
      </c>
      <c r="K25" s="126" t="s">
        <v>61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</f>
        <v>21965609.100000001</v>
      </c>
      <c r="J26" s="139">
        <f>G26-I26</f>
        <v>-21965609.100000001</v>
      </c>
      <c r="K26" s="126" t="s">
        <v>61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529377170.32999998</v>
      </c>
      <c r="J27" s="138">
        <f t="shared" si="3"/>
        <v>-529377170.32999998</v>
      </c>
      <c r="K27" s="125" t="s">
        <v>61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v>529377170.32999998</v>
      </c>
      <c r="J28" s="139">
        <f>G28-I28</f>
        <v>-529377170.32999998</v>
      </c>
      <c r="K28" s="126" t="s">
        <v>61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I30+I32</f>
        <v>636826130.30999994</v>
      </c>
      <c r="J29" s="138">
        <f t="shared" si="3"/>
        <v>-636826130.30999994</v>
      </c>
      <c r="K29" s="125" t="s">
        <v>61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</f>
        <v>10341601</v>
      </c>
      <c r="J30" s="138">
        <f t="shared" si="3"/>
        <v>-10341601</v>
      </c>
      <c r="K30" s="125" t="s">
        <v>61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5"/>
        <v>0</v>
      </c>
      <c r="F31" s="101">
        <f t="shared" si="5"/>
        <v>0</v>
      </c>
      <c r="G31" s="83">
        <v>0</v>
      </c>
      <c r="H31" s="46">
        <f t="shared" si="1"/>
        <v>0</v>
      </c>
      <c r="I31" s="83">
        <f>4461820+5879781</f>
        <v>10341601</v>
      </c>
      <c r="J31" s="139">
        <f>G31-I31</f>
        <v>-10341601</v>
      </c>
      <c r="K31" s="125" t="s">
        <v>61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5"/>
        <v>0</v>
      </c>
      <c r="F32" s="99">
        <f t="shared" si="5"/>
        <v>0</v>
      </c>
      <c r="G32" s="98">
        <f>C32-F32</f>
        <v>0</v>
      </c>
      <c r="H32" s="62">
        <f t="shared" si="1"/>
        <v>0</v>
      </c>
      <c r="I32" s="98">
        <f>I33</f>
        <v>626484529.30999994</v>
      </c>
      <c r="J32" s="138">
        <f>J33</f>
        <v>-626484529.30999994</v>
      </c>
      <c r="K32" s="126" t="s">
        <v>61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5"/>
        <v>0</v>
      </c>
      <c r="F33" s="110">
        <f t="shared" si="5"/>
        <v>0</v>
      </c>
      <c r="G33" s="109">
        <f>C33-F33</f>
        <v>0</v>
      </c>
      <c r="H33" s="40">
        <f t="shared" si="1"/>
        <v>0</v>
      </c>
      <c r="I33" s="109">
        <f>5.31+626484524</f>
        <v>626484529.30999994</v>
      </c>
      <c r="J33" s="140">
        <f>G33-I33</f>
        <v>-626484529.30999994</v>
      </c>
      <c r="K33" s="128" t="s">
        <v>61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121539668715.64999</v>
      </c>
      <c r="J34" s="54">
        <f>G34-I34</f>
        <v>4902584623451.3496</v>
      </c>
      <c r="K34" s="53">
        <f>I34/G34</f>
        <v>2.4191214557557777E-2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5"/>
        <v>0</v>
      </c>
      <c r="F35" s="116">
        <f t="shared" si="5"/>
        <v>0</v>
      </c>
      <c r="G35" s="114">
        <f>C35-F35</f>
        <v>1408779000</v>
      </c>
      <c r="H35" s="117">
        <f t="shared" ref="H35:H38" si="6">G35/$G$38</f>
        <v>2.653921803573246E-4</v>
      </c>
      <c r="I35" s="114">
        <v>882524834</v>
      </c>
      <c r="J35" s="118">
        <f>G35-I35</f>
        <v>526254166</v>
      </c>
      <c r="K35" s="130">
        <f t="shared" ref="K35:K37" si="7">I35/G35</f>
        <v>0.62644661369881294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si="5"/>
        <v>0</v>
      </c>
      <c r="E36" s="84">
        <f t="shared" si="5"/>
        <v>0</v>
      </c>
      <c r="F36" s="85">
        <f t="shared" si="5"/>
        <v>0</v>
      </c>
      <c r="G36" s="41">
        <f>C36-F36</f>
        <v>969198470862</v>
      </c>
      <c r="H36" s="46">
        <f t="shared" si="6"/>
        <v>0.18258200568084212</v>
      </c>
      <c r="I36" s="45">
        <v>195566944</v>
      </c>
      <c r="J36" s="90">
        <f>G36-I36</f>
        <v>969002903918</v>
      </c>
      <c r="K36" s="126">
        <f t="shared" si="7"/>
        <v>2.017821425430684E-4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5"/>
        <v>0</v>
      </c>
      <c r="F37" s="87">
        <f t="shared" si="5"/>
        <v>0</v>
      </c>
      <c r="G37" s="39">
        <f>C37-F37</f>
        <v>4053517042305</v>
      </c>
      <c r="H37" s="40">
        <f t="shared" si="6"/>
        <v>0.76361993327051114</v>
      </c>
      <c r="I37" s="39">
        <v>120461576937.64999</v>
      </c>
      <c r="J37" s="91">
        <f>G37-I37</f>
        <v>3933055465367.3501</v>
      </c>
      <c r="K37" s="126">
        <f t="shared" si="7"/>
        <v>2.9717792149493587E-2</v>
      </c>
      <c r="L37" s="89"/>
      <c r="M37" s="89"/>
    </row>
    <row r="38" spans="1:13" s="18" customFormat="1" ht="31.5" customHeight="1" thickBot="1" x14ac:dyDescent="0.3">
      <c r="A38" s="149" t="s">
        <v>60</v>
      </c>
      <c r="B38" s="150"/>
      <c r="C38" s="141">
        <f>C8+C34</f>
        <v>5308291292167</v>
      </c>
      <c r="D38" s="132">
        <f t="shared" si="5"/>
        <v>0</v>
      </c>
      <c r="E38" s="132">
        <f t="shared" si="5"/>
        <v>0</v>
      </c>
      <c r="F38" s="132">
        <f t="shared" si="5"/>
        <v>0</v>
      </c>
      <c r="G38" s="141">
        <f>C38+F38</f>
        <v>5308291292167</v>
      </c>
      <c r="H38" s="133">
        <f t="shared" si="6"/>
        <v>1</v>
      </c>
      <c r="I38" s="141">
        <f>I8+I34</f>
        <v>172572406953.66</v>
      </c>
      <c r="J38" s="142">
        <f>J8+J34</f>
        <v>5135718885213.3398</v>
      </c>
      <c r="K38" s="135">
        <f>I38/G38</f>
        <v>3.2509973069546998E-2</v>
      </c>
      <c r="L38" s="17"/>
      <c r="M38" s="30"/>
    </row>
    <row r="39" spans="1:13" s="18" customFormat="1" ht="20.100000000000001" customHeight="1" x14ac:dyDescent="0.25">
      <c r="A39" s="19" t="s">
        <v>78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57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6"/>
      <c r="J41" s="16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I6:I7"/>
    <mergeCell ref="J6:J7"/>
    <mergeCell ref="K6:K7"/>
    <mergeCell ref="A38:B38"/>
    <mergeCell ref="A1:K1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4"/>
  <sheetViews>
    <sheetView tabSelected="1" zoomScale="80" zoomScaleNormal="80" workbookViewId="0">
      <selection sqref="A1:K1"/>
    </sheetView>
  </sheetViews>
  <sheetFormatPr baseColWidth="10" defaultRowHeight="12.75" x14ac:dyDescent="0.2"/>
  <cols>
    <col min="1" max="1" width="27.28515625" style="21" customWidth="1"/>
    <col min="2" max="2" width="50.140625" style="1" customWidth="1"/>
    <col min="3" max="3" width="25.7109375" style="1" customWidth="1"/>
    <col min="4" max="6" width="15.7109375" style="82" customWidth="1"/>
    <col min="7" max="7" width="27.7109375" style="1" customWidth="1"/>
    <col min="8" max="8" width="12.7109375" style="7" customWidth="1"/>
    <col min="9" max="10" width="27.7109375" style="1" customWidth="1"/>
    <col min="11" max="11" width="12.7109375" style="7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44" t="s">
        <v>75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"/>
      <c r="M1" s="3"/>
      <c r="N1" s="3"/>
      <c r="O1" s="3"/>
      <c r="P1" s="3"/>
      <c r="Q1" s="3"/>
    </row>
    <row r="2" spans="1:24" ht="24.75" customHeight="1" x14ac:dyDescent="0.2">
      <c r="A2" s="145" t="s">
        <v>59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3"/>
      <c r="M2" s="3"/>
      <c r="N2" s="3"/>
      <c r="O2" s="3"/>
      <c r="P2" s="3"/>
      <c r="Q2" s="3"/>
    </row>
    <row r="3" spans="1:24" ht="27" customHeight="1" x14ac:dyDescent="0.2">
      <c r="A3" s="146" t="s">
        <v>79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51" t="s">
        <v>1</v>
      </c>
      <c r="J4" s="151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52" t="s">
        <v>73</v>
      </c>
      <c r="B6" s="154" t="s">
        <v>72</v>
      </c>
      <c r="C6" s="154" t="s">
        <v>71</v>
      </c>
      <c r="D6" s="154" t="s">
        <v>70</v>
      </c>
      <c r="E6" s="154"/>
      <c r="F6" s="154"/>
      <c r="G6" s="154" t="s">
        <v>69</v>
      </c>
      <c r="H6" s="156" t="s">
        <v>68</v>
      </c>
      <c r="I6" s="154" t="s">
        <v>67</v>
      </c>
      <c r="J6" s="154" t="s">
        <v>66</v>
      </c>
      <c r="K6" s="158" t="s">
        <v>65</v>
      </c>
    </row>
    <row r="7" spans="1:24" ht="78" customHeight="1" x14ac:dyDescent="0.2">
      <c r="A7" s="153"/>
      <c r="B7" s="155"/>
      <c r="C7" s="155"/>
      <c r="D7" s="143" t="s">
        <v>64</v>
      </c>
      <c r="E7" s="143" t="s">
        <v>63</v>
      </c>
      <c r="F7" s="143" t="s">
        <v>62</v>
      </c>
      <c r="G7" s="155"/>
      <c r="H7" s="157"/>
      <c r="I7" s="155"/>
      <c r="J7" s="155"/>
      <c r="K7" s="159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35" si="1">G8/$G$39</f>
        <v>5.3532668868289383E-2</v>
      </c>
      <c r="I8" s="74">
        <f t="shared" si="0"/>
        <v>65981415504.959999</v>
      </c>
      <c r="J8" s="74">
        <f>G8-I8</f>
        <v>218185584495.04001</v>
      </c>
      <c r="K8" s="73">
        <f>I8/G8</f>
        <v>0.23219239216714116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65981415504.959999</v>
      </c>
      <c r="J9" s="137">
        <f>G9-I9</f>
        <v>218185584495.04001</v>
      </c>
      <c r="K9" s="121">
        <f t="shared" ref="K9:K13" si="2">I9/G9</f>
        <v>0.23219239216714116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65981415504.959999</v>
      </c>
      <c r="J10" s="138">
        <f t="shared" ref="J10:J30" si="3">G10-I10</f>
        <v>218185584495.04001</v>
      </c>
      <c r="K10" s="123">
        <f t="shared" si="2"/>
        <v>0.23219239216714116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64470233009.970001</v>
      </c>
      <c r="J11" s="138">
        <f t="shared" si="3"/>
        <v>219696766990.03</v>
      </c>
      <c r="K11" s="123">
        <f t="shared" si="2"/>
        <v>0.2268744541412972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64470233009.970001</v>
      </c>
      <c r="J12" s="138">
        <f t="shared" si="3"/>
        <v>219696766990.03</v>
      </c>
      <c r="K12" s="123">
        <f t="shared" si="2"/>
        <v>0.2268744541412972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64253113039.970001</v>
      </c>
      <c r="J13" s="138">
        <f t="shared" si="3"/>
        <v>219913886960.03</v>
      </c>
      <c r="K13" s="123">
        <f t="shared" si="2"/>
        <v>0.22611039649209796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</f>
        <v>53426084472.260002</v>
      </c>
      <c r="J15" s="139">
        <f t="shared" si="3"/>
        <v>-53426084472.260002</v>
      </c>
      <c r="K15" s="126" t="s">
        <v>61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61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61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61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61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61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1511182494.9899998</v>
      </c>
      <c r="J21" s="138">
        <f t="shared" si="3"/>
        <v>-1511182494.9899998</v>
      </c>
      <c r="K21" s="125" t="s">
        <v>61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876975758.67999995</v>
      </c>
      <c r="J22" s="138">
        <f t="shared" si="3"/>
        <v>-876975758.67999995</v>
      </c>
      <c r="K22" s="125" t="s">
        <v>61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35172240.770000003</v>
      </c>
      <c r="J23" s="138">
        <f t="shared" si="3"/>
        <v>-35172240.770000003</v>
      </c>
      <c r="K23" s="125" t="s">
        <v>61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9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35172240.770000003</v>
      </c>
      <c r="J24" s="138">
        <f t="shared" si="3"/>
        <v>-35172240.770000003</v>
      </c>
      <c r="K24" s="125" t="s">
        <v>61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2526908.47+1548704.58+1525617.51+1519539.41</f>
        <v>7120769.9700000007</v>
      </c>
      <c r="J25" s="139">
        <f>G25-I25</f>
        <v>-7120769.9700000007</v>
      </c>
      <c r="K25" s="126" t="s">
        <v>61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6349214.97+9621248.78+5995145.35+6085861.7</f>
        <v>28051470.800000001</v>
      </c>
      <c r="J26" s="139">
        <f>G26-I26</f>
        <v>-28051470.800000001</v>
      </c>
      <c r="K26" s="126" t="s">
        <v>61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841803517.90999997</v>
      </c>
      <c r="J27" s="138">
        <f t="shared" si="3"/>
        <v>-841803517.90999997</v>
      </c>
      <c r="K27" s="125" t="s">
        <v>61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f>529377170.33+312426347.58</f>
        <v>841803517.90999997</v>
      </c>
      <c r="J28" s="139">
        <f>G28-I28</f>
        <v>-841803517.90999997</v>
      </c>
      <c r="K28" s="126" t="s">
        <v>61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I30+I33</f>
        <v>634206736.30999994</v>
      </c>
      <c r="J29" s="138">
        <f t="shared" si="3"/>
        <v>-634206736.30999994</v>
      </c>
      <c r="K29" s="125" t="s">
        <v>61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I31+I32</f>
        <v>7722207</v>
      </c>
      <c r="J30" s="138">
        <f t="shared" si="3"/>
        <v>-7722207</v>
      </c>
      <c r="K30" s="125" t="s">
        <v>61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>D33</f>
        <v>0</v>
      </c>
      <c r="E31" s="101">
        <f>E33</f>
        <v>0</v>
      </c>
      <c r="F31" s="101">
        <f>F33</f>
        <v>0</v>
      </c>
      <c r="G31" s="83">
        <v>0</v>
      </c>
      <c r="H31" s="46">
        <f t="shared" si="1"/>
        <v>0</v>
      </c>
      <c r="I31" s="83">
        <f>4461820+5879781-3411885</f>
        <v>6929716</v>
      </c>
      <c r="J31" s="139">
        <f>G31-I31</f>
        <v>-6929716</v>
      </c>
      <c r="K31" s="125" t="s">
        <v>61</v>
      </c>
    </row>
    <row r="32" spans="1:13" s="13" customFormat="1" ht="39.950000000000003" customHeight="1" x14ac:dyDescent="0.2">
      <c r="A32" s="124" t="s">
        <v>81</v>
      </c>
      <c r="B32" s="100" t="s">
        <v>82</v>
      </c>
      <c r="C32" s="83">
        <v>0</v>
      </c>
      <c r="D32" s="101">
        <v>0</v>
      </c>
      <c r="E32" s="101">
        <v>0</v>
      </c>
      <c r="F32" s="101">
        <f>F34</f>
        <v>0</v>
      </c>
      <c r="G32" s="83">
        <v>0</v>
      </c>
      <c r="H32" s="46">
        <f t="shared" si="1"/>
        <v>0</v>
      </c>
      <c r="I32" s="83">
        <v>792491</v>
      </c>
      <c r="J32" s="139">
        <f>G32-I32</f>
        <v>-792491</v>
      </c>
      <c r="K32" s="125" t="s">
        <v>61</v>
      </c>
    </row>
    <row r="33" spans="1:13" s="12" customFormat="1" ht="39.950000000000003" customHeight="1" x14ac:dyDescent="0.2">
      <c r="A33" s="122" t="s">
        <v>48</v>
      </c>
      <c r="B33" s="97" t="s">
        <v>49</v>
      </c>
      <c r="C33" s="98">
        <v>0</v>
      </c>
      <c r="D33" s="99">
        <f t="shared" si="5"/>
        <v>0</v>
      </c>
      <c r="E33" s="99">
        <f t="shared" si="5"/>
        <v>0</v>
      </c>
      <c r="F33" s="99">
        <f t="shared" si="5"/>
        <v>0</v>
      </c>
      <c r="G33" s="98">
        <f>C33-F33</f>
        <v>0</v>
      </c>
      <c r="H33" s="62">
        <f t="shared" si="1"/>
        <v>0</v>
      </c>
      <c r="I33" s="98">
        <f>I34</f>
        <v>626484529.30999994</v>
      </c>
      <c r="J33" s="138">
        <f>J34</f>
        <v>-626484529.30999994</v>
      </c>
      <c r="K33" s="126" t="s">
        <v>61</v>
      </c>
    </row>
    <row r="34" spans="1:13" s="13" customFormat="1" ht="39.950000000000003" customHeight="1" x14ac:dyDescent="0.2">
      <c r="A34" s="127" t="s">
        <v>50</v>
      </c>
      <c r="B34" s="108" t="s">
        <v>51</v>
      </c>
      <c r="C34" s="109">
        <v>0</v>
      </c>
      <c r="D34" s="110">
        <f t="shared" si="5"/>
        <v>0</v>
      </c>
      <c r="E34" s="110">
        <f t="shared" si="5"/>
        <v>0</v>
      </c>
      <c r="F34" s="110">
        <f t="shared" si="5"/>
        <v>0</v>
      </c>
      <c r="G34" s="109">
        <f>C34-F34</f>
        <v>0</v>
      </c>
      <c r="H34" s="40">
        <f t="shared" si="1"/>
        <v>0</v>
      </c>
      <c r="I34" s="109">
        <f>5.31+626484524</f>
        <v>626484529.30999994</v>
      </c>
      <c r="J34" s="140">
        <f>G34-I34</f>
        <v>-626484529.30999994</v>
      </c>
      <c r="K34" s="128" t="s">
        <v>61</v>
      </c>
    </row>
    <row r="35" spans="1:13" s="51" customFormat="1" ht="24.95" customHeight="1" x14ac:dyDescent="0.25">
      <c r="A35" s="57">
        <v>4</v>
      </c>
      <c r="B35" s="56" t="s">
        <v>52</v>
      </c>
      <c r="C35" s="54">
        <f>C36+C37+C38</f>
        <v>5024124292167</v>
      </c>
      <c r="D35" s="54">
        <f>D36+D37+D38</f>
        <v>0</v>
      </c>
      <c r="E35" s="54">
        <v>0</v>
      </c>
      <c r="F35" s="54">
        <f>D35-E35</f>
        <v>0</v>
      </c>
      <c r="G35" s="54">
        <f>C35+D35</f>
        <v>5024124292167</v>
      </c>
      <c r="H35" s="55">
        <f t="shared" si="1"/>
        <v>0.94646733113171067</v>
      </c>
      <c r="I35" s="54">
        <f>I36+I37+I38</f>
        <v>187270295997.38</v>
      </c>
      <c r="J35" s="54">
        <f>G35-I35</f>
        <v>4836853996169.6201</v>
      </c>
      <c r="K35" s="53">
        <f>I35/G35</f>
        <v>3.727421638221589E-2</v>
      </c>
      <c r="L35" s="52"/>
      <c r="M35" s="52"/>
    </row>
    <row r="36" spans="1:13" s="88" customFormat="1" ht="24.95" customHeight="1" x14ac:dyDescent="0.25">
      <c r="A36" s="129">
        <v>41</v>
      </c>
      <c r="B36" s="113" t="s">
        <v>53</v>
      </c>
      <c r="C36" s="114">
        <v>1408779000</v>
      </c>
      <c r="D36" s="115">
        <f t="shared" si="5"/>
        <v>0</v>
      </c>
      <c r="E36" s="115">
        <f t="shared" si="5"/>
        <v>0</v>
      </c>
      <c r="F36" s="116">
        <f t="shared" si="5"/>
        <v>0</v>
      </c>
      <c r="G36" s="114">
        <f>C36-F36</f>
        <v>1408779000</v>
      </c>
      <c r="H36" s="117">
        <f t="shared" ref="H36:H39" si="6">G36/$G$39</f>
        <v>2.653921803573246E-4</v>
      </c>
      <c r="I36" s="114">
        <v>882524834</v>
      </c>
      <c r="J36" s="118">
        <f>G36-I36</f>
        <v>526254166</v>
      </c>
      <c r="K36" s="130">
        <f t="shared" ref="K36:K38" si="7">I36/G36</f>
        <v>0.62644661369881294</v>
      </c>
      <c r="L36" s="89"/>
      <c r="M36" s="89"/>
    </row>
    <row r="37" spans="1:13" s="88" customFormat="1" ht="24.95" customHeight="1" x14ac:dyDescent="0.25">
      <c r="A37" s="50">
        <v>42</v>
      </c>
      <c r="B37" s="49" t="s">
        <v>54</v>
      </c>
      <c r="C37" s="48">
        <v>969198470862</v>
      </c>
      <c r="D37" s="84">
        <f t="shared" si="5"/>
        <v>0</v>
      </c>
      <c r="E37" s="84">
        <f t="shared" si="5"/>
        <v>0</v>
      </c>
      <c r="F37" s="85">
        <f t="shared" si="5"/>
        <v>0</v>
      </c>
      <c r="G37" s="41">
        <f>C37-F37</f>
        <v>969198470862</v>
      </c>
      <c r="H37" s="46">
        <f t="shared" si="6"/>
        <v>0.18258200568084212</v>
      </c>
      <c r="I37" s="45">
        <v>64166248238</v>
      </c>
      <c r="J37" s="90">
        <f>G37-I37</f>
        <v>905032222624</v>
      </c>
      <c r="K37" s="126">
        <f t="shared" si="7"/>
        <v>6.6205478203995596E-2</v>
      </c>
      <c r="L37" s="86"/>
      <c r="M37" s="89"/>
    </row>
    <row r="38" spans="1:13" s="88" customFormat="1" ht="24.95" customHeight="1" x14ac:dyDescent="0.25">
      <c r="A38" s="43">
        <v>43</v>
      </c>
      <c r="B38" s="42" t="s">
        <v>55</v>
      </c>
      <c r="C38" s="39">
        <v>4053517042305</v>
      </c>
      <c r="D38" s="87">
        <f t="shared" si="5"/>
        <v>0</v>
      </c>
      <c r="E38" s="87">
        <f t="shared" si="5"/>
        <v>0</v>
      </c>
      <c r="F38" s="87">
        <f t="shared" si="5"/>
        <v>0</v>
      </c>
      <c r="G38" s="39">
        <f>C38-F38</f>
        <v>4053517042305</v>
      </c>
      <c r="H38" s="40">
        <f t="shared" si="6"/>
        <v>0.76361993327051114</v>
      </c>
      <c r="I38" s="39">
        <v>122221522925.38</v>
      </c>
      <c r="J38" s="91">
        <f>G38-I38</f>
        <v>3931295519379.6201</v>
      </c>
      <c r="K38" s="126">
        <f t="shared" si="7"/>
        <v>3.0151969672213272E-2</v>
      </c>
      <c r="L38" s="89"/>
      <c r="M38" s="89"/>
    </row>
    <row r="39" spans="1:13" s="18" customFormat="1" ht="31.5" customHeight="1" thickBot="1" x14ac:dyDescent="0.3">
      <c r="A39" s="149" t="s">
        <v>60</v>
      </c>
      <c r="B39" s="150"/>
      <c r="C39" s="160">
        <f>C8+C35</f>
        <v>5308291292167</v>
      </c>
      <c r="D39" s="132">
        <f t="shared" si="5"/>
        <v>0</v>
      </c>
      <c r="E39" s="132">
        <f t="shared" si="5"/>
        <v>0</v>
      </c>
      <c r="F39" s="132">
        <f t="shared" si="5"/>
        <v>0</v>
      </c>
      <c r="G39" s="160">
        <f>C39+F39</f>
        <v>5308291292167</v>
      </c>
      <c r="H39" s="133">
        <f t="shared" si="6"/>
        <v>1</v>
      </c>
      <c r="I39" s="160">
        <f>I8+I35</f>
        <v>253251711502.34</v>
      </c>
      <c r="J39" s="160">
        <f>J8+J35</f>
        <v>5055039580664.6602</v>
      </c>
      <c r="K39" s="161">
        <f>I39/G39</f>
        <v>4.7708706542921316E-2</v>
      </c>
      <c r="L39" s="17"/>
      <c r="M39" s="30"/>
    </row>
    <row r="40" spans="1:13" s="18" customFormat="1" ht="20.100000000000001" customHeight="1" x14ac:dyDescent="0.25">
      <c r="A40" s="19" t="s">
        <v>80</v>
      </c>
      <c r="B40" s="19"/>
      <c r="C40" s="25"/>
      <c r="D40" s="32"/>
      <c r="E40" s="32"/>
      <c r="F40" s="32"/>
      <c r="G40" s="25"/>
      <c r="H40" s="32"/>
      <c r="I40" s="25"/>
      <c r="J40" s="26"/>
      <c r="K40" s="6"/>
      <c r="L40" s="17"/>
      <c r="M40" s="17"/>
    </row>
    <row r="41" spans="1:13" ht="20.100000000000001" customHeight="1" x14ac:dyDescent="0.2">
      <c r="A41" s="19" t="s">
        <v>57</v>
      </c>
      <c r="B41" s="19"/>
      <c r="C41" s="20"/>
      <c r="D41" s="81"/>
      <c r="E41" s="81"/>
      <c r="F41" s="81"/>
      <c r="G41" s="20"/>
      <c r="H41" s="20"/>
      <c r="I41" s="20"/>
      <c r="J41" s="24"/>
      <c r="K41" s="5"/>
      <c r="L41" s="16"/>
      <c r="M41" s="16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6"/>
      <c r="J42" s="16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  <row r="64" spans="1:11" x14ac:dyDescent="0.2">
      <c r="A64" s="23"/>
      <c r="B64" s="12"/>
      <c r="C64" s="12"/>
      <c r="D64" s="18"/>
      <c r="E64" s="18"/>
      <c r="F64" s="18"/>
      <c r="G64" s="12"/>
      <c r="H64" s="22"/>
      <c r="I64" s="12"/>
      <c r="J64" s="12"/>
      <c r="K64" s="22"/>
    </row>
  </sheetData>
  <mergeCells count="14">
    <mergeCell ref="I6:I7"/>
    <mergeCell ref="J6:J7"/>
    <mergeCell ref="K6:K7"/>
    <mergeCell ref="A39:B39"/>
    <mergeCell ref="A1:K1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ENERO 2021 </vt:lpstr>
      <vt:lpstr>FEBRERO 2021</vt:lpstr>
      <vt:lpstr>MARZO 2021 </vt:lpstr>
      <vt:lpstr>ABRIL 2021</vt:lpstr>
      <vt:lpstr>'ABRIL 2021'!Área_de_impresión</vt:lpstr>
      <vt:lpstr>'ENERO 2021 '!Área_de_impresión</vt:lpstr>
      <vt:lpstr>'FEBRERO 2021'!Área_de_impresión</vt:lpstr>
      <vt:lpstr>'MARZO 2021 '!Área_de_impresión</vt:lpstr>
      <vt:lpstr>'ABRIL 2021'!Títulos_a_imprimir</vt:lpstr>
      <vt:lpstr>'ENERO 2021 '!Títulos_a_imprimir</vt:lpstr>
      <vt:lpstr>'FEBRERO 2021'!Títulos_a_imprimir</vt:lpstr>
      <vt:lpstr>'MARZO 2021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Liévano Torres</dc:creator>
  <cp:lastModifiedBy>USER</cp:lastModifiedBy>
  <cp:lastPrinted>2021-04-20T20:10:03Z</cp:lastPrinted>
  <dcterms:created xsi:type="dcterms:W3CDTF">2021-02-22T15:51:55Z</dcterms:created>
  <dcterms:modified xsi:type="dcterms:W3CDTF">2021-05-28T04:07:19Z</dcterms:modified>
</cp:coreProperties>
</file>