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orozco\Desktop\asorozco (DatosincoincoSAFContabilidad)\Info Aura\Mis Documentos\PRESUPUESTO\EJECUCIONES PRESUPUESTO\ejecuciones excell2018 publicar\marzo\"/>
    </mc:Choice>
  </mc:AlternateContent>
  <bookViews>
    <workbookView xWindow="0" yWindow="0" windowWidth="20496" windowHeight="7848" tabRatio="877" activeTab="2"/>
  </bookViews>
  <sheets>
    <sheet name="VIGENCIA ENERO 2018" sheetId="92" r:id="rId1"/>
    <sheet name="VIGENCIA FEBRERO 2018" sheetId="95" r:id="rId2"/>
    <sheet name="VIGENCIA MARZO 2018" sheetId="101" r:id="rId3"/>
    <sheet name="RESERVAS ENERO 2018" sheetId="93" r:id="rId4"/>
    <sheet name="RESERVAS FEBRERO 2018" sheetId="97" r:id="rId5"/>
    <sheet name="RESERVAS MARZO 2018" sheetId="103" r:id="rId6"/>
    <sheet name="CxP ENERO 2018 " sheetId="90" r:id="rId7"/>
    <sheet name="CxP FEBRERO 2018" sheetId="99" r:id="rId8"/>
    <sheet name="CxP MARZO 2018" sheetId="108" r:id="rId9"/>
  </sheets>
  <definedNames>
    <definedName name="_xlnm.Print_Area" localSheetId="6">'CxP ENERO 2018 '!$A$2:$G$130</definedName>
    <definedName name="_xlnm.Print_Area" localSheetId="7">'CxP FEBRERO 2018'!$A$2:$G$130</definedName>
    <definedName name="_xlnm.Print_Area" localSheetId="8">'CxP MARZO 2018'!$A$1:$G$129</definedName>
    <definedName name="_xlnm.Print_Area" localSheetId="3">'RESERVAS ENERO 2018'!$A$1:$M$73</definedName>
    <definedName name="_xlnm.Print_Area" localSheetId="4">'RESERVAS FEBRERO 2018'!$A$1:$M$73</definedName>
    <definedName name="_xlnm.Print_Area" localSheetId="5">'RESERVAS MARZO 2018'!$A$1:$M$73</definedName>
    <definedName name="_xlnm.Print_Area" localSheetId="0">'VIGENCIA ENERO 2018'!$A$1:$H$213</definedName>
    <definedName name="_xlnm.Print_Area" localSheetId="1">'VIGENCIA FEBRERO 2018'!$A$1:$H$213</definedName>
    <definedName name="_xlnm.Print_Area" localSheetId="2">'VIGENCIA MARZO 2018'!$A$1:$H$213</definedName>
  </definedNames>
  <calcPr calcId="171027"/>
</workbook>
</file>

<file path=xl/calcChain.xml><?xml version="1.0" encoding="utf-8"?>
<calcChain xmlns="http://schemas.openxmlformats.org/spreadsheetml/2006/main">
  <c r="J32" i="103" l="1"/>
  <c r="J33" i="97" l="1"/>
  <c r="J32" i="97"/>
  <c r="M32" i="93"/>
  <c r="M33" i="93"/>
  <c r="J33" i="93"/>
  <c r="J32" i="93"/>
  <c r="M33" i="97" l="1"/>
  <c r="M32" i="97"/>
  <c r="J33" i="103"/>
  <c r="F114" i="108" l="1"/>
  <c r="F113" i="108"/>
  <c r="F112" i="108"/>
  <c r="F111" i="108"/>
  <c r="F110" i="108"/>
  <c r="G109" i="108"/>
  <c r="E109" i="108"/>
  <c r="D109" i="108"/>
  <c r="D108" i="108" s="1"/>
  <c r="F108" i="108" s="1"/>
  <c r="G108" i="108"/>
  <c r="E108" i="108"/>
  <c r="F101" i="108"/>
  <c r="G100" i="108"/>
  <c r="G99" i="108" s="1"/>
  <c r="E100" i="108"/>
  <c r="E99" i="108" s="1"/>
  <c r="D100" i="108"/>
  <c r="F100" i="108" s="1"/>
  <c r="F98" i="108"/>
  <c r="F97" i="108"/>
  <c r="G96" i="108"/>
  <c r="G95" i="108" s="1"/>
  <c r="F96" i="108"/>
  <c r="E96" i="108"/>
  <c r="D96" i="108"/>
  <c r="E95" i="108"/>
  <c r="D95" i="108"/>
  <c r="F95" i="108" s="1"/>
  <c r="F94" i="108"/>
  <c r="F93" i="108"/>
  <c r="F92" i="108"/>
  <c r="F91" i="108"/>
  <c r="G90" i="108"/>
  <c r="E90" i="108"/>
  <c r="E89" i="108" s="1"/>
  <c r="E88" i="108" s="1"/>
  <c r="D90" i="108"/>
  <c r="D89" i="108" s="1"/>
  <c r="G89" i="108"/>
  <c r="F87" i="108"/>
  <c r="F86" i="108"/>
  <c r="F85" i="108"/>
  <c r="G84" i="108"/>
  <c r="E84" i="108"/>
  <c r="D84" i="108"/>
  <c r="D83" i="108" s="1"/>
  <c r="G83" i="108"/>
  <c r="G82" i="108" s="1"/>
  <c r="E83" i="108"/>
  <c r="E82" i="108" s="1"/>
  <c r="F81" i="108"/>
  <c r="G80" i="108"/>
  <c r="F80" i="108"/>
  <c r="E80" i="108"/>
  <c r="D80" i="108"/>
  <c r="F71" i="108"/>
  <c r="F70" i="108"/>
  <c r="G69" i="108"/>
  <c r="F69" i="108"/>
  <c r="E69" i="108"/>
  <c r="D69" i="108"/>
  <c r="F68" i="108"/>
  <c r="F67" i="108"/>
  <c r="G66" i="108"/>
  <c r="E66" i="108"/>
  <c r="D66" i="108"/>
  <c r="F66" i="108" s="1"/>
  <c r="F65" i="108"/>
  <c r="G64" i="108"/>
  <c r="F64" i="108"/>
  <c r="E64" i="108"/>
  <c r="D64" i="108"/>
  <c r="F63" i="108"/>
  <c r="F62" i="108"/>
  <c r="G61" i="108"/>
  <c r="E61" i="108"/>
  <c r="D61" i="108"/>
  <c r="F61" i="108" s="1"/>
  <c r="G59" i="108"/>
  <c r="E59" i="108"/>
  <c r="D59" i="108"/>
  <c r="F59" i="108" s="1"/>
  <c r="F58" i="108"/>
  <c r="F57" i="108"/>
  <c r="G56" i="108"/>
  <c r="E56" i="108"/>
  <c r="D56" i="108"/>
  <c r="F56" i="108" s="1"/>
  <c r="F55" i="108"/>
  <c r="F54" i="108"/>
  <c r="F53" i="108"/>
  <c r="F52" i="108"/>
  <c r="F51" i="108"/>
  <c r="F50" i="108"/>
  <c r="F49" i="108"/>
  <c r="G48" i="108"/>
  <c r="E48" i="108"/>
  <c r="D48" i="108"/>
  <c r="D38" i="108" s="1"/>
  <c r="F47" i="108"/>
  <c r="F46" i="108"/>
  <c r="F45" i="108"/>
  <c r="F44" i="108"/>
  <c r="F43" i="108"/>
  <c r="G42" i="108"/>
  <c r="E42" i="108"/>
  <c r="D42" i="108"/>
  <c r="F42" i="108" s="1"/>
  <c r="F41" i="108"/>
  <c r="F40" i="108"/>
  <c r="G39" i="108"/>
  <c r="E39" i="108"/>
  <c r="E38" i="108" s="1"/>
  <c r="E37" i="108" s="1"/>
  <c r="D39" i="108"/>
  <c r="F39" i="108" s="1"/>
  <c r="G38" i="108"/>
  <c r="G37" i="108" s="1"/>
  <c r="G36" i="108" s="1"/>
  <c r="G33" i="108"/>
  <c r="G77" i="108" s="1"/>
  <c r="G106" i="108" s="1"/>
  <c r="F33" i="108"/>
  <c r="F77" i="108" s="1"/>
  <c r="F106" i="108" s="1"/>
  <c r="F26" i="108"/>
  <c r="F25" i="108"/>
  <c r="F24" i="108"/>
  <c r="G23" i="108"/>
  <c r="E23" i="108"/>
  <c r="D23" i="108"/>
  <c r="F23" i="108" s="1"/>
  <c r="F22" i="108"/>
  <c r="F21" i="108"/>
  <c r="F20" i="108"/>
  <c r="G19" i="108"/>
  <c r="E19" i="108"/>
  <c r="D19" i="108"/>
  <c r="D18" i="108" s="1"/>
  <c r="G18" i="108"/>
  <c r="F17" i="108"/>
  <c r="F16" i="108"/>
  <c r="G15" i="108"/>
  <c r="E15" i="108"/>
  <c r="F15" i="108" s="1"/>
  <c r="D15" i="108"/>
  <c r="F14" i="108"/>
  <c r="G13" i="108"/>
  <c r="E13" i="108"/>
  <c r="E12" i="108" s="1"/>
  <c r="D13" i="108"/>
  <c r="F13" i="108" s="1"/>
  <c r="G12" i="108"/>
  <c r="G11" i="108" s="1"/>
  <c r="G10" i="108" s="1"/>
  <c r="G9" i="108" s="1"/>
  <c r="D12" i="108"/>
  <c r="F12" i="108" s="1"/>
  <c r="I59" i="103"/>
  <c r="E58" i="103"/>
  <c r="F58" i="103" s="1"/>
  <c r="O58" i="103" s="1"/>
  <c r="F57" i="103"/>
  <c r="F56" i="103"/>
  <c r="F55" i="103"/>
  <c r="O54" i="103"/>
  <c r="F54" i="103"/>
  <c r="F53" i="103"/>
  <c r="O53" i="103" s="1"/>
  <c r="M52" i="103"/>
  <c r="J52" i="103"/>
  <c r="E52" i="103"/>
  <c r="E51" i="103" s="1"/>
  <c r="D52" i="103"/>
  <c r="D51" i="103" s="1"/>
  <c r="F51" i="103" s="1"/>
  <c r="M51" i="103"/>
  <c r="P51" i="103" s="1"/>
  <c r="L51" i="103"/>
  <c r="K51" i="103"/>
  <c r="J51" i="103"/>
  <c r="F50" i="103"/>
  <c r="O50" i="103" s="1"/>
  <c r="M49" i="103"/>
  <c r="O49" i="103" s="1"/>
  <c r="J49" i="103"/>
  <c r="J48" i="103" s="1"/>
  <c r="F49" i="103"/>
  <c r="E49" i="103"/>
  <c r="D49" i="103"/>
  <c r="M48" i="103"/>
  <c r="E48" i="103"/>
  <c r="D48" i="103"/>
  <c r="F48" i="103" s="1"/>
  <c r="M44" i="103"/>
  <c r="F44" i="103"/>
  <c r="F36" i="103"/>
  <c r="F35" i="103"/>
  <c r="F34" i="103"/>
  <c r="M33" i="103"/>
  <c r="M32" i="103" s="1"/>
  <c r="L33" i="103"/>
  <c r="K33" i="103"/>
  <c r="J25" i="103"/>
  <c r="E33" i="103"/>
  <c r="D33" i="103"/>
  <c r="D32" i="103" s="1"/>
  <c r="F32" i="103" s="1"/>
  <c r="E32" i="103"/>
  <c r="F31" i="103"/>
  <c r="F30" i="103"/>
  <c r="F29" i="103"/>
  <c r="F28" i="103"/>
  <c r="O28" i="103" s="1"/>
  <c r="M27" i="103"/>
  <c r="O27" i="103" s="1"/>
  <c r="L27" i="103"/>
  <c r="K27" i="103"/>
  <c r="J27" i="103"/>
  <c r="F27" i="103"/>
  <c r="E27" i="103"/>
  <c r="E26" i="103" s="1"/>
  <c r="E25" i="103" s="1"/>
  <c r="D27" i="103"/>
  <c r="M26" i="103"/>
  <c r="J26" i="103"/>
  <c r="D26" i="103"/>
  <c r="L25" i="103"/>
  <c r="K25" i="103"/>
  <c r="F24" i="103"/>
  <c r="O24" i="103" s="1"/>
  <c r="M23" i="103"/>
  <c r="M20" i="103" s="1"/>
  <c r="J23" i="103"/>
  <c r="E23" i="103"/>
  <c r="D23" i="103"/>
  <c r="F23" i="103" s="1"/>
  <c r="F22" i="103"/>
  <c r="M21" i="103"/>
  <c r="J21" i="103"/>
  <c r="F21" i="103"/>
  <c r="E21" i="103"/>
  <c r="D21" i="103"/>
  <c r="L20" i="103"/>
  <c r="K20" i="103"/>
  <c r="J20" i="103"/>
  <c r="J19" i="103" s="1"/>
  <c r="J18" i="103" s="1"/>
  <c r="E20" i="103"/>
  <c r="E19" i="103"/>
  <c r="E18" i="103" s="1"/>
  <c r="E12" i="103" s="1"/>
  <c r="E59" i="103" s="1"/>
  <c r="O17" i="103"/>
  <c r="L17" i="103"/>
  <c r="K17" i="103"/>
  <c r="F17" i="103"/>
  <c r="L16" i="103"/>
  <c r="K16" i="103"/>
  <c r="F16" i="103"/>
  <c r="O16" i="103" s="1"/>
  <c r="M15" i="103"/>
  <c r="M14" i="103" s="1"/>
  <c r="J15" i="103"/>
  <c r="E15" i="103"/>
  <c r="D15" i="103"/>
  <c r="F15" i="103" s="1"/>
  <c r="J14" i="103"/>
  <c r="J13" i="103" s="1"/>
  <c r="J12" i="103" s="1"/>
  <c r="E14" i="103"/>
  <c r="E13" i="103"/>
  <c r="L12" i="103"/>
  <c r="L59" i="103" s="1"/>
  <c r="K12" i="103"/>
  <c r="K59" i="103" s="1"/>
  <c r="H189" i="101"/>
  <c r="G189" i="101"/>
  <c r="F189" i="101"/>
  <c r="F188" i="101" s="1"/>
  <c r="E189" i="101"/>
  <c r="E188" i="101" s="1"/>
  <c r="D189" i="101"/>
  <c r="D188" i="101" s="1"/>
  <c r="H188" i="101"/>
  <c r="G188" i="101"/>
  <c r="F183" i="101"/>
  <c r="H176" i="101"/>
  <c r="H175" i="101" s="1"/>
  <c r="G176" i="101"/>
  <c r="G175" i="101" s="1"/>
  <c r="F176" i="101"/>
  <c r="E176" i="101"/>
  <c r="D176" i="101"/>
  <c r="F175" i="101"/>
  <c r="E175" i="101"/>
  <c r="D175" i="101"/>
  <c r="H172" i="101"/>
  <c r="G172" i="101"/>
  <c r="F172" i="101"/>
  <c r="E172" i="101"/>
  <c r="E171" i="101" s="1"/>
  <c r="D172" i="101"/>
  <c r="D171" i="101" s="1"/>
  <c r="H171" i="101"/>
  <c r="G171" i="101"/>
  <c r="F171" i="101"/>
  <c r="F156" i="101"/>
  <c r="E156" i="101"/>
  <c r="H139" i="101"/>
  <c r="H138" i="101" s="1"/>
  <c r="G139" i="101"/>
  <c r="G138" i="101" s="1"/>
  <c r="G137" i="101" s="1"/>
  <c r="F139" i="101"/>
  <c r="F138" i="101" s="1"/>
  <c r="F137" i="101" s="1"/>
  <c r="E139" i="101"/>
  <c r="D139" i="101"/>
  <c r="E138" i="101"/>
  <c r="E137" i="101" s="1"/>
  <c r="D138" i="101"/>
  <c r="D137" i="101" s="1"/>
  <c r="D136" i="101"/>
  <c r="D135" i="101" s="1"/>
  <c r="D134" i="101" s="1"/>
  <c r="D133" i="101" s="1"/>
  <c r="H135" i="101"/>
  <c r="H134" i="101" s="1"/>
  <c r="H133" i="101" s="1"/>
  <c r="G135" i="101"/>
  <c r="G134" i="101" s="1"/>
  <c r="G133" i="101" s="1"/>
  <c r="F135" i="101"/>
  <c r="F134" i="101" s="1"/>
  <c r="F133" i="101" s="1"/>
  <c r="E135" i="101"/>
  <c r="E134" i="101"/>
  <c r="E133" i="101" s="1"/>
  <c r="H128" i="101"/>
  <c r="G128" i="101"/>
  <c r="F128" i="101"/>
  <c r="E128" i="101"/>
  <c r="D128" i="101"/>
  <c r="H127" i="101"/>
  <c r="G127" i="101"/>
  <c r="F127" i="101"/>
  <c r="F126" i="101" s="1"/>
  <c r="F115" i="101" s="1"/>
  <c r="E127" i="101"/>
  <c r="E126" i="101" s="1"/>
  <c r="E115" i="101" s="1"/>
  <c r="D127" i="101"/>
  <c r="D126" i="101" s="1"/>
  <c r="D115" i="101" s="1"/>
  <c r="H126" i="101"/>
  <c r="H115" i="101" s="1"/>
  <c r="G126" i="101"/>
  <c r="G115" i="101" s="1"/>
  <c r="F122" i="101"/>
  <c r="H113" i="101"/>
  <c r="H112" i="101" s="1"/>
  <c r="H111" i="101" s="1"/>
  <c r="G113" i="101"/>
  <c r="G112" i="101" s="1"/>
  <c r="F113" i="101"/>
  <c r="F112" i="101" s="1"/>
  <c r="F111" i="101" s="1"/>
  <c r="E113" i="101"/>
  <c r="E112" i="101" s="1"/>
  <c r="E111" i="101" s="1"/>
  <c r="D113" i="101"/>
  <c r="D112" i="101" s="1"/>
  <c r="D111" i="101" s="1"/>
  <c r="H109" i="101"/>
  <c r="G109" i="101"/>
  <c r="F109" i="101"/>
  <c r="E109" i="101"/>
  <c r="D109" i="101"/>
  <c r="H107" i="101"/>
  <c r="G107" i="101"/>
  <c r="F107" i="101"/>
  <c r="E107" i="101"/>
  <c r="D107" i="101"/>
  <c r="H103" i="101"/>
  <c r="G103" i="101"/>
  <c r="F103" i="101"/>
  <c r="E103" i="101"/>
  <c r="D103" i="101"/>
  <c r="H101" i="101"/>
  <c r="G101" i="101"/>
  <c r="F101" i="101"/>
  <c r="E101" i="101"/>
  <c r="D101" i="101"/>
  <c r="H97" i="101"/>
  <c r="G97" i="101"/>
  <c r="F97" i="101"/>
  <c r="E97" i="101"/>
  <c r="D97" i="101"/>
  <c r="H92" i="101"/>
  <c r="G92" i="101"/>
  <c r="F92" i="101"/>
  <c r="E92" i="101"/>
  <c r="D92" i="101"/>
  <c r="H90" i="101"/>
  <c r="G90" i="101"/>
  <c r="F90" i="101"/>
  <c r="E90" i="101"/>
  <c r="D90" i="101"/>
  <c r="H87" i="101"/>
  <c r="G87" i="101"/>
  <c r="F87" i="101"/>
  <c r="E87" i="101"/>
  <c r="D87" i="101"/>
  <c r="F83" i="101"/>
  <c r="H71" i="101"/>
  <c r="G71" i="101"/>
  <c r="G63" i="101" s="1"/>
  <c r="G59" i="101" s="1"/>
  <c r="G58" i="101" s="1"/>
  <c r="F71" i="101"/>
  <c r="F63" i="101" s="1"/>
  <c r="E71" i="101"/>
  <c r="D71" i="101"/>
  <c r="H66" i="101"/>
  <c r="G66" i="101"/>
  <c r="F66" i="101"/>
  <c r="E66" i="101"/>
  <c r="D66" i="101"/>
  <c r="D63" i="101" s="1"/>
  <c r="D59" i="101" s="1"/>
  <c r="D58" i="101" s="1"/>
  <c r="H64" i="101"/>
  <c r="H63" i="101" s="1"/>
  <c r="H59" i="101" s="1"/>
  <c r="H58" i="101" s="1"/>
  <c r="G64" i="101"/>
  <c r="F64" i="101"/>
  <c r="E64" i="101"/>
  <c r="D64" i="101"/>
  <c r="E63" i="101"/>
  <c r="H61" i="101"/>
  <c r="G61" i="101"/>
  <c r="F61" i="101"/>
  <c r="F60" i="101" s="1"/>
  <c r="E61" i="101"/>
  <c r="E60" i="101" s="1"/>
  <c r="D61" i="101"/>
  <c r="D60" i="101" s="1"/>
  <c r="H60" i="101"/>
  <c r="G60" i="101"/>
  <c r="G54" i="101"/>
  <c r="G83" i="101" s="1"/>
  <c r="G122" i="101" s="1"/>
  <c r="G156" i="101" s="1"/>
  <c r="G183" i="101" s="1"/>
  <c r="F54" i="101"/>
  <c r="E54" i="101"/>
  <c r="E83" i="101" s="1"/>
  <c r="E122" i="101" s="1"/>
  <c r="E183" i="101" s="1"/>
  <c r="H42" i="101"/>
  <c r="G42" i="101"/>
  <c r="F42" i="101"/>
  <c r="E42" i="101"/>
  <c r="D42" i="101"/>
  <c r="H38" i="101"/>
  <c r="H37" i="101" s="1"/>
  <c r="G38" i="101"/>
  <c r="G37" i="101" s="1"/>
  <c r="F38" i="101"/>
  <c r="F37" i="101" s="1"/>
  <c r="E38" i="101"/>
  <c r="D38" i="101"/>
  <c r="E37" i="101"/>
  <c r="D37" i="101"/>
  <c r="E36" i="101"/>
  <c r="E34" i="101" s="1"/>
  <c r="H34" i="101"/>
  <c r="G34" i="101"/>
  <c r="F34" i="101"/>
  <c r="D34" i="101"/>
  <c r="H30" i="101"/>
  <c r="G30" i="101"/>
  <c r="F30" i="101"/>
  <c r="E30" i="101"/>
  <c r="D30" i="101"/>
  <c r="H22" i="101"/>
  <c r="G22" i="101"/>
  <c r="F22" i="101"/>
  <c r="E22" i="101"/>
  <c r="D22" i="101"/>
  <c r="D14" i="101" s="1"/>
  <c r="D13" i="101" s="1"/>
  <c r="D12" i="101" s="1"/>
  <c r="H19" i="101"/>
  <c r="G19" i="101"/>
  <c r="F19" i="101"/>
  <c r="E19" i="101"/>
  <c r="D19" i="101"/>
  <c r="H15" i="101"/>
  <c r="H14" i="101" s="1"/>
  <c r="H13" i="101" s="1"/>
  <c r="H12" i="101" s="1"/>
  <c r="H11" i="101" s="1"/>
  <c r="G15" i="101"/>
  <c r="G14" i="101" s="1"/>
  <c r="F15" i="101"/>
  <c r="F14" i="101" s="1"/>
  <c r="E15" i="101"/>
  <c r="E14" i="101" s="1"/>
  <c r="D15" i="101"/>
  <c r="G115" i="108" l="1"/>
  <c r="E36" i="108"/>
  <c r="E27" i="108"/>
  <c r="G88" i="108"/>
  <c r="F89" i="108"/>
  <c r="D82" i="108"/>
  <c r="F82" i="108" s="1"/>
  <c r="F83" i="108"/>
  <c r="F38" i="108"/>
  <c r="D37" i="108"/>
  <c r="F48" i="108"/>
  <c r="D11" i="108"/>
  <c r="F90" i="108"/>
  <c r="D99" i="108"/>
  <c r="F99" i="108" s="1"/>
  <c r="F19" i="108"/>
  <c r="F84" i="108"/>
  <c r="F109" i="108"/>
  <c r="J59" i="103"/>
  <c r="M19" i="103"/>
  <c r="O48" i="103"/>
  <c r="M13" i="103"/>
  <c r="D25" i="103"/>
  <c r="F25" i="103" s="1"/>
  <c r="O15" i="103"/>
  <c r="M25" i="103"/>
  <c r="O25" i="103" s="1"/>
  <c r="O23" i="103"/>
  <c r="F52" i="103"/>
  <c r="O52" i="103" s="1"/>
  <c r="O51" i="103"/>
  <c r="D14" i="103"/>
  <c r="D20" i="103"/>
  <c r="F26" i="103"/>
  <c r="O26" i="103" s="1"/>
  <c r="F33" i="103"/>
  <c r="F13" i="101"/>
  <c r="F12" i="101" s="1"/>
  <c r="D11" i="101"/>
  <c r="G13" i="101"/>
  <c r="G12" i="101" s="1"/>
  <c r="G111" i="101"/>
  <c r="E13" i="101"/>
  <c r="E12" i="101" s="1"/>
  <c r="E11" i="101" s="1"/>
  <c r="E195" i="101" s="1"/>
  <c r="F59" i="101"/>
  <c r="F58" i="101" s="1"/>
  <c r="H137" i="101"/>
  <c r="H195" i="101" s="1"/>
  <c r="E59" i="101"/>
  <c r="E58" i="101" s="1"/>
  <c r="D195" i="101"/>
  <c r="F115" i="99"/>
  <c r="F114" i="99"/>
  <c r="F113" i="99"/>
  <c r="F112" i="99"/>
  <c r="F111" i="99"/>
  <c r="G110" i="99"/>
  <c r="E110" i="99"/>
  <c r="D110" i="99"/>
  <c r="D109" i="99" s="1"/>
  <c r="F109" i="99" s="1"/>
  <c r="G109" i="99"/>
  <c r="E109" i="99"/>
  <c r="F102" i="99"/>
  <c r="G101" i="99"/>
  <c r="G100" i="99" s="1"/>
  <c r="F101" i="99"/>
  <c r="E101" i="99"/>
  <c r="E100" i="99" s="1"/>
  <c r="D101" i="99"/>
  <c r="D100" i="99" s="1"/>
  <c r="F100" i="99" s="1"/>
  <c r="F99" i="99"/>
  <c r="F98" i="99"/>
  <c r="G97" i="99"/>
  <c r="G96" i="99" s="1"/>
  <c r="F97" i="99"/>
  <c r="E97" i="99"/>
  <c r="D97" i="99"/>
  <c r="E96" i="99"/>
  <c r="D96" i="99"/>
  <c r="F96" i="99" s="1"/>
  <c r="F95" i="99"/>
  <c r="F94" i="99"/>
  <c r="F93" i="99"/>
  <c r="F92" i="99"/>
  <c r="G91" i="99"/>
  <c r="E91" i="99"/>
  <c r="E90" i="99" s="1"/>
  <c r="E89" i="99" s="1"/>
  <c r="D91" i="99"/>
  <c r="D90" i="99" s="1"/>
  <c r="G90" i="99"/>
  <c r="F88" i="99"/>
  <c r="F87" i="99"/>
  <c r="F86" i="99"/>
  <c r="G85" i="99"/>
  <c r="E85" i="99"/>
  <c r="E84" i="99" s="1"/>
  <c r="E83" i="99" s="1"/>
  <c r="D85" i="99"/>
  <c r="D84" i="99" s="1"/>
  <c r="G84" i="99"/>
  <c r="G83" i="99" s="1"/>
  <c r="F82" i="99"/>
  <c r="G81" i="99"/>
  <c r="E81" i="99"/>
  <c r="D81" i="99"/>
  <c r="F81" i="99" s="1"/>
  <c r="F72" i="99"/>
  <c r="F71" i="99"/>
  <c r="G70" i="99"/>
  <c r="E70" i="99"/>
  <c r="D70" i="99"/>
  <c r="F70" i="99" s="1"/>
  <c r="F69" i="99"/>
  <c r="F68" i="99"/>
  <c r="G67" i="99"/>
  <c r="E67" i="99"/>
  <c r="F67" i="99" s="1"/>
  <c r="D67" i="99"/>
  <c r="F66" i="99"/>
  <c r="G65" i="99"/>
  <c r="E65" i="99"/>
  <c r="D65" i="99"/>
  <c r="F65" i="99" s="1"/>
  <c r="F64" i="99"/>
  <c r="F63" i="99"/>
  <c r="G62" i="99"/>
  <c r="E62" i="99"/>
  <c r="D62" i="99"/>
  <c r="F62" i="99" s="1"/>
  <c r="G60" i="99"/>
  <c r="F60" i="99"/>
  <c r="E60" i="99"/>
  <c r="D60" i="99"/>
  <c r="F59" i="99"/>
  <c r="F58" i="99"/>
  <c r="G57" i="99"/>
  <c r="E57" i="99"/>
  <c r="D57" i="99"/>
  <c r="F57" i="99" s="1"/>
  <c r="F56" i="99"/>
  <c r="F55" i="99"/>
  <c r="F54" i="99"/>
  <c r="F53" i="99"/>
  <c r="F52" i="99"/>
  <c r="F51" i="99"/>
  <c r="F50" i="99"/>
  <c r="G49" i="99"/>
  <c r="E49" i="99"/>
  <c r="D49" i="99"/>
  <c r="F49" i="99" s="1"/>
  <c r="F48" i="99"/>
  <c r="F47" i="99"/>
  <c r="F46" i="99"/>
  <c r="F45" i="99"/>
  <c r="F44" i="99"/>
  <c r="G43" i="99"/>
  <c r="F43" i="99"/>
  <c r="E43" i="99"/>
  <c r="D43" i="99"/>
  <c r="F42" i="99"/>
  <c r="F41" i="99"/>
  <c r="G40" i="99"/>
  <c r="G39" i="99" s="1"/>
  <c r="G38" i="99" s="1"/>
  <c r="G37" i="99" s="1"/>
  <c r="F40" i="99"/>
  <c r="E40" i="99"/>
  <c r="D40" i="99"/>
  <c r="D39" i="99" s="1"/>
  <c r="E39" i="99"/>
  <c r="E38" i="99" s="1"/>
  <c r="G34" i="99"/>
  <c r="G78" i="99" s="1"/>
  <c r="G107" i="99" s="1"/>
  <c r="F34" i="99"/>
  <c r="F78" i="99" s="1"/>
  <c r="F107" i="99" s="1"/>
  <c r="F27" i="99"/>
  <c r="F26" i="99"/>
  <c r="F25" i="99"/>
  <c r="G24" i="99"/>
  <c r="E24" i="99"/>
  <c r="F24" i="99" s="1"/>
  <c r="D24" i="99"/>
  <c r="F23" i="99"/>
  <c r="F22" i="99"/>
  <c r="F21" i="99"/>
  <c r="G20" i="99"/>
  <c r="G19" i="99" s="1"/>
  <c r="E20" i="99"/>
  <c r="D20" i="99"/>
  <c r="D19" i="99" s="1"/>
  <c r="F18" i="99"/>
  <c r="F17" i="99"/>
  <c r="G16" i="99"/>
  <c r="F16" i="99"/>
  <c r="E16" i="99"/>
  <c r="D16" i="99"/>
  <c r="F15" i="99"/>
  <c r="G14" i="99"/>
  <c r="E14" i="99"/>
  <c r="D14" i="99"/>
  <c r="D13" i="99" s="1"/>
  <c r="G13" i="99"/>
  <c r="G12" i="99" s="1"/>
  <c r="G11" i="99" s="1"/>
  <c r="G10" i="99" s="1"/>
  <c r="E13" i="99"/>
  <c r="I59" i="97"/>
  <c r="F58" i="97"/>
  <c r="F57" i="97"/>
  <c r="F56" i="97"/>
  <c r="F55" i="97"/>
  <c r="F54" i="97"/>
  <c r="F53" i="97"/>
  <c r="O53" i="97" s="1"/>
  <c r="M52" i="97"/>
  <c r="M51" i="97" s="1"/>
  <c r="P51" i="97" s="1"/>
  <c r="J52" i="97"/>
  <c r="J51" i="97" s="1"/>
  <c r="E52" i="97"/>
  <c r="E51" i="97" s="1"/>
  <c r="D52" i="97"/>
  <c r="D51" i="97" s="1"/>
  <c r="F51" i="97" s="1"/>
  <c r="L51" i="97"/>
  <c r="L25" i="97" s="1"/>
  <c r="K51" i="97"/>
  <c r="K25" i="97" s="1"/>
  <c r="F50" i="97"/>
  <c r="M49" i="97"/>
  <c r="J49" i="97"/>
  <c r="J48" i="97" s="1"/>
  <c r="E49" i="97"/>
  <c r="E48" i="97" s="1"/>
  <c r="D49" i="97"/>
  <c r="D48" i="97" s="1"/>
  <c r="M44" i="97"/>
  <c r="J44" i="97"/>
  <c r="F44" i="97"/>
  <c r="F36" i="97"/>
  <c r="F35" i="97"/>
  <c r="F34" i="97"/>
  <c r="L33" i="97"/>
  <c r="K33" i="97"/>
  <c r="E33" i="97"/>
  <c r="E32" i="97" s="1"/>
  <c r="D33" i="97"/>
  <c r="D32" i="97" s="1"/>
  <c r="F31" i="97"/>
  <c r="F30" i="97"/>
  <c r="F29" i="97"/>
  <c r="O28" i="97"/>
  <c r="F28" i="97"/>
  <c r="M27" i="97"/>
  <c r="M26" i="97" s="1"/>
  <c r="L27" i="97"/>
  <c r="K27" i="97"/>
  <c r="J27" i="97"/>
  <c r="J26" i="97" s="1"/>
  <c r="E27" i="97"/>
  <c r="E26" i="97" s="1"/>
  <c r="D27" i="97"/>
  <c r="D26" i="97" s="1"/>
  <c r="O24" i="97"/>
  <c r="F24" i="97"/>
  <c r="M23" i="97"/>
  <c r="J23" i="97"/>
  <c r="E23" i="97"/>
  <c r="D23" i="97"/>
  <c r="F22" i="97"/>
  <c r="M21" i="97"/>
  <c r="J21" i="97"/>
  <c r="E21" i="97"/>
  <c r="D21" i="97"/>
  <c r="D20" i="97" s="1"/>
  <c r="L20" i="97"/>
  <c r="K20" i="97"/>
  <c r="L17" i="97"/>
  <c r="K17" i="97"/>
  <c r="F17" i="97"/>
  <c r="O17" i="97" s="1"/>
  <c r="L16" i="97"/>
  <c r="K16" i="97"/>
  <c r="F16" i="97"/>
  <c r="O16" i="97" s="1"/>
  <c r="M15" i="97"/>
  <c r="J15" i="97"/>
  <c r="E15" i="97"/>
  <c r="E14" i="97" s="1"/>
  <c r="E13" i="97" s="1"/>
  <c r="D15" i="97"/>
  <c r="F15" i="97" s="1"/>
  <c r="J14" i="97"/>
  <c r="J13" i="97" s="1"/>
  <c r="D14" i="97"/>
  <c r="L12" i="97"/>
  <c r="K12" i="97"/>
  <c r="H189" i="95"/>
  <c r="G189" i="95"/>
  <c r="G188" i="95" s="1"/>
  <c r="F189" i="95"/>
  <c r="F188" i="95" s="1"/>
  <c r="E189" i="95"/>
  <c r="E188" i="95" s="1"/>
  <c r="D189" i="95"/>
  <c r="H188" i="95"/>
  <c r="F183" i="95"/>
  <c r="H176" i="95"/>
  <c r="H175" i="95" s="1"/>
  <c r="G176" i="95"/>
  <c r="G175" i="95" s="1"/>
  <c r="F176" i="95"/>
  <c r="F175" i="95" s="1"/>
  <c r="E176" i="95"/>
  <c r="D176" i="95"/>
  <c r="E175" i="95"/>
  <c r="H172" i="95"/>
  <c r="H171" i="95" s="1"/>
  <c r="G172" i="95"/>
  <c r="G171" i="95" s="1"/>
  <c r="F172" i="95"/>
  <c r="E172" i="95"/>
  <c r="E171" i="95" s="1"/>
  <c r="D172" i="95"/>
  <c r="D171" i="95" s="1"/>
  <c r="F171" i="95"/>
  <c r="F156" i="95"/>
  <c r="E156" i="95"/>
  <c r="H139" i="95"/>
  <c r="H138" i="95" s="1"/>
  <c r="G139" i="95"/>
  <c r="G138" i="95" s="1"/>
  <c r="F139" i="95"/>
  <c r="E139" i="95"/>
  <c r="E138" i="95" s="1"/>
  <c r="E137" i="95" s="1"/>
  <c r="D139" i="95"/>
  <c r="F138" i="95"/>
  <c r="D138" i="95"/>
  <c r="D136" i="95"/>
  <c r="H135" i="95"/>
  <c r="H134" i="95" s="1"/>
  <c r="H133" i="95" s="1"/>
  <c r="G135" i="95"/>
  <c r="F135" i="95"/>
  <c r="F134" i="95" s="1"/>
  <c r="F133" i="95" s="1"/>
  <c r="E135" i="95"/>
  <c r="D135" i="95"/>
  <c r="G134" i="95"/>
  <c r="G133" i="95" s="1"/>
  <c r="E134" i="95"/>
  <c r="E133" i="95" s="1"/>
  <c r="H128" i="95"/>
  <c r="G128" i="95"/>
  <c r="F128" i="95"/>
  <c r="E128" i="95"/>
  <c r="D128" i="95"/>
  <c r="H127" i="95"/>
  <c r="H126" i="95" s="1"/>
  <c r="H115" i="95" s="1"/>
  <c r="G127" i="95"/>
  <c r="G126" i="95" s="1"/>
  <c r="G115" i="95" s="1"/>
  <c r="F127" i="95"/>
  <c r="E127" i="95"/>
  <c r="D127" i="95"/>
  <c r="F126" i="95"/>
  <c r="F115" i="95" s="1"/>
  <c r="E126" i="95"/>
  <c r="F122" i="95"/>
  <c r="E115" i="95"/>
  <c r="H113" i="95"/>
  <c r="G113" i="95"/>
  <c r="G112" i="95" s="1"/>
  <c r="F113" i="95"/>
  <c r="F112" i="95" s="1"/>
  <c r="E113" i="95"/>
  <c r="E112" i="95" s="1"/>
  <c r="E111" i="95" s="1"/>
  <c r="D113" i="95"/>
  <c r="D112" i="95" s="1"/>
  <c r="H112" i="95"/>
  <c r="H109" i="95"/>
  <c r="G109" i="95"/>
  <c r="F109" i="95"/>
  <c r="E109" i="95"/>
  <c r="D109" i="95"/>
  <c r="H107" i="95"/>
  <c r="G107" i="95"/>
  <c r="F107" i="95"/>
  <c r="E107" i="95"/>
  <c r="D107" i="95"/>
  <c r="H103" i="95"/>
  <c r="G103" i="95"/>
  <c r="F103" i="95"/>
  <c r="E103" i="95"/>
  <c r="D103" i="95"/>
  <c r="H101" i="95"/>
  <c r="G101" i="95"/>
  <c r="F101" i="95"/>
  <c r="E101" i="95"/>
  <c r="D101" i="95"/>
  <c r="H97" i="95"/>
  <c r="G97" i="95"/>
  <c r="F97" i="95"/>
  <c r="E97" i="95"/>
  <c r="D97" i="95"/>
  <c r="H92" i="95"/>
  <c r="G92" i="95"/>
  <c r="F92" i="95"/>
  <c r="E92" i="95"/>
  <c r="D92" i="95"/>
  <c r="H90" i="95"/>
  <c r="G90" i="95"/>
  <c r="F90" i="95"/>
  <c r="E90" i="95"/>
  <c r="D90" i="95"/>
  <c r="H87" i="95"/>
  <c r="G87" i="95"/>
  <c r="F87" i="95"/>
  <c r="E87" i="95"/>
  <c r="D87" i="95"/>
  <c r="F83" i="95"/>
  <c r="H71" i="95"/>
  <c r="G71" i="95"/>
  <c r="F71" i="95"/>
  <c r="E71" i="95"/>
  <c r="D71" i="95"/>
  <c r="H66" i="95"/>
  <c r="G66" i="95"/>
  <c r="F66" i="95"/>
  <c r="E66" i="95"/>
  <c r="D66" i="95"/>
  <c r="H64" i="95"/>
  <c r="G64" i="95"/>
  <c r="F64" i="95"/>
  <c r="E64" i="95"/>
  <c r="D64" i="95"/>
  <c r="H61" i="95"/>
  <c r="G61" i="95"/>
  <c r="G60" i="95" s="1"/>
  <c r="F61" i="95"/>
  <c r="F60" i="95" s="1"/>
  <c r="E61" i="95"/>
  <c r="E60" i="95" s="1"/>
  <c r="D61" i="95"/>
  <c r="D60" i="95" s="1"/>
  <c r="H60" i="95"/>
  <c r="G54" i="95"/>
  <c r="G83" i="95" s="1"/>
  <c r="G122" i="95" s="1"/>
  <c r="G156" i="95" s="1"/>
  <c r="G183" i="95" s="1"/>
  <c r="F54" i="95"/>
  <c r="E54" i="95"/>
  <c r="E83" i="95" s="1"/>
  <c r="E122" i="95" s="1"/>
  <c r="E183" i="95" s="1"/>
  <c r="H42" i="95"/>
  <c r="H37" i="95" s="1"/>
  <c r="G42" i="95"/>
  <c r="F42" i="95"/>
  <c r="E42" i="95"/>
  <c r="D42" i="95"/>
  <c r="H38" i="95"/>
  <c r="G38" i="95"/>
  <c r="G37" i="95" s="1"/>
  <c r="F38" i="95"/>
  <c r="F37" i="95" s="1"/>
  <c r="E38" i="95"/>
  <c r="E37" i="95" s="1"/>
  <c r="D38" i="95"/>
  <c r="H34" i="95"/>
  <c r="G34" i="95"/>
  <c r="F34" i="95"/>
  <c r="E34" i="95"/>
  <c r="D34" i="95"/>
  <c r="H30" i="95"/>
  <c r="G30" i="95"/>
  <c r="F30" i="95"/>
  <c r="E30" i="95"/>
  <c r="D30" i="95"/>
  <c r="H22" i="95"/>
  <c r="G22" i="95"/>
  <c r="F22" i="95"/>
  <c r="E22" i="95"/>
  <c r="D22" i="95"/>
  <c r="H19" i="95"/>
  <c r="G19" i="95"/>
  <c r="F19" i="95"/>
  <c r="E19" i="95"/>
  <c r="E14" i="95" s="1"/>
  <c r="D19" i="95"/>
  <c r="H15" i="95"/>
  <c r="G15" i="95"/>
  <c r="F15" i="95"/>
  <c r="E15" i="95"/>
  <c r="D15" i="95"/>
  <c r="D14" i="95"/>
  <c r="D88" i="108" l="1"/>
  <c r="F88" i="108" s="1"/>
  <c r="D10" i="108"/>
  <c r="E18" i="108"/>
  <c r="F27" i="108"/>
  <c r="D36" i="108"/>
  <c r="F36" i="108" s="1"/>
  <c r="F37" i="108"/>
  <c r="F20" i="103"/>
  <c r="O20" i="103" s="1"/>
  <c r="D19" i="103"/>
  <c r="F14" i="103"/>
  <c r="O14" i="103" s="1"/>
  <c r="D13" i="103"/>
  <c r="M18" i="103"/>
  <c r="G11" i="101"/>
  <c r="G195" i="101" s="1"/>
  <c r="F11" i="101"/>
  <c r="F195" i="101" s="1"/>
  <c r="E37" i="99"/>
  <c r="E28" i="99"/>
  <c r="F28" i="99" s="1"/>
  <c r="F90" i="99"/>
  <c r="D89" i="99"/>
  <c r="F89" i="99" s="1"/>
  <c r="D12" i="99"/>
  <c r="F13" i="99"/>
  <c r="F39" i="99"/>
  <c r="D38" i="99"/>
  <c r="G89" i="99"/>
  <c r="G116" i="99" s="1"/>
  <c r="D83" i="99"/>
  <c r="F83" i="99" s="1"/>
  <c r="F84" i="99"/>
  <c r="F91" i="99"/>
  <c r="F20" i="99"/>
  <c r="F85" i="99"/>
  <c r="F14" i="99"/>
  <c r="F110" i="99"/>
  <c r="F32" i="97"/>
  <c r="J20" i="97"/>
  <c r="J19" i="97" s="1"/>
  <c r="J18" i="97" s="1"/>
  <c r="J12" i="97" s="1"/>
  <c r="E25" i="97"/>
  <c r="F27" i="97"/>
  <c r="O27" i="97" s="1"/>
  <c r="F49" i="97"/>
  <c r="O49" i="97" s="1"/>
  <c r="F33" i="97"/>
  <c r="E20" i="97"/>
  <c r="E19" i="97" s="1"/>
  <c r="E18" i="97" s="1"/>
  <c r="E12" i="97" s="1"/>
  <c r="E59" i="97" s="1"/>
  <c r="F52" i="97"/>
  <c r="O52" i="97" s="1"/>
  <c r="K59" i="97"/>
  <c r="O58" i="97"/>
  <c r="F23" i="97"/>
  <c r="O23" i="97" s="1"/>
  <c r="F48" i="97"/>
  <c r="L59" i="97"/>
  <c r="J25" i="97"/>
  <c r="F14" i="97"/>
  <c r="F26" i="97"/>
  <c r="O26" i="97" s="1"/>
  <c r="D25" i="97"/>
  <c r="F25" i="97" s="1"/>
  <c r="D19" i="97"/>
  <c r="F20" i="97"/>
  <c r="D13" i="97"/>
  <c r="F21" i="97"/>
  <c r="O50" i="97"/>
  <c r="O54" i="97"/>
  <c r="O51" i="97"/>
  <c r="M14" i="97"/>
  <c r="O15" i="97"/>
  <c r="M20" i="97"/>
  <c r="M48" i="97"/>
  <c r="M25" i="97" s="1"/>
  <c r="E13" i="95"/>
  <c r="E12" i="95" s="1"/>
  <c r="H14" i="95"/>
  <c r="H13" i="95" s="1"/>
  <c r="H12" i="95" s="1"/>
  <c r="H11" i="95" s="1"/>
  <c r="E63" i="95"/>
  <c r="E59" i="95" s="1"/>
  <c r="E58" i="95" s="1"/>
  <c r="F63" i="95"/>
  <c r="F59" i="95" s="1"/>
  <c r="F58" i="95" s="1"/>
  <c r="F14" i="95"/>
  <c r="F13" i="95" s="1"/>
  <c r="F12" i="95" s="1"/>
  <c r="D63" i="95"/>
  <c r="G63" i="95"/>
  <c r="G59" i="95" s="1"/>
  <c r="G58" i="95" s="1"/>
  <c r="G14" i="95"/>
  <c r="G13" i="95" s="1"/>
  <c r="G12" i="95" s="1"/>
  <c r="G11" i="95" s="1"/>
  <c r="H63" i="95"/>
  <c r="H59" i="95" s="1"/>
  <c r="H58" i="95" s="1"/>
  <c r="H111" i="95"/>
  <c r="H137" i="95"/>
  <c r="H195" i="95" s="1"/>
  <c r="D59" i="95"/>
  <c r="F137" i="95"/>
  <c r="F111" i="95"/>
  <c r="F11" i="95" s="1"/>
  <c r="F195" i="95" s="1"/>
  <c r="G111" i="95"/>
  <c r="G137" i="95"/>
  <c r="D13" i="95"/>
  <c r="D175" i="95"/>
  <c r="D188" i="95"/>
  <c r="D134" i="95"/>
  <c r="D37" i="95"/>
  <c r="D126" i="95"/>
  <c r="I59" i="93"/>
  <c r="F58" i="93"/>
  <c r="O58" i="93" s="1"/>
  <c r="F57" i="93"/>
  <c r="F56" i="93"/>
  <c r="F55" i="93"/>
  <c r="F54" i="93"/>
  <c r="O54" i="93" s="1"/>
  <c r="F53" i="93"/>
  <c r="O53" i="93" s="1"/>
  <c r="M52" i="93"/>
  <c r="J52" i="93"/>
  <c r="E52" i="93"/>
  <c r="D52" i="93"/>
  <c r="D51" i="93" s="1"/>
  <c r="F51" i="93" s="1"/>
  <c r="L51" i="93"/>
  <c r="K51" i="93"/>
  <c r="J51" i="93"/>
  <c r="E51" i="93"/>
  <c r="F50" i="93"/>
  <c r="O50" i="93" s="1"/>
  <c r="M49" i="93"/>
  <c r="M48" i="93" s="1"/>
  <c r="J49" i="93"/>
  <c r="J48" i="93" s="1"/>
  <c r="J25" i="93" s="1"/>
  <c r="E49" i="93"/>
  <c r="E48" i="93" s="1"/>
  <c r="D49" i="93"/>
  <c r="D48" i="93"/>
  <c r="M44" i="93"/>
  <c r="J44" i="93"/>
  <c r="F44" i="93"/>
  <c r="F36" i="93"/>
  <c r="F35" i="93"/>
  <c r="F34" i="93"/>
  <c r="L33" i="93"/>
  <c r="K33" i="93"/>
  <c r="F33" i="93"/>
  <c r="E33" i="93"/>
  <c r="D33" i="93"/>
  <c r="E32" i="93"/>
  <c r="D32" i="93"/>
  <c r="F32" i="93" s="1"/>
  <c r="F31" i="93"/>
  <c r="F30" i="93"/>
  <c r="F29" i="93"/>
  <c r="F28" i="93"/>
  <c r="O28" i="93" s="1"/>
  <c r="M27" i="93"/>
  <c r="M26" i="93" s="1"/>
  <c r="L27" i="93"/>
  <c r="K27" i="93"/>
  <c r="J27" i="93"/>
  <c r="E27" i="93"/>
  <c r="D27" i="93"/>
  <c r="F27" i="93" s="1"/>
  <c r="J26" i="93"/>
  <c r="E26" i="93"/>
  <c r="L25" i="93"/>
  <c r="K25" i="93"/>
  <c r="F24" i="93"/>
  <c r="O24" i="93" s="1"/>
  <c r="M23" i="93"/>
  <c r="O23" i="93" s="1"/>
  <c r="J23" i="93"/>
  <c r="J20" i="93" s="1"/>
  <c r="J19" i="93" s="1"/>
  <c r="J18" i="93" s="1"/>
  <c r="F23" i="93"/>
  <c r="E23" i="93"/>
  <c r="D23" i="93"/>
  <c r="F22" i="93"/>
  <c r="M21" i="93"/>
  <c r="M20" i="93" s="1"/>
  <c r="J21" i="93"/>
  <c r="F21" i="93"/>
  <c r="E21" i="93"/>
  <c r="D21" i="93"/>
  <c r="L20" i="93"/>
  <c r="K20" i="93"/>
  <c r="F20" i="93"/>
  <c r="E20" i="93"/>
  <c r="E19" i="93" s="1"/>
  <c r="E18" i="93" s="1"/>
  <c r="D20" i="93"/>
  <c r="D19" i="93"/>
  <c r="F19" i="93" s="1"/>
  <c r="L17" i="93"/>
  <c r="K17" i="93"/>
  <c r="F17" i="93"/>
  <c r="O17" i="93" s="1"/>
  <c r="L16" i="93"/>
  <c r="K16" i="93"/>
  <c r="F16" i="93"/>
  <c r="O16" i="93" s="1"/>
  <c r="M15" i="93"/>
  <c r="M14" i="93" s="1"/>
  <c r="J15" i="93"/>
  <c r="J14" i="93" s="1"/>
  <c r="J13" i="93" s="1"/>
  <c r="F15" i="93"/>
  <c r="E15" i="93"/>
  <c r="D15" i="93"/>
  <c r="F14" i="93"/>
  <c r="E14" i="93"/>
  <c r="E13" i="93" s="1"/>
  <c r="E12" i="93" s="1"/>
  <c r="D14" i="93"/>
  <c r="D13" i="93"/>
  <c r="L12" i="93"/>
  <c r="L59" i="93" s="1"/>
  <c r="K12" i="93"/>
  <c r="K59" i="93" s="1"/>
  <c r="H189" i="92"/>
  <c r="H188" i="92" s="1"/>
  <c r="G189" i="92"/>
  <c r="G188" i="92" s="1"/>
  <c r="F189" i="92"/>
  <c r="F188" i="92" s="1"/>
  <c r="E189" i="92"/>
  <c r="D189" i="92"/>
  <c r="E188" i="92"/>
  <c r="D188" i="92"/>
  <c r="F183" i="92"/>
  <c r="H176" i="92"/>
  <c r="H175" i="92" s="1"/>
  <c r="G176" i="92"/>
  <c r="F176" i="92"/>
  <c r="F175" i="92" s="1"/>
  <c r="E176" i="92"/>
  <c r="E175" i="92" s="1"/>
  <c r="D176" i="92"/>
  <c r="D175" i="92" s="1"/>
  <c r="G175" i="92"/>
  <c r="H172" i="92"/>
  <c r="H171" i="92" s="1"/>
  <c r="G172" i="92"/>
  <c r="G171" i="92" s="1"/>
  <c r="F172" i="92"/>
  <c r="F171" i="92" s="1"/>
  <c r="F137" i="92" s="1"/>
  <c r="E172" i="92"/>
  <c r="E171" i="92" s="1"/>
  <c r="E137" i="92" s="1"/>
  <c r="D172" i="92"/>
  <c r="D171" i="92"/>
  <c r="F156" i="92"/>
  <c r="E156" i="92"/>
  <c r="H139" i="92"/>
  <c r="G139" i="92"/>
  <c r="G138" i="92" s="1"/>
  <c r="F139" i="92"/>
  <c r="E139" i="92"/>
  <c r="D139" i="92"/>
  <c r="D138" i="92" s="1"/>
  <c r="H138" i="92"/>
  <c r="F138" i="92"/>
  <c r="E138" i="92"/>
  <c r="D136" i="92"/>
  <c r="H135" i="92"/>
  <c r="G135" i="92"/>
  <c r="G134" i="92" s="1"/>
  <c r="G133" i="92" s="1"/>
  <c r="F135" i="92"/>
  <c r="E135" i="92"/>
  <c r="D135" i="92"/>
  <c r="D134" i="92" s="1"/>
  <c r="D133" i="92" s="1"/>
  <c r="H134" i="92"/>
  <c r="H133" i="92" s="1"/>
  <c r="F134" i="92"/>
  <c r="E134" i="92"/>
  <c r="F133" i="92"/>
  <c r="E133" i="92"/>
  <c r="H128" i="92"/>
  <c r="G128" i="92"/>
  <c r="F128" i="92"/>
  <c r="E128" i="92"/>
  <c r="D128" i="92"/>
  <c r="H127" i="92"/>
  <c r="H126" i="92" s="1"/>
  <c r="H115" i="92" s="1"/>
  <c r="G127" i="92"/>
  <c r="G126" i="92" s="1"/>
  <c r="G115" i="92" s="1"/>
  <c r="F127" i="92"/>
  <c r="F126" i="92" s="1"/>
  <c r="F115" i="92" s="1"/>
  <c r="E127" i="92"/>
  <c r="D127" i="92"/>
  <c r="E126" i="92"/>
  <c r="D126" i="92"/>
  <c r="D115" i="92" s="1"/>
  <c r="D111" i="92" s="1"/>
  <c r="F122" i="92"/>
  <c r="E115" i="92"/>
  <c r="H113" i="92"/>
  <c r="H112" i="92" s="1"/>
  <c r="H111" i="92" s="1"/>
  <c r="G113" i="92"/>
  <c r="F113" i="92"/>
  <c r="E113" i="92"/>
  <c r="E112" i="92" s="1"/>
  <c r="E111" i="92" s="1"/>
  <c r="D113" i="92"/>
  <c r="G112" i="92"/>
  <c r="G111" i="92" s="1"/>
  <c r="F112" i="92"/>
  <c r="D112" i="92"/>
  <c r="H109" i="92"/>
  <c r="G109" i="92"/>
  <c r="F109" i="92"/>
  <c r="E109" i="92"/>
  <c r="D109" i="92"/>
  <c r="H107" i="92"/>
  <c r="G107" i="92"/>
  <c r="F107" i="92"/>
  <c r="E107" i="92"/>
  <c r="D107" i="92"/>
  <c r="H103" i="92"/>
  <c r="G103" i="92"/>
  <c r="F103" i="92"/>
  <c r="E103" i="92"/>
  <c r="D103" i="92"/>
  <c r="H101" i="92"/>
  <c r="G101" i="92"/>
  <c r="F101" i="92"/>
  <c r="E101" i="92"/>
  <c r="D101" i="92"/>
  <c r="H97" i="92"/>
  <c r="G97" i="92"/>
  <c r="F97" i="92"/>
  <c r="E97" i="92"/>
  <c r="D97" i="92"/>
  <c r="H92" i="92"/>
  <c r="G92" i="92"/>
  <c r="F92" i="92"/>
  <c r="E92" i="92"/>
  <c r="D92" i="92"/>
  <c r="H90" i="92"/>
  <c r="G90" i="92"/>
  <c r="F90" i="92"/>
  <c r="E90" i="92"/>
  <c r="D90" i="92"/>
  <c r="H87" i="92"/>
  <c r="G87" i="92"/>
  <c r="F87" i="92"/>
  <c r="E87" i="92"/>
  <c r="D87" i="92"/>
  <c r="G83" i="92"/>
  <c r="G122" i="92" s="1"/>
  <c r="G156" i="92" s="1"/>
  <c r="G183" i="92" s="1"/>
  <c r="F83" i="92"/>
  <c r="H71" i="92"/>
  <c r="G71" i="92"/>
  <c r="F71" i="92"/>
  <c r="E71" i="92"/>
  <c r="D71" i="92"/>
  <c r="H66" i="92"/>
  <c r="H63" i="92" s="1"/>
  <c r="G66" i="92"/>
  <c r="G63" i="92" s="1"/>
  <c r="F66" i="92"/>
  <c r="E66" i="92"/>
  <c r="D66" i="92"/>
  <c r="D63" i="92" s="1"/>
  <c r="D59" i="92" s="1"/>
  <c r="D58" i="92" s="1"/>
  <c r="H64" i="92"/>
  <c r="G64" i="92"/>
  <c r="F64" i="92"/>
  <c r="F63" i="92" s="1"/>
  <c r="E64" i="92"/>
  <c r="E63" i="92" s="1"/>
  <c r="E59" i="92" s="1"/>
  <c r="E58" i="92" s="1"/>
  <c r="D64" i="92"/>
  <c r="H61" i="92"/>
  <c r="H60" i="92" s="1"/>
  <c r="G61" i="92"/>
  <c r="G60" i="92" s="1"/>
  <c r="F61" i="92"/>
  <c r="F60" i="92" s="1"/>
  <c r="E61" i="92"/>
  <c r="D61" i="92"/>
  <c r="E60" i="92"/>
  <c r="D60" i="92"/>
  <c r="G54" i="92"/>
  <c r="F54" i="92"/>
  <c r="E54" i="92"/>
  <c r="E83" i="92" s="1"/>
  <c r="E122" i="92" s="1"/>
  <c r="E183" i="92" s="1"/>
  <c r="H42" i="92"/>
  <c r="G42" i="92"/>
  <c r="F42" i="92"/>
  <c r="E42" i="92"/>
  <c r="D42" i="92"/>
  <c r="H38" i="92"/>
  <c r="G38" i="92"/>
  <c r="G37" i="92" s="1"/>
  <c r="F38" i="92"/>
  <c r="F37" i="92" s="1"/>
  <c r="E38" i="92"/>
  <c r="D38" i="92"/>
  <c r="D37" i="92" s="1"/>
  <c r="H37" i="92"/>
  <c r="E37" i="92"/>
  <c r="H34" i="92"/>
  <c r="G34" i="92"/>
  <c r="F34" i="92"/>
  <c r="E34" i="92"/>
  <c r="D34" i="92"/>
  <c r="H30" i="92"/>
  <c r="G30" i="92"/>
  <c r="F30" i="92"/>
  <c r="E30" i="92"/>
  <c r="D30" i="92"/>
  <c r="H22" i="92"/>
  <c r="G22" i="92"/>
  <c r="G14" i="92" s="1"/>
  <c r="G13" i="92" s="1"/>
  <c r="G12" i="92" s="1"/>
  <c r="F22" i="92"/>
  <c r="E22" i="92"/>
  <c r="D22" i="92"/>
  <c r="H19" i="92"/>
  <c r="G19" i="92"/>
  <c r="F19" i="92"/>
  <c r="E19" i="92"/>
  <c r="D19" i="92"/>
  <c r="H15" i="92"/>
  <c r="H14" i="92" s="1"/>
  <c r="H13" i="92" s="1"/>
  <c r="H12" i="92" s="1"/>
  <c r="G15" i="92"/>
  <c r="F15" i="92"/>
  <c r="E15" i="92"/>
  <c r="E14" i="92" s="1"/>
  <c r="E13" i="92" s="1"/>
  <c r="E12" i="92" s="1"/>
  <c r="D15" i="92"/>
  <c r="D14" i="92" s="1"/>
  <c r="F14" i="92"/>
  <c r="F115" i="90"/>
  <c r="F114" i="90"/>
  <c r="F113" i="90"/>
  <c r="F112" i="90"/>
  <c r="F111" i="90"/>
  <c r="G110" i="90"/>
  <c r="G109" i="90" s="1"/>
  <c r="E110" i="90"/>
  <c r="E109" i="90" s="1"/>
  <c r="D110" i="90"/>
  <c r="D109" i="90" s="1"/>
  <c r="F102" i="90"/>
  <c r="G101" i="90"/>
  <c r="G100" i="90" s="1"/>
  <c r="E101" i="90"/>
  <c r="E100" i="90" s="1"/>
  <c r="D101" i="90"/>
  <c r="D100" i="90" s="1"/>
  <c r="F99" i="90"/>
  <c r="F98" i="90"/>
  <c r="G97" i="90"/>
  <c r="G96" i="90" s="1"/>
  <c r="F97" i="90"/>
  <c r="E97" i="90"/>
  <c r="D97" i="90"/>
  <c r="D96" i="90" s="1"/>
  <c r="F96" i="90" s="1"/>
  <c r="E96" i="90"/>
  <c r="F95" i="90"/>
  <c r="F94" i="90"/>
  <c r="F93" i="90"/>
  <c r="F92" i="90"/>
  <c r="G91" i="90"/>
  <c r="F91" i="90"/>
  <c r="E91" i="90"/>
  <c r="E90" i="90" s="1"/>
  <c r="D91" i="90"/>
  <c r="G90" i="90"/>
  <c r="D90" i="90"/>
  <c r="F88" i="90"/>
  <c r="F87" i="90"/>
  <c r="F86" i="90"/>
  <c r="G85" i="90"/>
  <c r="G84" i="90" s="1"/>
  <c r="G83" i="90" s="1"/>
  <c r="E85" i="90"/>
  <c r="D85" i="90"/>
  <c r="D84" i="90" s="1"/>
  <c r="E84" i="90"/>
  <c r="E83" i="90" s="1"/>
  <c r="F82" i="90"/>
  <c r="G81" i="90"/>
  <c r="F81" i="90"/>
  <c r="E81" i="90"/>
  <c r="D81" i="90"/>
  <c r="F72" i="90"/>
  <c r="F71" i="90"/>
  <c r="G70" i="90"/>
  <c r="G39" i="90" s="1"/>
  <c r="G38" i="90" s="1"/>
  <c r="G37" i="90" s="1"/>
  <c r="F70" i="90"/>
  <c r="E70" i="90"/>
  <c r="D70" i="90"/>
  <c r="F69" i="90"/>
  <c r="F68" i="90"/>
  <c r="G67" i="90"/>
  <c r="E67" i="90"/>
  <c r="D67" i="90"/>
  <c r="F67" i="90" s="1"/>
  <c r="F66" i="90"/>
  <c r="G65" i="90"/>
  <c r="E65" i="90"/>
  <c r="D65" i="90"/>
  <c r="F65" i="90" s="1"/>
  <c r="F64" i="90"/>
  <c r="F63" i="90"/>
  <c r="G62" i="90"/>
  <c r="E62" i="90"/>
  <c r="D62" i="90"/>
  <c r="F62" i="90" s="1"/>
  <c r="G60" i="90"/>
  <c r="E60" i="90"/>
  <c r="D60" i="90"/>
  <c r="F60" i="90" s="1"/>
  <c r="F59" i="90"/>
  <c r="F58" i="90"/>
  <c r="G57" i="90"/>
  <c r="E57" i="90"/>
  <c r="D57" i="90"/>
  <c r="F57" i="90" s="1"/>
  <c r="F56" i="90"/>
  <c r="F55" i="90"/>
  <c r="F54" i="90"/>
  <c r="F53" i="90"/>
  <c r="F52" i="90"/>
  <c r="F51" i="90"/>
  <c r="F50" i="90"/>
  <c r="G49" i="90"/>
  <c r="E49" i="90"/>
  <c r="D49" i="90"/>
  <c r="F49" i="90" s="1"/>
  <c r="F48" i="90"/>
  <c r="F47" i="90"/>
  <c r="F46" i="90"/>
  <c r="F45" i="90"/>
  <c r="F44" i="90"/>
  <c r="G43" i="90"/>
  <c r="F43" i="90"/>
  <c r="E43" i="90"/>
  <c r="E39" i="90" s="1"/>
  <c r="E38" i="90" s="1"/>
  <c r="D43" i="90"/>
  <c r="F42" i="90"/>
  <c r="F41" i="90"/>
  <c r="G40" i="90"/>
  <c r="E40" i="90"/>
  <c r="D40" i="90"/>
  <c r="D39" i="90" s="1"/>
  <c r="G34" i="90"/>
  <c r="G78" i="90" s="1"/>
  <c r="G107" i="90" s="1"/>
  <c r="F34" i="90"/>
  <c r="F78" i="90" s="1"/>
  <c r="F107" i="90" s="1"/>
  <c r="F27" i="90"/>
  <c r="F26" i="90"/>
  <c r="F25" i="90"/>
  <c r="G24" i="90"/>
  <c r="F24" i="90"/>
  <c r="E24" i="90"/>
  <c r="D24" i="90"/>
  <c r="F23" i="90"/>
  <c r="F22" i="90"/>
  <c r="F21" i="90"/>
  <c r="G20" i="90"/>
  <c r="G19" i="90" s="1"/>
  <c r="E20" i="90"/>
  <c r="D20" i="90"/>
  <c r="D19" i="90" s="1"/>
  <c r="F18" i="90"/>
  <c r="F17" i="90"/>
  <c r="G16" i="90"/>
  <c r="E16" i="90"/>
  <c r="D16" i="90"/>
  <c r="F16" i="90" s="1"/>
  <c r="F15" i="90"/>
  <c r="G14" i="90"/>
  <c r="E14" i="90"/>
  <c r="D14" i="90"/>
  <c r="F14" i="90" s="1"/>
  <c r="G13" i="90"/>
  <c r="G12" i="90" s="1"/>
  <c r="G11" i="90" s="1"/>
  <c r="E13" i="90"/>
  <c r="E11" i="108" l="1"/>
  <c r="F18" i="108"/>
  <c r="D9" i="108"/>
  <c r="M12" i="103"/>
  <c r="F13" i="103"/>
  <c r="O13" i="103" s="1"/>
  <c r="F19" i="103"/>
  <c r="O19" i="103" s="1"/>
  <c r="D18" i="103"/>
  <c r="F18" i="103" s="1"/>
  <c r="F12" i="103" s="1"/>
  <c r="D11" i="99"/>
  <c r="E19" i="99"/>
  <c r="D37" i="99"/>
  <c r="F37" i="99" s="1"/>
  <c r="F38" i="99"/>
  <c r="J59" i="97"/>
  <c r="O20" i="97"/>
  <c r="M19" i="97"/>
  <c r="F13" i="97"/>
  <c r="D12" i="97"/>
  <c r="D59" i="97" s="1"/>
  <c r="F59" i="97" s="1"/>
  <c r="O14" i="97"/>
  <c r="M13" i="97"/>
  <c r="D18" i="97"/>
  <c r="F18" i="97" s="1"/>
  <c r="F12" i="97" s="1"/>
  <c r="F19" i="97"/>
  <c r="O25" i="97"/>
  <c r="O48" i="97"/>
  <c r="G195" i="95"/>
  <c r="E11" i="95"/>
  <c r="E195" i="95" s="1"/>
  <c r="D115" i="95"/>
  <c r="D58" i="95"/>
  <c r="D133" i="95"/>
  <c r="D12" i="95"/>
  <c r="D137" i="95"/>
  <c r="M25" i="93"/>
  <c r="F13" i="93"/>
  <c r="M13" i="93"/>
  <c r="O14" i="93"/>
  <c r="E25" i="93"/>
  <c r="E59" i="93" s="1"/>
  <c r="F48" i="93"/>
  <c r="O48" i="93" s="1"/>
  <c r="J12" i="93"/>
  <c r="J59" i="93" s="1"/>
  <c r="O20" i="93"/>
  <c r="M19" i="93"/>
  <c r="O15" i="93"/>
  <c r="O27" i="93"/>
  <c r="F49" i="93"/>
  <c r="O49" i="93" s="1"/>
  <c r="D18" i="93"/>
  <c r="F18" i="93" s="1"/>
  <c r="F12" i="93" s="1"/>
  <c r="F52" i="93"/>
  <c r="O52" i="93" s="1"/>
  <c r="D26" i="93"/>
  <c r="M51" i="93"/>
  <c r="G137" i="92"/>
  <c r="D13" i="92"/>
  <c r="D12" i="92" s="1"/>
  <c r="D11" i="92" s="1"/>
  <c r="H59" i="92"/>
  <c r="H58" i="92" s="1"/>
  <c r="H11" i="92" s="1"/>
  <c r="F13" i="92"/>
  <c r="F12" i="92" s="1"/>
  <c r="G59" i="92"/>
  <c r="G58" i="92" s="1"/>
  <c r="G11" i="92" s="1"/>
  <c r="E11" i="92"/>
  <c r="F59" i="92"/>
  <c r="F58" i="92" s="1"/>
  <c r="F111" i="92"/>
  <c r="H137" i="92"/>
  <c r="D137" i="92"/>
  <c r="E195" i="92"/>
  <c r="F109" i="90"/>
  <c r="E28" i="90"/>
  <c r="F28" i="90" s="1"/>
  <c r="E37" i="90"/>
  <c r="G10" i="90"/>
  <c r="G116" i="90" s="1"/>
  <c r="F39" i="90"/>
  <c r="D38" i="90"/>
  <c r="D89" i="90"/>
  <c r="F89" i="90" s="1"/>
  <c r="G89" i="90"/>
  <c r="F100" i="90"/>
  <c r="D83" i="90"/>
  <c r="F83" i="90" s="1"/>
  <c r="F84" i="90"/>
  <c r="E89" i="90"/>
  <c r="F90" i="90"/>
  <c r="D13" i="90"/>
  <c r="F101" i="90"/>
  <c r="F40" i="90"/>
  <c r="F20" i="90"/>
  <c r="F85" i="90"/>
  <c r="F110" i="90"/>
  <c r="D115" i="108" l="1"/>
  <c r="E10" i="108"/>
  <c r="F11" i="108"/>
  <c r="D12" i="103"/>
  <c r="D59" i="103" s="1"/>
  <c r="F59" i="103" s="1"/>
  <c r="O12" i="103"/>
  <c r="M59" i="103"/>
  <c r="O18" i="103"/>
  <c r="D10" i="99"/>
  <c r="F19" i="99"/>
  <c r="E12" i="99"/>
  <c r="O13" i="97"/>
  <c r="O19" i="97"/>
  <c r="M18" i="97"/>
  <c r="D111" i="95"/>
  <c r="D11" i="95"/>
  <c r="D195" i="95" s="1"/>
  <c r="D12" i="93"/>
  <c r="D59" i="93" s="1"/>
  <c r="F59" i="93" s="1"/>
  <c r="O25" i="93"/>
  <c r="F26" i="93"/>
  <c r="O26" i="93" s="1"/>
  <c r="D25" i="93"/>
  <c r="F25" i="93" s="1"/>
  <c r="O13" i="93"/>
  <c r="P51" i="93"/>
  <c r="O51" i="93"/>
  <c r="M18" i="93"/>
  <c r="O18" i="93" s="1"/>
  <c r="O19" i="93"/>
  <c r="G195" i="92"/>
  <c r="H195" i="92"/>
  <c r="D195" i="92"/>
  <c r="F11" i="92"/>
  <c r="F195" i="92" s="1"/>
  <c r="D37" i="90"/>
  <c r="F37" i="90" s="1"/>
  <c r="F38" i="90"/>
  <c r="E19" i="90"/>
  <c r="D12" i="90"/>
  <c r="F13" i="90"/>
  <c r="E9" i="108" l="1"/>
  <c r="F10" i="108"/>
  <c r="O59" i="103"/>
  <c r="D116" i="99"/>
  <c r="E11" i="99"/>
  <c r="F12" i="99"/>
  <c r="O18" i="97"/>
  <c r="M12" i="97"/>
  <c r="M12" i="93"/>
  <c r="D11" i="90"/>
  <c r="E12" i="90"/>
  <c r="E11" i="90" s="1"/>
  <c r="E10" i="90" s="1"/>
  <c r="E116" i="90" s="1"/>
  <c r="F19" i="90"/>
  <c r="E115" i="108" l="1"/>
  <c r="F9" i="108"/>
  <c r="F115" i="108" s="1"/>
  <c r="E10" i="99"/>
  <c r="F11" i="99"/>
  <c r="O12" i="97"/>
  <c r="M59" i="97"/>
  <c r="O12" i="93"/>
  <c r="M59" i="93"/>
  <c r="O59" i="93" s="1"/>
  <c r="D10" i="90"/>
  <c r="F11" i="90"/>
  <c r="F12" i="90"/>
  <c r="E116" i="99" l="1"/>
  <c r="F10" i="99"/>
  <c r="F116" i="99" s="1"/>
  <c r="O59" i="97"/>
  <c r="F10" i="90"/>
  <c r="F116" i="90" s="1"/>
  <c r="D116" i="90"/>
</calcChain>
</file>

<file path=xl/sharedStrings.xml><?xml version="1.0" encoding="utf-8"?>
<sst xmlns="http://schemas.openxmlformats.org/spreadsheetml/2006/main" count="1411" uniqueCount="215">
  <si>
    <t>AGENCIA NACIONAL DE INFRAESTRUCTURA</t>
  </si>
  <si>
    <t>INFORME MENSUAL DE EJECUCION DEL PRESUPUESTO DE GASTOS</t>
  </si>
  <si>
    <t>CUENTAS POR PAGAR</t>
  </si>
  <si>
    <t xml:space="preserve">SECCION:           2413 </t>
  </si>
  <si>
    <t xml:space="preserve">                                         UNIDAD EJECUTORA:        00</t>
  </si>
  <si>
    <t xml:space="preserve">                  MES:              </t>
  </si>
  <si>
    <t>CODIFICACION
PRESUPUESTAL
 (1)</t>
  </si>
  <si>
    <t>DESCRIPCION
 (2)</t>
  </si>
  <si>
    <t>CUENTAS POR PAGAR CONSTITUIDAS 
(3)</t>
  </si>
  <si>
    <t>CANCELACIONES CUENTAS POR PAGAR 
(4)</t>
  </si>
  <si>
    <t>CUENTAS POR PAGAR VIGENTES CONSTITUIDAS 
(5)=(3)-(4)</t>
  </si>
  <si>
    <t xml:space="preserve">TOTAL PAGOS
 (6)
</t>
  </si>
  <si>
    <t>A</t>
  </si>
  <si>
    <t>FUNCIONAMIENTO</t>
  </si>
  <si>
    <t>GASTOS DE PERSONAL</t>
  </si>
  <si>
    <t>SERVICIOS PERSONALES ASOCIADOS A NOMINA</t>
  </si>
  <si>
    <t>SUELDOS DEL PERSONAL DE NOMINA</t>
  </si>
  <si>
    <t>SUELDOS</t>
  </si>
  <si>
    <t>SUELDOS DE VACACIONES</t>
  </si>
  <si>
    <t>INCAPACIDADES Y LICENCIA DE MATERNIDAD</t>
  </si>
  <si>
    <t>PRIMA TECNICA</t>
  </si>
  <si>
    <t>PRIMA TÉCNICA SALARIAL</t>
  </si>
  <si>
    <t>PRIMA TECNICA NO SALARIAL</t>
  </si>
  <si>
    <t>OTROS</t>
  </si>
  <si>
    <t>BONIFICACION POR SERVICIOS PRESTADOS</t>
  </si>
  <si>
    <t>BONIFICACION ESPECIAL DE RECREACION</t>
  </si>
  <si>
    <t>PRIMA DE VACACIONES</t>
  </si>
  <si>
    <t>PRIMA DE NAVIDAD</t>
  </si>
  <si>
    <t>HORAS EXTRAS DIAS FESTIVOS E INDEMNIZACION POR VACACIONES</t>
  </si>
  <si>
    <t>HORAS EXTRAS</t>
  </si>
  <si>
    <t>INDEMNIZACION POR VACACIONES</t>
  </si>
  <si>
    <t>SERVICIOS PERSONALES INDIRECTOS</t>
  </si>
  <si>
    <t>HONORARIOS</t>
  </si>
  <si>
    <t>REMUNERACION SERVICIOS TECNICOS</t>
  </si>
  <si>
    <t>CONTRIBUCIONES INHERENTES A LA NÓMINA SECTOR PRIVADO Y PÚBLICO</t>
  </si>
  <si>
    <t>ADMINISTRADAS POR EL SECTOR PRIVADO</t>
  </si>
  <si>
    <t>CAJAS DE COMPENSACION PRIVADAS</t>
  </si>
  <si>
    <t>FONDOS ADMINISTRADORES DE PENSIONES PRIVADOS</t>
  </si>
  <si>
    <t>EMPRESAS PRIVADAS PROMOTORAS DE SALUD</t>
  </si>
  <si>
    <t>ADMINISTRADAS POR EL SECTOR PÚBLICO</t>
  </si>
  <si>
    <t>FONDO NACIONAL DEL AHORRO</t>
  </si>
  <si>
    <t>FONDOS ADMINISTRADORES DE PENSIONES PUBLICOS</t>
  </si>
  <si>
    <t>ADMINISTRADORAS PÚBLICAS DE APORTES PARA ACCIDENTES DE TRABAJO Y ENFERMEDADES PROFESIONALES</t>
  </si>
  <si>
    <t>APORTES AL ICBF</t>
  </si>
  <si>
    <t>APORTES AL SENA</t>
  </si>
  <si>
    <t>GASTOS GENERALES</t>
  </si>
  <si>
    <t>ADQUISICION DE BIENES Y SERVICIOS</t>
  </si>
  <si>
    <t>MATERIALES Y SUMINISTROS</t>
  </si>
  <si>
    <t>COMBUSTIBLE Y LUBRICANTES</t>
  </si>
  <si>
    <t>MANTENIMIENTO</t>
  </si>
  <si>
    <t>MANTENIMIENTO DE BIENES INMUEBLES</t>
  </si>
  <si>
    <t>MANTENIMIENTO DE BIENS MUEBLES, EQUIPOS Y ENSERES</t>
  </si>
  <si>
    <t>MANTENIMIENTO EQUIPO DE NAVEGACIÓN Y TRANSPORTE</t>
  </si>
  <si>
    <t>SERVICIO DE SEGURIDAD Y VIGILANCIA</t>
  </si>
  <si>
    <t>MANTENIMIENTO SE SOFTWARE</t>
  </si>
  <si>
    <t>COMUNICACIONES Y TRANSPORTES</t>
  </si>
  <si>
    <t>CORREO</t>
  </si>
  <si>
    <t>SERVICIOS DE TRANSMISION DE INFORMACION</t>
  </si>
  <si>
    <t>IMPRESOS Y PUBLICACIONES</t>
  </si>
  <si>
    <t>OTROS GASTOS POR IMPRESOS Y PUBLICACIONES</t>
  </si>
  <si>
    <t>SERVICIOS PUBLICOS</t>
  </si>
  <si>
    <t>TELEFONO FAX Y OTROS</t>
  </si>
  <si>
    <t>SEGUROS</t>
  </si>
  <si>
    <t>GASTOS JUDICIALES</t>
  </si>
  <si>
    <t>CAPACITACIÓN BIENESTAR SOCIAL Y ESTIMULOS</t>
  </si>
  <si>
    <t>SERVICIOS DE BIENESTAR SOCIAL</t>
  </si>
  <si>
    <t>OTROS GASTOS POR ADQUISICION DE SERVICIOS</t>
  </si>
  <si>
    <t>TRANSFERENCIAS CORRIENTES</t>
  </si>
  <si>
    <t>OTRAS TRANSFERENCIAS</t>
  </si>
  <si>
    <t>SENTENCIAS Y CONCILIACIONES</t>
  </si>
  <si>
    <t>LAUDOS ARBITRALES</t>
  </si>
  <si>
    <t>C</t>
  </si>
  <si>
    <t>INVERSION</t>
  </si>
  <si>
    <t>INTERSUBSECTORIAL TRANSPORTE</t>
  </si>
  <si>
    <t>MEJORAMIENTO  CONCESIÓN  ARMENIA PEREIRA MANIZALES</t>
  </si>
  <si>
    <t>MEJORAMIENTO APOYO ESTATAL PROYECTO DE CONCESION RUTA DEL SOL  SECTOR I NACIONAL</t>
  </si>
  <si>
    <t>MEJORAMIENTO APOYO ESTATAL PROYECTO DE CONCESIÓN RUTA DEL SOL  SECTOR 2 NACIONAL</t>
  </si>
  <si>
    <t>REHABILITACION DE VIAS FERREAS A NIVEL NACIONAL, A TRAVES DEL SISTEMA DE CONCESIONES</t>
  </si>
  <si>
    <t>APOYO ESTATAL A LOS PUERTOS A NIVEL NACIONAL</t>
  </si>
  <si>
    <t>FORTALECIMIENTO DE LA GESTIÓN  FUNCIONAL CON TECNOLOGÍAS DE LA INFORMACIÓN Y COMUNICACIONES AGENCIA NACIONAL DE INFRAESTRUCTURA</t>
  </si>
  <si>
    <t>APOYO A LA GESTION DEL ESTADO. ASESORIAS Y CONSULTORIAS. CONTRATOS DE CONCESION.</t>
  </si>
  <si>
    <t>APOYO A LA GESTION DEL ESTADO. OBRAS COMPLEMENTARIAS Y COMPRA DE PREDIOS. CONTRATOS DE CONCESION.</t>
  </si>
  <si>
    <t xml:space="preserve">                             TOTAL ACUMULADO: (A+C):</t>
  </si>
  <si>
    <t xml:space="preserve">                           ______________________________________</t>
  </si>
  <si>
    <t xml:space="preserve">  ______________________________________</t>
  </si>
  <si>
    <t xml:space="preserve">  NELCY JENITH MALDONADO BALLEN</t>
  </si>
  <si>
    <t xml:space="preserve"> COORGRUPO INT. TRAB ADTIVO Y FCRO</t>
  </si>
  <si>
    <t xml:space="preserve">                         ______________________________________</t>
  </si>
  <si>
    <t xml:space="preserve">   _____________________________________</t>
  </si>
  <si>
    <t xml:space="preserve">                            MIREYI VARGAS OLIVEROS</t>
  </si>
  <si>
    <t xml:space="preserve">   ELSA LILIANA LIÉVANO TORRES</t>
  </si>
  <si>
    <t xml:space="preserve"> JUANA CELINA CARVAJAL</t>
  </si>
  <si>
    <t xml:space="preserve">                            EXP.G3-6 CON FUNCIONES JEFE DE CONTABILIDAD</t>
  </si>
  <si>
    <t xml:space="preserve">   EXPG3-6 CON FUNCIONES JEFE DE PPTO</t>
  </si>
  <si>
    <t xml:space="preserve">EXP.G3-6 CON FUNCIONES DE TESORERA         </t>
  </si>
  <si>
    <t>APROPIACIONES DE LA VIGENCIA</t>
  </si>
  <si>
    <t xml:space="preserve">SECCION:        2413 </t>
  </si>
  <si>
    <t>MES:</t>
  </si>
  <si>
    <t>CODIFICACION
PRESUPUESTAL</t>
  </si>
  <si>
    <t>DESCRIPCION</t>
  </si>
  <si>
    <t>APROPIACION
VIGENTE</t>
  </si>
  <si>
    <t>CERTIFICADOS
ACUMULADOS</t>
  </si>
  <si>
    <t>COMPROMISOS
ACUMULADOS</t>
  </si>
  <si>
    <t>OBLIGACIONES
ACUMULADAS</t>
  </si>
  <si>
    <t>SUELDOS DE PERSONAL DE NOMINA</t>
  </si>
  <si>
    <t>SUBSIDIO DE ALIMENTACION</t>
  </si>
  <si>
    <t>PRIMA DE SERVICIO</t>
  </si>
  <si>
    <t>BONIFICACION DE DIRECCION</t>
  </si>
  <si>
    <t>OTROS GASTOS PERSONALES - PREVIO CONCEPTO DGPPN</t>
  </si>
  <si>
    <t>CONTRIBUCIONES INHERENTES A LA NOMINA SECTOR PRIVADO Y PUBLICO</t>
  </si>
  <si>
    <t>FONDOS ADMINISTRADORES DE PENSIONES PRIVADAS</t>
  </si>
  <si>
    <t>ADMINISTRADAS POR EL SECTOR PUBLICO</t>
  </si>
  <si>
    <t>ADMINISTRADORAS PUBLICAS DE APORTES PARA ACCIDENTES DE TRABAJO Y ENFERMEDADES PROFESIONALES</t>
  </si>
  <si>
    <t>IMPUESTOS Y MULTAS</t>
  </si>
  <si>
    <t>IMPUESTOS Y CONTRIBUCIONES</t>
  </si>
  <si>
    <t>OTROS IMPUESTOS</t>
  </si>
  <si>
    <t>COMPRA DE EQUIPO</t>
  </si>
  <si>
    <t>SOFTWARE</t>
  </si>
  <si>
    <t>OTRAS COMPRAS DE EQUIPOS</t>
  </si>
  <si>
    <t>PAPELERIA, UTILES DE ESCRITORIO Y OFICINA</t>
  </si>
  <si>
    <t>PRODUCTOS DE CAFETERIA Y RESTAURANTE</t>
  </si>
  <si>
    <t>OTROS MATERIALES Y SUMINISTROS</t>
  </si>
  <si>
    <t>MANTENIMIENTO DE BIENES MUEBLES, EQUIPOS Y ENSERES</t>
  </si>
  <si>
    <t>MANTENIMIENTO EQUIPO DE NAVEGACION Y TRANSPORTE</t>
  </si>
  <si>
    <t>SERVICIO DE ASEO</t>
  </si>
  <si>
    <t>MANTENIMIENTO DE SOFTWARE</t>
  </si>
  <si>
    <t>TRANSPORTE</t>
  </si>
  <si>
    <t>ACUEDUCTO ALCANTARILLADO Y ASEO</t>
  </si>
  <si>
    <t>ENERGIA</t>
  </si>
  <si>
    <t>TELEFONIA MOVIL CELULAR</t>
  </si>
  <si>
    <t>SEGURO DE INFIDELIDAD Y RIESGOS FINANCIEROS</t>
  </si>
  <si>
    <t>SEGUROS GENERALES</t>
  </si>
  <si>
    <t>OTROS SEGUROS</t>
  </si>
  <si>
    <t>ARRENDAMIENTOS</t>
  </si>
  <si>
    <t>ARRENDAMIENTOS BIENES INMUEBLES</t>
  </si>
  <si>
    <t>VIATICOS Y GASTOS DE VIAJE</t>
  </si>
  <si>
    <t>VIATICOS Y GASTOS DE VIAJE AL EXTERIOR</t>
  </si>
  <si>
    <t>VIATICOS Y GASTOS DE VIAJE AL INTERIOR</t>
  </si>
  <si>
    <t>CAPACITACION BIENESTAR SOCIAL Y ESTIMULOS</t>
  </si>
  <si>
    <t>SERVICIOS DE CAPACITACION</t>
  </si>
  <si>
    <t>TRANSFERENCIAS AL SECTOR PÚBLICO</t>
  </si>
  <si>
    <t>ORDEN NACIONAL</t>
  </si>
  <si>
    <t>CUOTA DE AUDITAJE CONTRANAL</t>
  </si>
  <si>
    <t>CONCILIACIONES</t>
  </si>
  <si>
    <t>SENTENCIAS</t>
  </si>
  <si>
    <t>B</t>
  </si>
  <si>
    <t>SERVICIO DE LA DEUDA INTERNA</t>
  </si>
  <si>
    <t>AMORTIZACIÓN DEUDA PÚBLICA INTERNA</t>
  </si>
  <si>
    <t>NACIÓN</t>
  </si>
  <si>
    <t>INFRAESTRUCTURA RED VIAL PRIMARIA</t>
  </si>
  <si>
    <t>MEJORAMIENTO ,MANTENIMIENTO DE LA CONCESIÓN CARTAGENA, BARRANQUILLA</t>
  </si>
  <si>
    <t>MEJORAMIENTO APOYO ESTATAL PROYECTO DE CONCESION RUTA DEL SOL  SECTOR III NACIONAL</t>
  </si>
  <si>
    <t>MEJORAMIENTO REHABILITACION Y MANTENIMIENTO DEL CORREDOR HONDA - PUERTO SALGAR - GIRARDOT , CUNDINAMARCA, CENTRO ORIENTE</t>
  </si>
  <si>
    <t>MEJORAMIENTO CONSTRUCCIÓN, OPERACIÓN Y MANTENIMIENTO DE LA AUTOPISTA CONEXIÓN PACÍFICO 3, AUTOPISTAS PARA LA PROSPERIDAD, , ANTIOQUIA, OCCIDENTE</t>
  </si>
  <si>
    <t>REHABILITACIÓN MEJORAMIENTO,CONSTRUCCIÓN,MANTENIMIENTO Y OPERACIÓN DEL CORREDOR CARTAGENA-BARRANQUILLA Y CIRCUNVALAR DE LA PROSPERIDAD DEPARTAMENTOS DE ATLÁNTICO Y BOLÍVAR</t>
  </si>
  <si>
    <t>CONSTRUCCIÓN OPERACION Y MANTENIMIENTO DE LA VIA MULALO - LOBOGUERRO, DEPARTAMENTO DEL VALLE DEL CAUCA</t>
  </si>
  <si>
    <t>MEJORAMIENTO , CONSTRUCCIÓN REHABILITACIÓN MANTENIMIENTO Y OPERACIÓN CORREDOR BUCARAMANGA - BARRANCABERMEJA - YONDÓ, DEPARTAMENTOS DE ANTIOQUIA Y SANTANDER</t>
  </si>
  <si>
    <t>INFRAESTRUCTURA DE TRANSPORTE FÉRREO</t>
  </si>
  <si>
    <t>INFRAESTRUCTURA DE TRANSPORTE MARÍTIMO</t>
  </si>
  <si>
    <t>FORTALECIMIENTO DE LA GESTIÓN Y DIRECCIÓN DEL SECTOR TRANSPORTE</t>
  </si>
  <si>
    <t>IMPLEMENTACIÓN DEL SISTEMA INTEGRADO DE GESTIÓN Y CONTROL AGENCIA NACIONAL DE INFRAESTRUCTURA</t>
  </si>
  <si>
    <t>APOYO PARA EL DESARROLLO Y GESTIÓN INSTITUCIONAL DE LA ANI , NACIONAL</t>
  </si>
  <si>
    <t xml:space="preserve">                             TOTAL ACUMULADO (A+B+C):</t>
  </si>
  <si>
    <t xml:space="preserve"> ______________________________________</t>
  </si>
  <si>
    <t>______________________________________</t>
  </si>
  <si>
    <t>NELCY JENITH MALDONADO BALLEN</t>
  </si>
  <si>
    <t xml:space="preserve"> VICEPRESIDENTE ADTIVA Y FINANCIERA</t>
  </si>
  <si>
    <t>COORGRUPO INT. TRAB ADTIVO Y FCRO</t>
  </si>
  <si>
    <t>MIREYI VARGAS OLIVEROS</t>
  </si>
  <si>
    <t>ELSA LILIANA LIÉVANO TORRES</t>
  </si>
  <si>
    <t>EXPG3-6 CON FUNCIONES JEFE DE CONTABILIDAD</t>
  </si>
  <si>
    <t>EXPG3-6 CON FUNCIONES JEFE DE PPTO</t>
  </si>
  <si>
    <t xml:space="preserve"> EXP.G3-6 CON FUNCIONES DE TESORERA</t>
  </si>
  <si>
    <t>RESERVAS PRESUPUESTALES</t>
  </si>
  <si>
    <t>CODIFICACION
PRESUPUESTAL
( 1 )</t>
  </si>
  <si>
    <t>DESCRIPCION 
(2)</t>
  </si>
  <si>
    <t>RESERVAS CONSTITUIDAS
(3)</t>
  </si>
  <si>
    <t>CANCELACIONES RESERVAS PRESUPUESTALES
 (4)</t>
  </si>
  <si>
    <t>RESERVAS POR PAGAR VIGENTES CONSTITUIDAS 
(5)=(3)-(4)</t>
  </si>
  <si>
    <t>TOTAL OBLIGACIONES ACUMULADAS CAUSADAS
(6)</t>
  </si>
  <si>
    <t>OBLIGACIONES
MES</t>
  </si>
  <si>
    <t>PAGOS
DEL MES</t>
  </si>
  <si>
    <t>TOTAL PAGOS
ACUMULADOS
(7)</t>
  </si>
  <si>
    <t>TELEFONO, FAX Y OTROS</t>
  </si>
  <si>
    <t xml:space="preserve">                             TOTAL ACUMULADO:(A+C)=</t>
  </si>
  <si>
    <t xml:space="preserve">                  MES:              NOVIEMBRE</t>
  </si>
  <si>
    <t xml:space="preserve">                 VIGENCIA FISCAL:      2013</t>
  </si>
  <si>
    <t xml:space="preserve">          MIREYI VARGAS OLIVEROS</t>
  </si>
  <si>
    <t>JUANA CELINA CARVAJAL REYES</t>
  </si>
  <si>
    <t xml:space="preserve">          EXP.G3-6 CON FUNCIONES JEFE DE CONTABILIDAD</t>
  </si>
  <si>
    <t>ENERO</t>
  </si>
  <si>
    <t xml:space="preserve"> ____________________________________</t>
  </si>
  <si>
    <t xml:space="preserve"> GINA ASTRID SALAZAR LANDINEZ</t>
  </si>
  <si>
    <t xml:space="preserve">                             GINA ASTRID SALAZAR LANDINEZ</t>
  </si>
  <si>
    <t xml:space="preserve">                             VICEPRESIDENTE ADTIVA Y FINANCIERA </t>
  </si>
  <si>
    <t>PAGOS
ACUMULADOS</t>
  </si>
  <si>
    <t>REPUESTOS</t>
  </si>
  <si>
    <t>VIGENCIA FISCAL: 2018</t>
  </si>
  <si>
    <t>MANTENIMIENTO EQUIPO COMUNICACIONES Y COMPUTACION</t>
  </si>
  <si>
    <t>INVERSIÓN</t>
  </si>
  <si>
    <t xml:space="preserve">                                VIGENCIA FISCAL:      2018</t>
  </si>
  <si>
    <t>REHABILITACIÓN MEJORAMIENTO, OPERACIÓN Y MANTENIMIENTO DEL CORREDOR PERIMETRAL DE , CUNDINAMARCA, CENTRO ORIENTE</t>
  </si>
  <si>
    <t>MEJORAMIENTO , CONSTRUCCIÓN, MANTENIMIENTO Y OPERACIÓN DEL CORREDOR CONEXIÓN NORTE - AUTOPISTAS PARA LA PROSPERIDAD DEPARTAMENTO DE ANTIOQUIA</t>
  </si>
  <si>
    <t>CONSTRUCCIÓN OPERACIÓN Y MANTENIMIENTO DE LA CONCESIÓN AUTOPISTA CONEXIÓN PACÍFICO 1 - AUTOPISTAS PARA LA PROPERIDAD, ANTIOQUIA</t>
  </si>
  <si>
    <t>REHABILITACIÓN CONSTRUCCIÓN,MEJORAMIENTO, REHABILITACIÓN, OPERACIÓN Y MANTENIMIENTO DE LA CONCESIÓN AUTOPISTA AL RÍO MAGDALENA 2 DEPARTAMENTOS DE ANTIOQUIA Y SANTANDER, OCCIDENTE</t>
  </si>
  <si>
    <t>MEJORAMIENTO ,CONSTRUCCIÓN, OPERACIÓN Y MANTENIMIENTO DE LA CONCESIÓN AUTOPISTA CONEXIÓN PACÍFICO 2, , ANTIOQUIA, OCCIDENTE</t>
  </si>
  <si>
    <t>MEJORAMIENTO , REHABILITACIÓN, CONSTRUCCIÓN, MANTENIMIENTO Y OPERACIÓN DEL CORREDOR RUMICHACA - PASTO, DEPARTAMENTO DE NARIÑO</t>
  </si>
  <si>
    <t>MEJORAMIENTO , REHABILITACION, MANTENIMIENTO Y OPERACIÓN DEL CORREDOR TRANSVERSAL DEL SISGA, DEPARTAMENTOS DE BOYACA, CUNDINAMARCA Y CASANARE</t>
  </si>
  <si>
    <t>MEJORAMIENTO , CONSTRUCCIÓN, REHABILITACIÓN, OPERACIÓN Y MANTENIMIENTO DE LA CONCESIÓN AUTOPISTA AL MAR 1, DEPARTAMENTO DE ANTIOQUIA</t>
  </si>
  <si>
    <t>VIGENCIA: 2018</t>
  </si>
  <si>
    <t>FEBRERO</t>
  </si>
  <si>
    <t>MARZO</t>
  </si>
  <si>
    <t xml:space="preserve">*MEDIANTE DECRETO 431 DEL 5/03/2018 SE CONTRA ACREDITÒ (RECORTÒ) A LA AGENCIA NACIONAL DE INFRAESTRUCTURA CON FUENTE DE  FINANCIACIÒN APORTE NACIÒN LA SUMA DE $250.000.000.000.oo,  </t>
  </si>
  <si>
    <r>
      <t>CORRESPONDIENTE AL PROYECTO  12 "</t>
    </r>
    <r>
      <rPr>
        <i/>
        <sz val="11"/>
        <color theme="1"/>
        <rFont val="Calibri"/>
        <family val="2"/>
      </rPr>
      <t>MEJORAMIENTO APOYO ESTATAL  PROYECTO DE CONCESIÓN RUTA  DEL SOL  SECTOR 2 NACIONAL</t>
    </r>
    <r>
      <rPr>
        <sz val="11"/>
        <color theme="1"/>
        <rFont val="Calibri"/>
        <family val="2"/>
      </rPr>
      <t>",   DEL SUBPROGRAMA 0600 "</t>
    </r>
    <r>
      <rPr>
        <i/>
        <sz val="11"/>
        <color theme="1"/>
        <rFont val="Calibri"/>
        <family val="2"/>
      </rPr>
      <t>INTERSUBSECTORIAL TRANSPORTE</t>
    </r>
    <r>
      <rPr>
        <sz val="11"/>
        <color theme="1"/>
        <rFont val="Calibri"/>
        <family val="2"/>
      </rPr>
      <t xml:space="preserve">" DEL PROGRAMA  </t>
    </r>
  </si>
  <si>
    <r>
      <t>2401 "</t>
    </r>
    <r>
      <rPr>
        <i/>
        <sz val="11"/>
        <rFont val="Calibri"/>
        <family val="2"/>
      </rPr>
      <t>INFRAESTRUCTURA RED VIAL PRIMARIA</t>
    </r>
    <r>
      <rPr>
        <sz val="11"/>
        <rFont val="Calibri"/>
        <family val="2"/>
      </rPr>
      <t>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</si>
</sst>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3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1"/>
      <color rgb="FF000000"/>
      <name val="Arial"/>
      <family val="2"/>
    </font>
    <font>
      <sz val="10"/>
      <name val="Calibri"/>
      <family val="2"/>
    </font>
    <font>
      <sz val="11"/>
      <name val="Arial"/>
      <family val="2"/>
    </font>
    <font>
      <b/>
      <sz val="10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11"/>
      <color theme="1"/>
      <name val="Calibri"/>
      <family val="2"/>
    </font>
    <font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9">
    <xf numFmtId="0" fontId="0" fillId="0" borderId="0"/>
    <xf numFmtId="0" fontId="13" fillId="0" borderId="0"/>
    <xf numFmtId="164" fontId="13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6">
    <xf numFmtId="0" fontId="0" fillId="0" borderId="0" xfId="0" applyFont="1" applyFill="1" applyBorder="1"/>
    <xf numFmtId="0" fontId="14" fillId="2" borderId="0" xfId="28" applyFont="1" applyFill="1" applyBorder="1"/>
    <xf numFmtId="0" fontId="14" fillId="2" borderId="4" xfId="28" applyFont="1" applyFill="1" applyBorder="1"/>
    <xf numFmtId="164" fontId="14" fillId="2" borderId="0" xfId="29" applyFont="1" applyFill="1" applyBorder="1"/>
    <xf numFmtId="4" fontId="14" fillId="2" borderId="0" xfId="29" applyNumberFormat="1" applyFont="1" applyFill="1" applyBorder="1" applyAlignment="1">
      <alignment horizontal="right"/>
    </xf>
    <xf numFmtId="164" fontId="14" fillId="2" borderId="5" xfId="29" applyFont="1" applyFill="1" applyBorder="1"/>
    <xf numFmtId="0" fontId="15" fillId="2" borderId="4" xfId="28" applyFont="1" applyFill="1" applyBorder="1"/>
    <xf numFmtId="14" fontId="14" fillId="2" borderId="5" xfId="29" applyNumberFormat="1" applyFont="1" applyFill="1" applyBorder="1"/>
    <xf numFmtId="4" fontId="14" fillId="2" borderId="0" xfId="28" applyNumberFormat="1" applyFont="1" applyFill="1" applyBorder="1" applyAlignment="1">
      <alignment horizontal="right"/>
    </xf>
    <xf numFmtId="0" fontId="14" fillId="2" borderId="5" xfId="28" applyFont="1" applyFill="1" applyBorder="1"/>
    <xf numFmtId="0" fontId="14" fillId="2" borderId="30" xfId="28" applyFont="1" applyFill="1" applyBorder="1" applyAlignment="1">
      <alignment horizontal="center" vertical="center" wrapText="1"/>
    </xf>
    <xf numFmtId="0" fontId="14" fillId="2" borderId="31" xfId="28" applyFont="1" applyFill="1" applyBorder="1" applyAlignment="1">
      <alignment horizontal="center" vertical="center" wrapText="1"/>
    </xf>
    <xf numFmtId="164" fontId="14" fillId="2" borderId="31" xfId="29" applyFont="1" applyFill="1" applyBorder="1" applyAlignment="1">
      <alignment horizontal="center" vertical="center" wrapText="1"/>
    </xf>
    <xf numFmtId="4" fontId="14" fillId="2" borderId="31" xfId="29" applyNumberFormat="1" applyFont="1" applyFill="1" applyBorder="1" applyAlignment="1">
      <alignment horizontal="center" vertical="center" wrapText="1"/>
    </xf>
    <xf numFmtId="164" fontId="14" fillId="2" borderId="32" xfId="29" applyFont="1" applyFill="1" applyBorder="1" applyAlignment="1">
      <alignment horizontal="center" vertical="center" wrapText="1"/>
    </xf>
    <xf numFmtId="0" fontId="16" fillId="2" borderId="21" xfId="28" applyFont="1" applyFill="1" applyBorder="1" applyAlignment="1">
      <alignment horizontal="left"/>
    </xf>
    <xf numFmtId="0" fontId="16" fillId="2" borderId="22" xfId="28" applyFont="1" applyFill="1" applyBorder="1" applyAlignment="1">
      <alignment horizontal="center"/>
    </xf>
    <xf numFmtId="0" fontId="16" fillId="2" borderId="22" xfId="28" applyFont="1" applyFill="1" applyBorder="1" applyAlignment="1">
      <alignment horizontal="left"/>
    </xf>
    <xf numFmtId="164" fontId="16" fillId="2" borderId="38" xfId="28" applyNumberFormat="1" applyFont="1" applyFill="1" applyBorder="1" applyAlignment="1">
      <alignment horizontal="center"/>
    </xf>
    <xf numFmtId="4" fontId="17" fillId="2" borderId="36" xfId="28" applyNumberFormat="1" applyFont="1" applyFill="1" applyBorder="1" applyAlignment="1">
      <alignment horizontal="right"/>
    </xf>
    <xf numFmtId="164" fontId="16" fillId="2" borderId="39" xfId="28" applyNumberFormat="1" applyFont="1" applyFill="1" applyBorder="1" applyAlignment="1">
      <alignment horizontal="center"/>
    </xf>
    <xf numFmtId="164" fontId="16" fillId="2" borderId="23" xfId="28" applyNumberFormat="1" applyFont="1" applyFill="1" applyBorder="1" applyAlignment="1">
      <alignment horizontal="center"/>
    </xf>
    <xf numFmtId="0" fontId="17" fillId="2" borderId="12" xfId="28" applyFont="1" applyFill="1" applyBorder="1" applyAlignment="1">
      <alignment horizontal="left"/>
    </xf>
    <xf numFmtId="0" fontId="17" fillId="2" borderId="13" xfId="28" applyFont="1" applyFill="1" applyBorder="1"/>
    <xf numFmtId="39" fontId="17" fillId="2" borderId="13" xfId="29" applyNumberFormat="1" applyFont="1" applyFill="1" applyBorder="1" applyAlignment="1">
      <alignment horizontal="right"/>
    </xf>
    <xf numFmtId="4" fontId="17" fillId="2" borderId="13" xfId="29" applyNumberFormat="1" applyFont="1" applyFill="1" applyBorder="1" applyAlignment="1">
      <alignment horizontal="right"/>
    </xf>
    <xf numFmtId="39" fontId="17" fillId="2" borderId="14" xfId="29" applyNumberFormat="1" applyFont="1" applyFill="1" applyBorder="1" applyAlignment="1">
      <alignment horizontal="right"/>
    </xf>
    <xf numFmtId="0" fontId="17" fillId="2" borderId="15" xfId="28" applyFont="1" applyFill="1" applyBorder="1" applyAlignment="1">
      <alignment horizontal="left"/>
    </xf>
    <xf numFmtId="0" fontId="17" fillId="2" borderId="16" xfId="28" applyFont="1" applyFill="1" applyBorder="1"/>
    <xf numFmtId="39" fontId="17" fillId="2" borderId="16" xfId="29" applyNumberFormat="1" applyFont="1" applyFill="1" applyBorder="1" applyAlignment="1">
      <alignment horizontal="right"/>
    </xf>
    <xf numFmtId="4" fontId="17" fillId="2" borderId="16" xfId="29" applyNumberFormat="1" applyFont="1" applyFill="1" applyBorder="1" applyAlignment="1">
      <alignment horizontal="right"/>
    </xf>
    <xf numFmtId="39" fontId="17" fillId="2" borderId="17" xfId="29" applyNumberFormat="1" applyFont="1" applyFill="1" applyBorder="1" applyAlignment="1">
      <alignment horizontal="right"/>
    </xf>
    <xf numFmtId="4" fontId="17" fillId="2" borderId="16" xfId="28" applyNumberFormat="1" applyFont="1" applyFill="1" applyBorder="1" applyAlignment="1">
      <alignment horizontal="right"/>
    </xf>
    <xf numFmtId="0" fontId="17" fillId="2" borderId="16" xfId="28" applyFont="1" applyFill="1" applyBorder="1" applyAlignment="1">
      <alignment wrapText="1"/>
    </xf>
    <xf numFmtId="0" fontId="14" fillId="2" borderId="16" xfId="28" applyFont="1" applyFill="1" applyBorder="1" applyAlignment="1">
      <alignment wrapText="1"/>
    </xf>
    <xf numFmtId="0" fontId="17" fillId="2" borderId="18" xfId="28" applyFont="1" applyFill="1" applyBorder="1" applyAlignment="1">
      <alignment horizontal="left"/>
    </xf>
    <xf numFmtId="0" fontId="17" fillId="2" borderId="19" xfId="28" applyFont="1" applyFill="1" applyBorder="1"/>
    <xf numFmtId="164" fontId="17" fillId="2" borderId="19" xfId="29" applyFont="1" applyFill="1" applyBorder="1" applyAlignment="1">
      <alignment horizontal="right"/>
    </xf>
    <xf numFmtId="4" fontId="17" fillId="2" borderId="19" xfId="29" applyNumberFormat="1" applyFont="1" applyFill="1" applyBorder="1" applyAlignment="1">
      <alignment horizontal="right"/>
    </xf>
    <xf numFmtId="39" fontId="17" fillId="2" borderId="19" xfId="29" applyNumberFormat="1" applyFont="1" applyFill="1" applyBorder="1" applyAlignment="1">
      <alignment horizontal="right"/>
    </xf>
    <xf numFmtId="39" fontId="17" fillId="2" borderId="20" xfId="29" applyNumberFormat="1" applyFont="1" applyFill="1" applyBorder="1" applyAlignment="1">
      <alignment horizontal="right"/>
    </xf>
    <xf numFmtId="0" fontId="17" fillId="2" borderId="0" xfId="28" applyFont="1" applyFill="1" applyBorder="1" applyAlignment="1">
      <alignment horizontal="left"/>
    </xf>
    <xf numFmtId="0" fontId="17" fillId="2" borderId="0" xfId="28" applyFont="1" applyFill="1" applyBorder="1"/>
    <xf numFmtId="164" fontId="17" fillId="2" borderId="0" xfId="29" applyFont="1" applyFill="1" applyBorder="1" applyAlignment="1">
      <alignment horizontal="right"/>
    </xf>
    <xf numFmtId="4" fontId="17" fillId="2" borderId="0" xfId="28" applyNumberFormat="1" applyFont="1" applyFill="1" applyBorder="1" applyAlignment="1">
      <alignment horizontal="right"/>
    </xf>
    <xf numFmtId="39" fontId="17" fillId="2" borderId="0" xfId="29" applyNumberFormat="1" applyFont="1" applyFill="1" applyBorder="1" applyAlignment="1">
      <alignment horizontal="right"/>
    </xf>
    <xf numFmtId="0" fontId="14" fillId="2" borderId="27" xfId="28" applyFont="1" applyFill="1" applyBorder="1"/>
    <xf numFmtId="0" fontId="14" fillId="2" borderId="28" xfId="28" applyFont="1" applyFill="1" applyBorder="1"/>
    <xf numFmtId="164" fontId="14" fillId="2" borderId="28" xfId="29" applyFont="1" applyFill="1" applyBorder="1"/>
    <xf numFmtId="4" fontId="14" fillId="2" borderId="28" xfId="29" applyNumberFormat="1" applyFont="1" applyFill="1" applyBorder="1" applyAlignment="1">
      <alignment horizontal="right"/>
    </xf>
    <xf numFmtId="164" fontId="14" fillId="2" borderId="29" xfId="29" applyFont="1" applyFill="1" applyBorder="1"/>
    <xf numFmtId="0" fontId="14" fillId="2" borderId="40" xfId="28" applyFont="1" applyFill="1" applyBorder="1" applyAlignment="1">
      <alignment horizontal="center" vertical="center" wrapText="1"/>
    </xf>
    <xf numFmtId="0" fontId="14" fillId="2" borderId="41" xfId="28" applyFont="1" applyFill="1" applyBorder="1" applyAlignment="1">
      <alignment horizontal="center" vertical="center" wrapText="1"/>
    </xf>
    <xf numFmtId="164" fontId="14" fillId="2" borderId="41" xfId="29" applyFont="1" applyFill="1" applyBorder="1" applyAlignment="1">
      <alignment horizontal="center" vertical="center" wrapText="1"/>
    </xf>
    <xf numFmtId="4" fontId="14" fillId="2" borderId="41" xfId="29" applyNumberFormat="1" applyFont="1" applyFill="1" applyBorder="1" applyAlignment="1">
      <alignment horizontal="center" vertical="center" wrapText="1"/>
    </xf>
    <xf numFmtId="164" fontId="14" fillId="2" borderId="42" xfId="29" applyFont="1" applyFill="1" applyBorder="1" applyAlignment="1">
      <alignment horizontal="center" vertical="center" wrapText="1"/>
    </xf>
    <xf numFmtId="0" fontId="17" fillId="2" borderId="24" xfId="28" applyFont="1" applyFill="1" applyBorder="1" applyAlignment="1">
      <alignment horizontal="left"/>
    </xf>
    <xf numFmtId="0" fontId="17" fillId="2" borderId="25" xfId="28" applyFont="1" applyFill="1" applyBorder="1"/>
    <xf numFmtId="164" fontId="17" fillId="2" borderId="25" xfId="29" applyFont="1" applyFill="1" applyBorder="1" applyAlignment="1">
      <alignment horizontal="right"/>
    </xf>
    <xf numFmtId="4" fontId="17" fillId="2" borderId="25" xfId="29" applyNumberFormat="1" applyFont="1" applyFill="1" applyBorder="1" applyAlignment="1">
      <alignment horizontal="right"/>
    </xf>
    <xf numFmtId="39" fontId="17" fillId="2" borderId="25" xfId="29" applyNumberFormat="1" applyFont="1" applyFill="1" applyBorder="1" applyAlignment="1">
      <alignment horizontal="right"/>
    </xf>
    <xf numFmtId="164" fontId="17" fillId="2" borderId="26" xfId="29" applyFont="1" applyFill="1" applyBorder="1" applyAlignment="1">
      <alignment horizontal="right"/>
    </xf>
    <xf numFmtId="0" fontId="17" fillId="2" borderId="15" xfId="28" applyFont="1" applyFill="1" applyBorder="1" applyAlignment="1">
      <alignment horizontal="left" wrapText="1"/>
    </xf>
    <xf numFmtId="39" fontId="17" fillId="2" borderId="16" xfId="29" applyNumberFormat="1" applyFont="1" applyFill="1" applyBorder="1" applyAlignment="1">
      <alignment horizontal="right" wrapText="1"/>
    </xf>
    <xf numFmtId="4" fontId="17" fillId="2" borderId="16" xfId="28" applyNumberFormat="1" applyFont="1" applyFill="1" applyBorder="1" applyAlignment="1">
      <alignment horizontal="right" wrapText="1"/>
    </xf>
    <xf numFmtId="39" fontId="17" fillId="2" borderId="17" xfId="29" applyNumberFormat="1" applyFont="1" applyFill="1" applyBorder="1" applyAlignment="1">
      <alignment horizontal="right" wrapText="1"/>
    </xf>
    <xf numFmtId="0" fontId="14" fillId="2" borderId="0" xfId="28" applyFont="1" applyFill="1" applyBorder="1" applyAlignment="1">
      <alignment wrapText="1"/>
    </xf>
    <xf numFmtId="4" fontId="17" fillId="2" borderId="19" xfId="28" applyNumberFormat="1" applyFont="1" applyFill="1" applyBorder="1" applyAlignment="1">
      <alignment horizontal="right"/>
    </xf>
    <xf numFmtId="0" fontId="14" fillId="2" borderId="0" xfId="28" applyFont="1" applyFill="1" applyBorder="1" applyAlignment="1">
      <alignment horizontal="left"/>
    </xf>
    <xf numFmtId="39" fontId="14" fillId="2" borderId="0" xfId="29" applyNumberFormat="1" applyFont="1" applyFill="1" applyBorder="1" applyAlignment="1">
      <alignment horizontal="right"/>
    </xf>
    <xf numFmtId="0" fontId="14" fillId="2" borderId="0" xfId="28" applyFont="1" applyFill="1" applyBorder="1" applyAlignment="1">
      <alignment horizontal="center"/>
    </xf>
    <xf numFmtId="0" fontId="15" fillId="2" borderId="27" xfId="28" applyFont="1" applyFill="1" applyBorder="1"/>
    <xf numFmtId="4" fontId="17" fillId="2" borderId="25" xfId="28" applyNumberFormat="1" applyFont="1" applyFill="1" applyBorder="1" applyAlignment="1">
      <alignment horizontal="right"/>
    </xf>
    <xf numFmtId="39" fontId="17" fillId="2" borderId="26" xfId="29" applyNumberFormat="1" applyFont="1" applyFill="1" applyBorder="1" applyAlignment="1">
      <alignment horizontal="right"/>
    </xf>
    <xf numFmtId="0" fontId="17" fillId="2" borderId="33" xfId="28" applyFont="1" applyFill="1" applyBorder="1" applyAlignment="1">
      <alignment horizontal="left"/>
    </xf>
    <xf numFmtId="0" fontId="17" fillId="2" borderId="34" xfId="28" applyFont="1" applyFill="1" applyBorder="1"/>
    <xf numFmtId="39" fontId="17" fillId="2" borderId="34" xfId="29" applyNumberFormat="1" applyFont="1" applyFill="1" applyBorder="1" applyAlignment="1">
      <alignment horizontal="right"/>
    </xf>
    <xf numFmtId="4" fontId="17" fillId="2" borderId="34" xfId="28" applyNumberFormat="1" applyFont="1" applyFill="1" applyBorder="1" applyAlignment="1">
      <alignment horizontal="right"/>
    </xf>
    <xf numFmtId="39" fontId="17" fillId="2" borderId="35" xfId="29" applyNumberFormat="1" applyFont="1" applyFill="1" applyBorder="1" applyAlignment="1">
      <alignment horizontal="right"/>
    </xf>
    <xf numFmtId="0" fontId="16" fillId="2" borderId="21" xfId="28" applyFont="1" applyFill="1" applyBorder="1"/>
    <xf numFmtId="0" fontId="16" fillId="2" borderId="22" xfId="28" applyFont="1" applyFill="1" applyBorder="1"/>
    <xf numFmtId="39" fontId="16" fillId="2" borderId="22" xfId="29" applyNumberFormat="1" applyFont="1" applyFill="1" applyBorder="1" applyAlignment="1">
      <alignment horizontal="right"/>
    </xf>
    <xf numFmtId="4" fontId="17" fillId="2" borderId="22" xfId="28" applyNumberFormat="1" applyFont="1" applyFill="1" applyBorder="1" applyAlignment="1">
      <alignment horizontal="right"/>
    </xf>
    <xf numFmtId="39" fontId="16" fillId="2" borderId="23" xfId="29" applyNumberFormat="1" applyFont="1" applyFill="1" applyBorder="1" applyAlignment="1">
      <alignment horizontal="right"/>
    </xf>
    <xf numFmtId="0" fontId="17" fillId="2" borderId="13" xfId="28" applyFont="1" applyFill="1" applyBorder="1" applyAlignment="1">
      <alignment wrapText="1"/>
    </xf>
    <xf numFmtId="0" fontId="27" fillId="2" borderId="15" xfId="28" applyFont="1" applyFill="1" applyBorder="1" applyAlignment="1">
      <alignment horizontal="left"/>
    </xf>
    <xf numFmtId="0" fontId="27" fillId="2" borderId="16" xfId="28" applyFont="1" applyFill="1" applyBorder="1"/>
    <xf numFmtId="0" fontId="27" fillId="2" borderId="16" xfId="28" applyFont="1" applyFill="1" applyBorder="1" applyAlignment="1">
      <alignment wrapText="1"/>
    </xf>
    <xf numFmtId="0" fontId="17" fillId="2" borderId="19" xfId="28" applyFont="1" applyFill="1" applyBorder="1" applyAlignment="1">
      <alignment wrapText="1"/>
    </xf>
    <xf numFmtId="0" fontId="17" fillId="2" borderId="0" xfId="28" applyFont="1" applyFill="1" applyBorder="1" applyAlignment="1">
      <alignment wrapText="1"/>
    </xf>
    <xf numFmtId="0" fontId="17" fillId="2" borderId="25" xfId="28" applyFont="1" applyFill="1" applyBorder="1" applyAlignment="1">
      <alignment wrapText="1"/>
    </xf>
    <xf numFmtId="39" fontId="17" fillId="2" borderId="19" xfId="29" applyNumberFormat="1" applyFont="1" applyFill="1" applyBorder="1" applyAlignment="1">
      <alignment horizontal="right" wrapText="1"/>
    </xf>
    <xf numFmtId="4" fontId="17" fillId="2" borderId="19" xfId="28" applyNumberFormat="1" applyFont="1" applyFill="1" applyBorder="1" applyAlignment="1">
      <alignment horizontal="right" wrapText="1"/>
    </xf>
    <xf numFmtId="39" fontId="17" fillId="2" borderId="20" xfId="29" applyNumberFormat="1" applyFont="1" applyFill="1" applyBorder="1" applyAlignment="1">
      <alignment horizontal="right" wrapText="1"/>
    </xf>
    <xf numFmtId="39" fontId="16" fillId="2" borderId="43" xfId="29" applyNumberFormat="1" applyFont="1" applyFill="1" applyBorder="1" applyAlignment="1">
      <alignment horizontal="right"/>
    </xf>
    <xf numFmtId="4" fontId="16" fillId="2" borderId="43" xfId="29" applyNumberFormat="1" applyFont="1" applyFill="1" applyBorder="1" applyAlignment="1">
      <alignment horizontal="right"/>
    </xf>
    <xf numFmtId="0" fontId="18" fillId="2" borderId="4" xfId="28" applyFont="1" applyFill="1" applyBorder="1"/>
    <xf numFmtId="0" fontId="18" fillId="2" borderId="0" xfId="28" applyFont="1" applyFill="1" applyBorder="1"/>
    <xf numFmtId="164" fontId="18" fillId="2" borderId="0" xfId="29" applyFont="1" applyFill="1" applyBorder="1"/>
    <xf numFmtId="164" fontId="18" fillId="2" borderId="5" xfId="29" applyFont="1" applyFill="1" applyBorder="1"/>
    <xf numFmtId="0" fontId="19" fillId="2" borderId="4" xfId="28" applyFont="1" applyFill="1" applyBorder="1"/>
    <xf numFmtId="0" fontId="19" fillId="2" borderId="0" xfId="28" applyFont="1" applyFill="1" applyBorder="1"/>
    <xf numFmtId="0" fontId="19" fillId="2" borderId="5" xfId="28" applyFont="1" applyFill="1" applyBorder="1"/>
    <xf numFmtId="39" fontId="18" fillId="2" borderId="0" xfId="28" applyNumberFormat="1" applyFont="1" applyFill="1" applyBorder="1"/>
    <xf numFmtId="164" fontId="19" fillId="2" borderId="0" xfId="29" applyFont="1" applyFill="1" applyBorder="1"/>
    <xf numFmtId="4" fontId="19" fillId="2" borderId="0" xfId="29" applyNumberFormat="1" applyFont="1" applyFill="1" applyBorder="1" applyAlignment="1">
      <alignment horizontal="right"/>
    </xf>
    <xf numFmtId="0" fontId="18" fillId="2" borderId="5" xfId="28" applyFont="1" applyFill="1" applyBorder="1"/>
    <xf numFmtId="164" fontId="15" fillId="2" borderId="0" xfId="29" applyFont="1" applyFill="1" applyBorder="1"/>
    <xf numFmtId="0" fontId="14" fillId="2" borderId="28" xfId="28" applyFont="1" applyFill="1" applyBorder="1" applyAlignment="1">
      <alignment wrapText="1"/>
    </xf>
    <xf numFmtId="0" fontId="15" fillId="2" borderId="1" xfId="28" applyFont="1" applyFill="1" applyBorder="1"/>
    <xf numFmtId="0" fontId="14" fillId="2" borderId="2" xfId="28" applyFont="1" applyFill="1" applyBorder="1"/>
    <xf numFmtId="0" fontId="14" fillId="2" borderId="2" xfId="28" applyFont="1" applyFill="1" applyBorder="1" applyAlignment="1">
      <alignment wrapText="1"/>
    </xf>
    <xf numFmtId="164" fontId="14" fillId="2" borderId="2" xfId="29" applyFont="1" applyFill="1" applyBorder="1"/>
    <xf numFmtId="164" fontId="14" fillId="2" borderId="3" xfId="29" applyFont="1" applyFill="1" applyBorder="1"/>
    <xf numFmtId="0" fontId="14" fillId="2" borderId="21" xfId="28" applyFont="1" applyFill="1" applyBorder="1" applyAlignment="1">
      <alignment horizontal="center" vertical="center" wrapText="1"/>
    </xf>
    <xf numFmtId="0" fontId="14" fillId="2" borderId="22" xfId="28" applyFont="1" applyFill="1" applyBorder="1" applyAlignment="1">
      <alignment horizontal="center" vertical="center" wrapText="1"/>
    </xf>
    <xf numFmtId="164" fontId="14" fillId="2" borderId="22" xfId="29" applyFont="1" applyFill="1" applyBorder="1" applyAlignment="1">
      <alignment horizontal="center" vertical="center" wrapText="1"/>
    </xf>
    <xf numFmtId="164" fontId="14" fillId="2" borderId="23" xfId="29" applyFont="1" applyFill="1" applyBorder="1" applyAlignment="1">
      <alignment horizontal="center" vertical="center" wrapText="1"/>
    </xf>
    <xf numFmtId="0" fontId="16" fillId="2" borderId="22" xfId="28" applyFont="1" applyFill="1" applyBorder="1" applyAlignment="1">
      <alignment horizontal="left" wrapText="1"/>
    </xf>
    <xf numFmtId="0" fontId="15" fillId="2" borderId="0" xfId="28" applyFont="1" applyFill="1" applyBorder="1"/>
    <xf numFmtId="4" fontId="20" fillId="2" borderId="13" xfId="28" applyNumberFormat="1" applyFont="1" applyFill="1" applyBorder="1" applyAlignment="1">
      <alignment horizontal="right" vertical="center" wrapText="1" readingOrder="1"/>
    </xf>
    <xf numFmtId="4" fontId="20" fillId="2" borderId="14" xfId="28" applyNumberFormat="1" applyFont="1" applyFill="1" applyBorder="1" applyAlignment="1">
      <alignment horizontal="right" vertical="center" wrapText="1" readingOrder="1"/>
    </xf>
    <xf numFmtId="4" fontId="20" fillId="2" borderId="16" xfId="28" applyNumberFormat="1" applyFont="1" applyFill="1" applyBorder="1" applyAlignment="1">
      <alignment horizontal="right" vertical="center" wrapText="1" readingOrder="1"/>
    </xf>
    <xf numFmtId="4" fontId="20" fillId="2" borderId="17" xfId="28" applyNumberFormat="1" applyFont="1" applyFill="1" applyBorder="1" applyAlignment="1">
      <alignment horizontal="right" vertical="center" wrapText="1" readingOrder="1"/>
    </xf>
    <xf numFmtId="4" fontId="21" fillId="2" borderId="16" xfId="28" applyNumberFormat="1" applyFont="1" applyFill="1" applyBorder="1" applyAlignment="1">
      <alignment horizontal="right" vertical="center" wrapText="1" readingOrder="1"/>
    </xf>
    <xf numFmtId="4" fontId="21" fillId="2" borderId="17" xfId="28" applyNumberFormat="1" applyFont="1" applyFill="1" applyBorder="1" applyAlignment="1">
      <alignment horizontal="right" vertical="center" wrapText="1" readingOrder="1"/>
    </xf>
    <xf numFmtId="4" fontId="22" fillId="2" borderId="16" xfId="28" applyNumberFormat="1" applyFont="1" applyFill="1" applyBorder="1" applyAlignment="1">
      <alignment horizontal="right" vertical="center" wrapText="1" readingOrder="1"/>
    </xf>
    <xf numFmtId="4" fontId="20" fillId="2" borderId="19" xfId="28" applyNumberFormat="1" applyFont="1" applyFill="1" applyBorder="1" applyAlignment="1">
      <alignment horizontal="right" vertical="center" wrapText="1" readingOrder="1"/>
    </xf>
    <xf numFmtId="4" fontId="20" fillId="2" borderId="20" xfId="28" applyNumberFormat="1" applyFont="1" applyFill="1" applyBorder="1" applyAlignment="1">
      <alignment horizontal="right" vertical="center" wrapText="1" readingOrder="1"/>
    </xf>
    <xf numFmtId="4" fontId="20" fillId="2" borderId="0" xfId="28" applyNumberFormat="1" applyFont="1" applyFill="1" applyBorder="1" applyAlignment="1">
      <alignment horizontal="right" vertical="center" wrapText="1" readingOrder="1"/>
    </xf>
    <xf numFmtId="0" fontId="20" fillId="2" borderId="0" xfId="28" applyNumberFormat="1" applyFont="1" applyFill="1" applyBorder="1" applyAlignment="1">
      <alignment horizontal="right" vertical="center" wrapText="1" readingOrder="1"/>
    </xf>
    <xf numFmtId="4" fontId="23" fillId="2" borderId="0" xfId="28" applyNumberFormat="1" applyFont="1" applyFill="1" applyBorder="1" applyAlignment="1">
      <alignment vertical="top" wrapText="1" readingOrder="1"/>
    </xf>
    <xf numFmtId="0" fontId="15" fillId="2" borderId="6" xfId="28" applyFont="1" applyFill="1" applyBorder="1"/>
    <xf numFmtId="0" fontId="14" fillId="2" borderId="7" xfId="28" applyFont="1" applyFill="1" applyBorder="1"/>
    <xf numFmtId="0" fontId="14" fillId="2" borderId="7" xfId="28" applyFont="1" applyFill="1" applyBorder="1" applyAlignment="1">
      <alignment wrapText="1"/>
    </xf>
    <xf numFmtId="164" fontId="14" fillId="2" borderId="7" xfId="29" applyFont="1" applyFill="1" applyBorder="1"/>
    <xf numFmtId="164" fontId="14" fillId="2" borderId="8" xfId="29" applyFont="1" applyFill="1" applyBorder="1"/>
    <xf numFmtId="0" fontId="14" fillId="2" borderId="1" xfId="28" applyFont="1" applyFill="1" applyBorder="1" applyAlignment="1">
      <alignment horizontal="center" vertical="center" wrapText="1"/>
    </xf>
    <xf numFmtId="4" fontId="20" fillId="2" borderId="25" xfId="28" applyNumberFormat="1" applyFont="1" applyFill="1" applyBorder="1" applyAlignment="1">
      <alignment horizontal="right" vertical="center" wrapText="1" readingOrder="1"/>
    </xf>
    <xf numFmtId="4" fontId="20" fillId="2" borderId="26" xfId="28" applyNumberFormat="1" applyFont="1" applyFill="1" applyBorder="1" applyAlignment="1">
      <alignment horizontal="right" vertical="center" wrapText="1" readingOrder="1"/>
    </xf>
    <xf numFmtId="0" fontId="27" fillId="2" borderId="0" xfId="28" applyFont="1" applyFill="1" applyAlignment="1">
      <alignment horizontal="justify" vertical="center"/>
    </xf>
    <xf numFmtId="0" fontId="14" fillId="2" borderId="6" xfId="28" applyFont="1" applyFill="1" applyBorder="1" applyAlignment="1">
      <alignment horizontal="center" vertical="center" wrapText="1"/>
    </xf>
    <xf numFmtId="0" fontId="17" fillId="2" borderId="34" xfId="28" applyFont="1" applyFill="1" applyBorder="1" applyAlignment="1">
      <alignment wrapText="1"/>
    </xf>
    <xf numFmtId="0" fontId="16" fillId="2" borderId="22" xfId="28" applyFont="1" applyFill="1" applyBorder="1" applyAlignment="1">
      <alignment wrapText="1"/>
    </xf>
    <xf numFmtId="165" fontId="14" fillId="2" borderId="0" xfId="28" applyNumberFormat="1" applyFont="1" applyFill="1" applyBorder="1"/>
    <xf numFmtId="4" fontId="14" fillId="2" borderId="0" xfId="28" applyNumberFormat="1" applyFont="1" applyFill="1" applyBorder="1"/>
    <xf numFmtId="0" fontId="24" fillId="2" borderId="0" xfId="28" applyFont="1" applyFill="1" applyBorder="1"/>
    <xf numFmtId="0" fontId="24" fillId="2" borderId="0" xfId="28" applyFont="1" applyFill="1" applyBorder="1" applyAlignment="1">
      <alignment wrapText="1"/>
    </xf>
    <xf numFmtId="164" fontId="24" fillId="2" borderId="0" xfId="29" applyFont="1" applyFill="1" applyBorder="1"/>
    <xf numFmtId="39" fontId="16" fillId="2" borderId="30" xfId="29" applyNumberFormat="1" applyFont="1" applyFill="1" applyBorder="1" applyAlignment="1">
      <alignment horizontal="right"/>
    </xf>
    <xf numFmtId="39" fontId="16" fillId="2" borderId="37" xfId="29" applyNumberFormat="1" applyFont="1" applyFill="1" applyBorder="1" applyAlignment="1">
      <alignment horizontal="right"/>
    </xf>
    <xf numFmtId="0" fontId="14" fillId="2" borderId="1" xfId="28" applyFont="1" applyFill="1" applyBorder="1"/>
    <xf numFmtId="4" fontId="14" fillId="2" borderId="2" xfId="29" applyNumberFormat="1" applyFont="1" applyFill="1" applyBorder="1"/>
    <xf numFmtId="164" fontId="24" fillId="2" borderId="2" xfId="29" applyFont="1" applyFill="1" applyBorder="1"/>
    <xf numFmtId="39" fontId="14" fillId="2" borderId="0" xfId="28" applyNumberFormat="1" applyFont="1" applyFill="1" applyBorder="1"/>
    <xf numFmtId="0" fontId="15" fillId="2" borderId="0" xfId="28" applyFont="1" applyFill="1" applyBorder="1" applyAlignment="1">
      <alignment wrapText="1"/>
    </xf>
    <xf numFmtId="164" fontId="24" fillId="2" borderId="5" xfId="29" applyFont="1" applyFill="1" applyBorder="1"/>
    <xf numFmtId="0" fontId="25" fillId="2" borderId="0" xfId="28" applyFont="1" applyFill="1" applyBorder="1"/>
    <xf numFmtId="0" fontId="15" fillId="2" borderId="28" xfId="28" applyFont="1" applyFill="1" applyBorder="1" applyAlignment="1">
      <alignment wrapText="1"/>
    </xf>
    <xf numFmtId="164" fontId="15" fillId="2" borderId="28" xfId="29" applyFont="1" applyFill="1" applyBorder="1"/>
    <xf numFmtId="4" fontId="14" fillId="2" borderId="2" xfId="28" applyNumberFormat="1" applyFont="1" applyFill="1" applyBorder="1"/>
    <xf numFmtId="4" fontId="14" fillId="2" borderId="28" xfId="28" applyNumberFormat="1" applyFont="1" applyFill="1" applyBorder="1"/>
    <xf numFmtId="0" fontId="24" fillId="2" borderId="21" xfId="28" applyFont="1" applyFill="1" applyBorder="1" applyAlignment="1">
      <alignment horizontal="center" vertical="center" wrapText="1"/>
    </xf>
    <xf numFmtId="0" fontId="24" fillId="2" borderId="22" xfId="28" applyFont="1" applyFill="1" applyBorder="1" applyAlignment="1">
      <alignment horizontal="center" vertical="center" wrapText="1"/>
    </xf>
    <xf numFmtId="164" fontId="24" fillId="2" borderId="22" xfId="29" applyFont="1" applyFill="1" applyBorder="1" applyAlignment="1">
      <alignment horizontal="center" vertical="center" wrapText="1"/>
    </xf>
    <xf numFmtId="4" fontId="24" fillId="2" borderId="22" xfId="29" applyNumberFormat="1" applyFont="1" applyFill="1" applyBorder="1" applyAlignment="1">
      <alignment horizontal="center" vertical="center" wrapText="1"/>
    </xf>
    <xf numFmtId="164" fontId="24" fillId="2" borderId="23" xfId="29" applyFont="1" applyFill="1" applyBorder="1" applyAlignment="1">
      <alignment horizontal="center" vertical="center" wrapText="1"/>
    </xf>
    <xf numFmtId="164" fontId="16" fillId="2" borderId="22" xfId="28" applyNumberFormat="1" applyFont="1" applyFill="1" applyBorder="1" applyAlignment="1">
      <alignment horizontal="right"/>
    </xf>
    <xf numFmtId="4" fontId="16" fillId="2" borderId="22" xfId="28" applyNumberFormat="1" applyFont="1" applyFill="1" applyBorder="1" applyAlignment="1">
      <alignment horizontal="right"/>
    </xf>
    <xf numFmtId="0" fontId="16" fillId="2" borderId="22" xfId="28" applyFont="1" applyFill="1" applyBorder="1" applyAlignment="1">
      <alignment horizontal="right"/>
    </xf>
    <xf numFmtId="164" fontId="16" fillId="2" borderId="23" xfId="28" applyNumberFormat="1" applyFont="1" applyFill="1" applyBorder="1" applyAlignment="1">
      <alignment horizontal="right"/>
    </xf>
    <xf numFmtId="9" fontId="14" fillId="2" borderId="0" xfId="30" applyFont="1" applyFill="1" applyBorder="1"/>
    <xf numFmtId="0" fontId="17" fillId="2" borderId="25" xfId="28" applyFont="1" applyFill="1" applyBorder="1" applyAlignment="1">
      <alignment horizontal="left"/>
    </xf>
    <xf numFmtId="4" fontId="17" fillId="2" borderId="26" xfId="29" applyNumberFormat="1" applyFont="1" applyFill="1" applyBorder="1" applyAlignment="1">
      <alignment horizontal="right"/>
    </xf>
    <xf numFmtId="0" fontId="17" fillId="2" borderId="16" xfId="28" applyFont="1" applyFill="1" applyBorder="1" applyAlignment="1">
      <alignment horizontal="left"/>
    </xf>
    <xf numFmtId="164" fontId="17" fillId="2" borderId="16" xfId="29" applyFont="1" applyFill="1" applyBorder="1" applyAlignment="1">
      <alignment horizontal="right"/>
    </xf>
    <xf numFmtId="4" fontId="17" fillId="2" borderId="17" xfId="29" applyNumberFormat="1" applyFont="1" applyFill="1" applyBorder="1" applyAlignment="1">
      <alignment horizontal="right"/>
    </xf>
    <xf numFmtId="4" fontId="17" fillId="2" borderId="34" xfId="29" applyNumberFormat="1" applyFont="1" applyFill="1" applyBorder="1" applyAlignment="1">
      <alignment horizontal="right"/>
    </xf>
    <xf numFmtId="0" fontId="17" fillId="2" borderId="34" xfId="28" applyFont="1" applyFill="1" applyBorder="1" applyAlignment="1">
      <alignment horizontal="right"/>
    </xf>
    <xf numFmtId="4" fontId="17" fillId="2" borderId="35" xfId="29" applyNumberFormat="1" applyFont="1" applyFill="1" applyBorder="1" applyAlignment="1">
      <alignment horizontal="right"/>
    </xf>
    <xf numFmtId="164" fontId="16" fillId="2" borderId="21" xfId="29" applyFont="1" applyFill="1" applyBorder="1"/>
    <xf numFmtId="164" fontId="16" fillId="2" borderId="22" xfId="29" applyFont="1" applyFill="1" applyBorder="1" applyAlignment="1">
      <alignment horizontal="right"/>
    </xf>
    <xf numFmtId="4" fontId="16" fillId="2" borderId="22" xfId="29" applyNumberFormat="1" applyFont="1" applyFill="1" applyBorder="1" applyAlignment="1">
      <alignment horizontal="right"/>
    </xf>
    <xf numFmtId="164" fontId="16" fillId="2" borderId="23" xfId="29" applyFont="1" applyFill="1" applyBorder="1" applyAlignment="1">
      <alignment horizontal="right"/>
    </xf>
    <xf numFmtId="164" fontId="17" fillId="2" borderId="13" xfId="29" applyFont="1" applyFill="1" applyBorder="1" applyAlignment="1">
      <alignment horizontal="right"/>
    </xf>
    <xf numFmtId="4" fontId="17" fillId="2" borderId="14" xfId="29" applyNumberFormat="1" applyFont="1" applyFill="1" applyBorder="1" applyAlignment="1">
      <alignment horizontal="right"/>
    </xf>
    <xf numFmtId="164" fontId="17" fillId="2" borderId="17" xfId="29" applyFont="1" applyFill="1" applyBorder="1" applyAlignment="1">
      <alignment horizontal="right"/>
    </xf>
    <xf numFmtId="4" fontId="17" fillId="2" borderId="20" xfId="29" applyNumberFormat="1" applyFont="1" applyFill="1" applyBorder="1" applyAlignment="1">
      <alignment horizontal="right"/>
    </xf>
    <xf numFmtId="4" fontId="17" fillId="2" borderId="0" xfId="29" applyNumberFormat="1" applyFont="1" applyFill="1" applyBorder="1" applyAlignment="1">
      <alignment horizontal="right"/>
    </xf>
    <xf numFmtId="164" fontId="14" fillId="2" borderId="0" xfId="29" applyFont="1" applyFill="1" applyBorder="1" applyAlignment="1">
      <alignment horizontal="right"/>
    </xf>
    <xf numFmtId="164" fontId="14" fillId="2" borderId="0" xfId="28" applyNumberFormat="1" applyFont="1" applyFill="1" applyBorder="1"/>
    <xf numFmtId="0" fontId="24" fillId="2" borderId="30" xfId="28" applyFont="1" applyFill="1" applyBorder="1" applyAlignment="1">
      <alignment horizontal="center" vertical="center" wrapText="1"/>
    </xf>
    <xf numFmtId="0" fontId="24" fillId="2" borderId="31" xfId="28" applyFont="1" applyFill="1" applyBorder="1" applyAlignment="1">
      <alignment horizontal="center" vertical="center" wrapText="1"/>
    </xf>
    <xf numFmtId="164" fontId="24" fillId="2" borderId="31" xfId="29" applyFont="1" applyFill="1" applyBorder="1" applyAlignment="1">
      <alignment horizontal="center" vertical="center" wrapText="1"/>
    </xf>
    <xf numFmtId="4" fontId="24" fillId="2" borderId="31" xfId="29" applyNumberFormat="1" applyFont="1" applyFill="1" applyBorder="1" applyAlignment="1">
      <alignment horizontal="center" vertical="center" wrapText="1"/>
    </xf>
    <xf numFmtId="164" fontId="24" fillId="2" borderId="32" xfId="29" applyFont="1" applyFill="1" applyBorder="1" applyAlignment="1">
      <alignment horizontal="center" vertical="center" wrapText="1"/>
    </xf>
    <xf numFmtId="0" fontId="17" fillId="2" borderId="24" xfId="28" applyFont="1" applyFill="1" applyBorder="1" applyAlignment="1">
      <alignment horizontal="left" wrapText="1"/>
    </xf>
    <xf numFmtId="164" fontId="17" fillId="2" borderId="25" xfId="29" applyFont="1" applyFill="1" applyBorder="1" applyAlignment="1">
      <alignment horizontal="right" wrapText="1"/>
    </xf>
    <xf numFmtId="39" fontId="17" fillId="2" borderId="25" xfId="29" applyNumberFormat="1" applyFont="1" applyFill="1" applyBorder="1" applyAlignment="1">
      <alignment horizontal="right" wrapText="1"/>
    </xf>
    <xf numFmtId="164" fontId="17" fillId="2" borderId="16" xfId="29" applyFont="1" applyFill="1" applyBorder="1" applyAlignment="1">
      <alignment horizontal="right" wrapText="1"/>
    </xf>
    <xf numFmtId="39" fontId="14" fillId="2" borderId="0" xfId="28" applyNumberFormat="1" applyFont="1" applyFill="1" applyBorder="1" applyAlignment="1">
      <alignment wrapText="1"/>
    </xf>
    <xf numFmtId="164" fontId="17" fillId="2" borderId="17" xfId="29" applyFont="1" applyFill="1" applyBorder="1" applyAlignment="1">
      <alignment horizontal="right" wrapText="1"/>
    </xf>
    <xf numFmtId="39" fontId="27" fillId="2" borderId="16" xfId="29" applyNumberFormat="1" applyFont="1" applyFill="1" applyBorder="1" applyAlignment="1">
      <alignment horizontal="right"/>
    </xf>
    <xf numFmtId="39" fontId="27" fillId="2" borderId="17" xfId="29" applyNumberFormat="1" applyFont="1" applyFill="1" applyBorder="1" applyAlignment="1">
      <alignment horizontal="right"/>
    </xf>
    <xf numFmtId="164" fontId="14" fillId="2" borderId="0" xfId="28" applyNumberFormat="1" applyFont="1" applyFill="1" applyBorder="1" applyAlignment="1">
      <alignment wrapText="1"/>
    </xf>
    <xf numFmtId="0" fontId="17" fillId="2" borderId="18" xfId="28" applyFont="1" applyFill="1" applyBorder="1" applyAlignment="1">
      <alignment horizontal="left" wrapText="1"/>
    </xf>
    <xf numFmtId="164" fontId="17" fillId="2" borderId="19" xfId="29" applyFont="1" applyFill="1" applyBorder="1" applyAlignment="1">
      <alignment horizontal="right" wrapText="1"/>
    </xf>
    <xf numFmtId="4" fontId="17" fillId="2" borderId="19" xfId="29" applyNumberFormat="1" applyFont="1" applyFill="1" applyBorder="1" applyAlignment="1">
      <alignment horizontal="right" wrapText="1"/>
    </xf>
    <xf numFmtId="164" fontId="16" fillId="2" borderId="9" xfId="29" applyFont="1" applyFill="1" applyBorder="1"/>
    <xf numFmtId="164" fontId="16" fillId="2" borderId="10" xfId="29" applyFont="1" applyFill="1" applyBorder="1" applyAlignment="1">
      <alignment horizontal="right"/>
    </xf>
    <xf numFmtId="164" fontId="16" fillId="2" borderId="10" xfId="29" applyFont="1" applyFill="1" applyBorder="1"/>
    <xf numFmtId="164" fontId="16" fillId="2" borderId="43" xfId="29" applyFont="1" applyFill="1" applyBorder="1"/>
    <xf numFmtId="4" fontId="14" fillId="2" borderId="2" xfId="29" applyNumberFormat="1" applyFont="1" applyFill="1" applyBorder="1" applyAlignment="1">
      <alignment horizontal="right"/>
    </xf>
    <xf numFmtId="164" fontId="26" fillId="2" borderId="0" xfId="29" applyFont="1" applyFill="1" applyBorder="1"/>
    <xf numFmtId="164" fontId="19" fillId="2" borderId="5" xfId="29" applyFont="1" applyFill="1" applyBorder="1"/>
    <xf numFmtId="0" fontId="24" fillId="2" borderId="28" xfId="28" applyFont="1" applyFill="1" applyBorder="1"/>
    <xf numFmtId="4" fontId="24" fillId="2" borderId="28" xfId="28" applyNumberFormat="1" applyFont="1" applyFill="1" applyBorder="1"/>
    <xf numFmtId="164" fontId="24" fillId="2" borderId="28" xfId="29" applyFont="1" applyFill="1" applyBorder="1"/>
    <xf numFmtId="164" fontId="24" fillId="2" borderId="29" xfId="29" applyFont="1" applyFill="1" applyBorder="1"/>
    <xf numFmtId="0" fontId="14" fillId="2" borderId="0" xfId="31" applyFont="1" applyFill="1" applyBorder="1"/>
    <xf numFmtId="0" fontId="14" fillId="2" borderId="0" xfId="31" applyFont="1" applyFill="1" applyBorder="1" applyAlignment="1">
      <alignment wrapText="1"/>
    </xf>
    <xf numFmtId="164" fontId="14" fillId="2" borderId="0" xfId="32" applyFont="1" applyFill="1" applyBorder="1"/>
    <xf numFmtId="0" fontId="14" fillId="2" borderId="4" xfId="31" applyFont="1" applyFill="1" applyBorder="1"/>
    <xf numFmtId="164" fontId="14" fillId="2" borderId="5" xfId="32" applyFont="1" applyFill="1" applyBorder="1"/>
    <xf numFmtId="0" fontId="15" fillId="2" borderId="4" xfId="31" applyFont="1" applyFill="1" applyBorder="1"/>
    <xf numFmtId="14" fontId="14" fillId="2" borderId="5" xfId="32" applyNumberFormat="1" applyFont="1" applyFill="1" applyBorder="1"/>
    <xf numFmtId="0" fontId="14" fillId="2" borderId="27" xfId="31" applyFont="1" applyFill="1" applyBorder="1"/>
    <xf numFmtId="0" fontId="14" fillId="2" borderId="28" xfId="31" applyFont="1" applyFill="1" applyBorder="1"/>
    <xf numFmtId="0" fontId="14" fillId="2" borderId="28" xfId="31" applyFont="1" applyFill="1" applyBorder="1" applyAlignment="1">
      <alignment wrapText="1"/>
    </xf>
    <xf numFmtId="164" fontId="14" fillId="2" borderId="28" xfId="32" applyFont="1" applyFill="1" applyBorder="1"/>
    <xf numFmtId="164" fontId="14" fillId="2" borderId="29" xfId="32" applyFont="1" applyFill="1" applyBorder="1"/>
    <xf numFmtId="0" fontId="15" fillId="2" borderId="1" xfId="31" applyFont="1" applyFill="1" applyBorder="1"/>
    <xf numFmtId="0" fontId="14" fillId="2" borderId="2" xfId="31" applyFont="1" applyFill="1" applyBorder="1"/>
    <xf numFmtId="0" fontId="14" fillId="2" borderId="2" xfId="31" applyFont="1" applyFill="1" applyBorder="1" applyAlignment="1">
      <alignment wrapText="1"/>
    </xf>
    <xf numFmtId="164" fontId="14" fillId="2" borderId="2" xfId="32" applyFont="1" applyFill="1" applyBorder="1"/>
    <xf numFmtId="164" fontId="14" fillId="2" borderId="3" xfId="32" applyFont="1" applyFill="1" applyBorder="1"/>
    <xf numFmtId="0" fontId="14" fillId="2" borderId="21" xfId="31" applyFont="1" applyFill="1" applyBorder="1" applyAlignment="1">
      <alignment horizontal="center" vertical="center" wrapText="1"/>
    </xf>
    <xf numFmtId="0" fontId="14" fillId="2" borderId="22" xfId="31" applyFont="1" applyFill="1" applyBorder="1" applyAlignment="1">
      <alignment horizontal="center" vertical="center" wrapText="1"/>
    </xf>
    <xf numFmtId="164" fontId="14" fillId="2" borderId="22" xfId="32" applyFont="1" applyFill="1" applyBorder="1" applyAlignment="1">
      <alignment horizontal="center" vertical="center" wrapText="1"/>
    </xf>
    <xf numFmtId="164" fontId="14" fillId="2" borderId="23" xfId="32" applyFont="1" applyFill="1" applyBorder="1" applyAlignment="1">
      <alignment horizontal="center" vertical="center" wrapText="1"/>
    </xf>
    <xf numFmtId="0" fontId="16" fillId="2" borderId="21" xfId="31" applyFont="1" applyFill="1" applyBorder="1" applyAlignment="1">
      <alignment horizontal="left"/>
    </xf>
    <xf numFmtId="0" fontId="16" fillId="2" borderId="22" xfId="31" applyFont="1" applyFill="1" applyBorder="1" applyAlignment="1">
      <alignment horizontal="center"/>
    </xf>
    <xf numFmtId="0" fontId="16" fillId="2" borderId="22" xfId="31" applyFont="1" applyFill="1" applyBorder="1" applyAlignment="1">
      <alignment horizontal="left" wrapText="1"/>
    </xf>
    <xf numFmtId="39" fontId="16" fillId="2" borderId="22" xfId="32" applyNumberFormat="1" applyFont="1" applyFill="1" applyBorder="1" applyAlignment="1">
      <alignment horizontal="right"/>
    </xf>
    <xf numFmtId="39" fontId="16" fillId="2" borderId="23" xfId="32" applyNumberFormat="1" applyFont="1" applyFill="1" applyBorder="1" applyAlignment="1">
      <alignment horizontal="right"/>
    </xf>
    <xf numFmtId="0" fontId="15" fillId="2" borderId="0" xfId="31" applyFont="1" applyFill="1" applyBorder="1"/>
    <xf numFmtId="0" fontId="17" fillId="2" borderId="12" xfId="31" applyFont="1" applyFill="1" applyBorder="1" applyAlignment="1">
      <alignment horizontal="left"/>
    </xf>
    <xf numFmtId="0" fontId="17" fillId="2" borderId="13" xfId="31" applyFont="1" applyFill="1" applyBorder="1"/>
    <xf numFmtId="0" fontId="17" fillId="2" borderId="13" xfId="31" applyFont="1" applyFill="1" applyBorder="1" applyAlignment="1">
      <alignment wrapText="1"/>
    </xf>
    <xf numFmtId="4" fontId="20" fillId="2" borderId="13" xfId="31" applyNumberFormat="1" applyFont="1" applyFill="1" applyBorder="1" applyAlignment="1">
      <alignment horizontal="right" vertical="center" wrapText="1" readingOrder="1"/>
    </xf>
    <xf numFmtId="4" fontId="20" fillId="2" borderId="14" xfId="31" applyNumberFormat="1" applyFont="1" applyFill="1" applyBorder="1" applyAlignment="1">
      <alignment horizontal="right" vertical="center" wrapText="1" readingOrder="1"/>
    </xf>
    <xf numFmtId="0" fontId="17" fillId="2" borderId="15" xfId="31" applyFont="1" applyFill="1" applyBorder="1" applyAlignment="1">
      <alignment horizontal="left"/>
    </xf>
    <xf numFmtId="0" fontId="17" fillId="2" borderId="16" xfId="31" applyFont="1" applyFill="1" applyBorder="1"/>
    <xf numFmtId="0" fontId="17" fillId="2" borderId="16" xfId="31" applyFont="1" applyFill="1" applyBorder="1" applyAlignment="1">
      <alignment wrapText="1"/>
    </xf>
    <xf numFmtId="4" fontId="20" fillId="2" borderId="16" xfId="31" applyNumberFormat="1" applyFont="1" applyFill="1" applyBorder="1" applyAlignment="1">
      <alignment horizontal="right" vertical="center" wrapText="1" readingOrder="1"/>
    </xf>
    <xf numFmtId="4" fontId="20" fillId="2" borderId="17" xfId="31" applyNumberFormat="1" applyFont="1" applyFill="1" applyBorder="1" applyAlignment="1">
      <alignment horizontal="right" vertical="center" wrapText="1" readingOrder="1"/>
    </xf>
    <xf numFmtId="4" fontId="21" fillId="2" borderId="16" xfId="31" applyNumberFormat="1" applyFont="1" applyFill="1" applyBorder="1" applyAlignment="1">
      <alignment horizontal="right" vertical="center" wrapText="1" readingOrder="1"/>
    </xf>
    <xf numFmtId="4" fontId="14" fillId="2" borderId="0" xfId="31" applyNumberFormat="1" applyFont="1" applyFill="1" applyBorder="1"/>
    <xf numFmtId="4" fontId="21" fillId="2" borderId="17" xfId="31" applyNumberFormat="1" applyFont="1" applyFill="1" applyBorder="1" applyAlignment="1">
      <alignment horizontal="right" vertical="center" wrapText="1" readingOrder="1"/>
    </xf>
    <xf numFmtId="4" fontId="22" fillId="2" borderId="16" xfId="31" applyNumberFormat="1" applyFont="1" applyFill="1" applyBorder="1" applyAlignment="1">
      <alignment horizontal="right" vertical="center" wrapText="1" readingOrder="1"/>
    </xf>
    <xf numFmtId="0" fontId="17" fillId="2" borderId="18" xfId="31" applyFont="1" applyFill="1" applyBorder="1" applyAlignment="1">
      <alignment horizontal="left"/>
    </xf>
    <xf numFmtId="0" fontId="17" fillId="2" borderId="19" xfId="31" applyFont="1" applyFill="1" applyBorder="1"/>
    <xf numFmtId="0" fontId="17" fillId="2" borderId="19" xfId="31" applyFont="1" applyFill="1" applyBorder="1" applyAlignment="1">
      <alignment wrapText="1"/>
    </xf>
    <xf numFmtId="4" fontId="20" fillId="2" borderId="19" xfId="31" applyNumberFormat="1" applyFont="1" applyFill="1" applyBorder="1" applyAlignment="1">
      <alignment horizontal="right" vertical="center" wrapText="1" readingOrder="1"/>
    </xf>
    <xf numFmtId="4" fontId="20" fillId="2" borderId="20" xfId="31" applyNumberFormat="1" applyFont="1" applyFill="1" applyBorder="1" applyAlignment="1">
      <alignment horizontal="right" vertical="center" wrapText="1" readingOrder="1"/>
    </xf>
    <xf numFmtId="0" fontId="17" fillId="2" borderId="0" xfId="31" applyFont="1" applyFill="1" applyBorder="1" applyAlignment="1">
      <alignment horizontal="left"/>
    </xf>
    <xf numFmtId="0" fontId="17" fillId="2" borderId="0" xfId="31" applyFont="1" applyFill="1" applyBorder="1"/>
    <xf numFmtId="0" fontId="17" fillId="2" borderId="0" xfId="31" applyFont="1" applyFill="1" applyBorder="1" applyAlignment="1">
      <alignment wrapText="1"/>
    </xf>
    <xf numFmtId="4" fontId="20" fillId="2" borderId="0" xfId="31" applyNumberFormat="1" applyFont="1" applyFill="1" applyBorder="1" applyAlignment="1">
      <alignment horizontal="right" vertical="center" wrapText="1" readingOrder="1"/>
    </xf>
    <xf numFmtId="39" fontId="17" fillId="2" borderId="0" xfId="32" applyNumberFormat="1" applyFont="1" applyFill="1" applyBorder="1" applyAlignment="1">
      <alignment horizontal="right"/>
    </xf>
    <xf numFmtId="0" fontId="20" fillId="2" borderId="0" xfId="31" applyNumberFormat="1" applyFont="1" applyFill="1" applyBorder="1" applyAlignment="1">
      <alignment horizontal="right" vertical="center" wrapText="1" readingOrder="1"/>
    </xf>
    <xf numFmtId="4" fontId="23" fillId="2" borderId="0" xfId="31" applyNumberFormat="1" applyFont="1" applyFill="1" applyBorder="1" applyAlignment="1">
      <alignment vertical="top" wrapText="1" readingOrder="1"/>
    </xf>
    <xf numFmtId="0" fontId="15" fillId="2" borderId="6" xfId="31" applyFont="1" applyFill="1" applyBorder="1"/>
    <xf numFmtId="0" fontId="14" fillId="2" borderId="7" xfId="31" applyFont="1" applyFill="1" applyBorder="1"/>
    <xf numFmtId="0" fontId="14" fillId="2" borderId="7" xfId="31" applyFont="1" applyFill="1" applyBorder="1" applyAlignment="1">
      <alignment wrapText="1"/>
    </xf>
    <xf numFmtId="164" fontId="14" fillId="2" borderId="7" xfId="32" applyFont="1" applyFill="1" applyBorder="1"/>
    <xf numFmtId="164" fontId="14" fillId="2" borderId="8" xfId="32" applyFont="1" applyFill="1" applyBorder="1"/>
    <xf numFmtId="0" fontId="14" fillId="2" borderId="1" xfId="31" applyFont="1" applyFill="1" applyBorder="1" applyAlignment="1">
      <alignment horizontal="center" vertical="center" wrapText="1"/>
    </xf>
    <xf numFmtId="0" fontId="14" fillId="2" borderId="30" xfId="31" applyFont="1" applyFill="1" applyBorder="1" applyAlignment="1">
      <alignment horizontal="center" vertical="center" wrapText="1"/>
    </xf>
    <xf numFmtId="0" fontId="14" fillId="2" borderId="31" xfId="31" applyFont="1" applyFill="1" applyBorder="1" applyAlignment="1">
      <alignment horizontal="center" vertical="center" wrapText="1"/>
    </xf>
    <xf numFmtId="164" fontId="14" fillId="2" borderId="31" xfId="32" applyFont="1" applyFill="1" applyBorder="1" applyAlignment="1">
      <alignment horizontal="center" vertical="center" wrapText="1"/>
    </xf>
    <xf numFmtId="0" fontId="17" fillId="2" borderId="24" xfId="31" applyFont="1" applyFill="1" applyBorder="1" applyAlignment="1">
      <alignment horizontal="left"/>
    </xf>
    <xf numFmtId="0" fontId="17" fillId="2" borderId="25" xfId="31" applyFont="1" applyFill="1" applyBorder="1"/>
    <xf numFmtId="0" fontId="17" fillId="2" borderId="25" xfId="31" applyFont="1" applyFill="1" applyBorder="1" applyAlignment="1">
      <alignment wrapText="1"/>
    </xf>
    <xf numFmtId="4" fontId="20" fillId="2" borderId="25" xfId="31" applyNumberFormat="1" applyFont="1" applyFill="1" applyBorder="1" applyAlignment="1">
      <alignment horizontal="right" vertical="center" wrapText="1" readingOrder="1"/>
    </xf>
    <xf numFmtId="4" fontId="20" fillId="2" borderId="26" xfId="31" applyNumberFormat="1" applyFont="1" applyFill="1" applyBorder="1" applyAlignment="1">
      <alignment horizontal="right" vertical="center" wrapText="1" readingOrder="1"/>
    </xf>
    <xf numFmtId="0" fontId="27" fillId="2" borderId="0" xfId="31" applyFont="1" applyFill="1" applyAlignment="1">
      <alignment horizontal="justify" vertical="center"/>
    </xf>
    <xf numFmtId="0" fontId="14" fillId="2" borderId="6" xfId="31" applyFont="1" applyFill="1" applyBorder="1" applyAlignment="1">
      <alignment horizontal="center" vertical="center" wrapText="1"/>
    </xf>
    <xf numFmtId="39" fontId="17" fillId="2" borderId="13" xfId="32" applyNumberFormat="1" applyFont="1" applyFill="1" applyBorder="1" applyAlignment="1">
      <alignment horizontal="right"/>
    </xf>
    <xf numFmtId="39" fontId="17" fillId="2" borderId="14" xfId="32" applyNumberFormat="1" applyFont="1" applyFill="1" applyBorder="1" applyAlignment="1">
      <alignment horizontal="right"/>
    </xf>
    <xf numFmtId="0" fontId="17" fillId="2" borderId="33" xfId="31" applyFont="1" applyFill="1" applyBorder="1" applyAlignment="1">
      <alignment horizontal="left"/>
    </xf>
    <xf numFmtId="0" fontId="17" fillId="2" borderId="34" xfId="31" applyFont="1" applyFill="1" applyBorder="1"/>
    <xf numFmtId="0" fontId="17" fillId="2" borderId="34" xfId="31" applyFont="1" applyFill="1" applyBorder="1" applyAlignment="1">
      <alignment wrapText="1"/>
    </xf>
    <xf numFmtId="39" fontId="17" fillId="2" borderId="34" xfId="32" applyNumberFormat="1" applyFont="1" applyFill="1" applyBorder="1" applyAlignment="1">
      <alignment horizontal="right"/>
    </xf>
    <xf numFmtId="39" fontId="17" fillId="2" borderId="16" xfId="32" applyNumberFormat="1" applyFont="1" applyFill="1" applyBorder="1" applyAlignment="1">
      <alignment horizontal="right"/>
    </xf>
    <xf numFmtId="39" fontId="17" fillId="2" borderId="17" xfId="32" applyNumberFormat="1" applyFont="1" applyFill="1" applyBorder="1" applyAlignment="1">
      <alignment horizontal="right"/>
    </xf>
    <xf numFmtId="39" fontId="17" fillId="2" borderId="35" xfId="32" applyNumberFormat="1" applyFont="1" applyFill="1" applyBorder="1" applyAlignment="1">
      <alignment horizontal="right"/>
    </xf>
    <xf numFmtId="0" fontId="16" fillId="2" borderId="22" xfId="31" applyFont="1" applyFill="1" applyBorder="1"/>
    <xf numFmtId="0" fontId="16" fillId="2" borderId="22" xfId="31" applyFont="1" applyFill="1" applyBorder="1" applyAlignment="1">
      <alignment wrapText="1"/>
    </xf>
    <xf numFmtId="39" fontId="17" fillId="2" borderId="19" xfId="32" applyNumberFormat="1" applyFont="1" applyFill="1" applyBorder="1" applyAlignment="1">
      <alignment horizontal="right"/>
    </xf>
    <xf numFmtId="39" fontId="17" fillId="2" borderId="20" xfId="32" applyNumberFormat="1" applyFont="1" applyFill="1" applyBorder="1" applyAlignment="1">
      <alignment horizontal="right"/>
    </xf>
    <xf numFmtId="165" fontId="14" fillId="2" borderId="0" xfId="31" applyNumberFormat="1" applyFont="1" applyFill="1" applyBorder="1"/>
    <xf numFmtId="39" fontId="14" fillId="2" borderId="0" xfId="31" applyNumberFormat="1" applyFont="1" applyFill="1" applyBorder="1"/>
    <xf numFmtId="0" fontId="27" fillId="2" borderId="15" xfId="31" applyFont="1" applyFill="1" applyBorder="1" applyAlignment="1">
      <alignment horizontal="left"/>
    </xf>
    <xf numFmtId="0" fontId="27" fillId="2" borderId="16" xfId="31" applyFont="1" applyFill="1" applyBorder="1"/>
    <xf numFmtId="0" fontId="27" fillId="2" borderId="16" xfId="31" applyFont="1" applyFill="1" applyBorder="1" applyAlignment="1">
      <alignment wrapText="1"/>
    </xf>
    <xf numFmtId="0" fontId="24" fillId="2" borderId="0" xfId="31" applyFont="1" applyFill="1" applyBorder="1"/>
    <xf numFmtId="0" fontId="24" fillId="2" borderId="0" xfId="31" applyFont="1" applyFill="1" applyBorder="1" applyAlignment="1">
      <alignment wrapText="1"/>
    </xf>
    <xf numFmtId="164" fontId="24" fillId="2" borderId="0" xfId="32" applyFont="1" applyFill="1" applyBorder="1"/>
    <xf numFmtId="39" fontId="16" fillId="2" borderId="30" xfId="32" applyNumberFormat="1" applyFont="1" applyFill="1" applyBorder="1" applyAlignment="1">
      <alignment horizontal="right"/>
    </xf>
    <xf numFmtId="39" fontId="16" fillId="2" borderId="37" xfId="32" applyNumberFormat="1" applyFont="1" applyFill="1" applyBorder="1" applyAlignment="1">
      <alignment horizontal="right"/>
    </xf>
    <xf numFmtId="0" fontId="14" fillId="2" borderId="1" xfId="31" applyFont="1" applyFill="1" applyBorder="1"/>
    <xf numFmtId="4" fontId="14" fillId="2" borderId="2" xfId="32" applyNumberFormat="1" applyFont="1" applyFill="1" applyBorder="1"/>
    <xf numFmtId="164" fontId="24" fillId="2" borderId="2" xfId="32" applyFont="1" applyFill="1" applyBorder="1"/>
    <xf numFmtId="0" fontId="15" fillId="2" borderId="0" xfId="31" applyFont="1" applyFill="1" applyBorder="1" applyAlignment="1">
      <alignment wrapText="1"/>
    </xf>
    <xf numFmtId="164" fontId="15" fillId="2" borderId="0" xfId="32" applyFont="1" applyFill="1" applyBorder="1"/>
    <xf numFmtId="164" fontId="24" fillId="2" borderId="5" xfId="32" applyFont="1" applyFill="1" applyBorder="1"/>
    <xf numFmtId="0" fontId="25" fillId="2" borderId="0" xfId="31" applyFont="1" applyFill="1" applyBorder="1"/>
    <xf numFmtId="0" fontId="15" fillId="2" borderId="28" xfId="31" applyFont="1" applyFill="1" applyBorder="1" applyAlignment="1">
      <alignment wrapText="1"/>
    </xf>
    <xf numFmtId="164" fontId="15" fillId="2" borderId="28" xfId="32" applyFont="1" applyFill="1" applyBorder="1"/>
    <xf numFmtId="4" fontId="14" fillId="2" borderId="0" xfId="32" applyNumberFormat="1" applyFont="1" applyFill="1" applyBorder="1" applyAlignment="1">
      <alignment horizontal="right"/>
    </xf>
    <xf numFmtId="4" fontId="14" fillId="2" borderId="0" xfId="31" applyNumberFormat="1" applyFont="1" applyFill="1" applyBorder="1" applyAlignment="1">
      <alignment horizontal="right"/>
    </xf>
    <xf numFmtId="0" fontId="14" fillId="2" borderId="5" xfId="31" applyFont="1" applyFill="1" applyBorder="1"/>
    <xf numFmtId="4" fontId="14" fillId="2" borderId="31" xfId="32" applyNumberFormat="1" applyFont="1" applyFill="1" applyBorder="1" applyAlignment="1">
      <alignment horizontal="center" vertical="center" wrapText="1"/>
    </xf>
    <xf numFmtId="164" fontId="14" fillId="2" borderId="32" xfId="32" applyFont="1" applyFill="1" applyBorder="1" applyAlignment="1">
      <alignment horizontal="center" vertical="center" wrapText="1"/>
    </xf>
    <xf numFmtId="164" fontId="14" fillId="2" borderId="0" xfId="31" applyNumberFormat="1" applyFont="1" applyFill="1" applyBorder="1"/>
    <xf numFmtId="0" fontId="16" fillId="2" borderId="22" xfId="31" applyFont="1" applyFill="1" applyBorder="1" applyAlignment="1">
      <alignment horizontal="left"/>
    </xf>
    <xf numFmtId="164" fontId="16" fillId="2" borderId="38" xfId="31" applyNumberFormat="1" applyFont="1" applyFill="1" applyBorder="1" applyAlignment="1">
      <alignment horizontal="center"/>
    </xf>
    <xf numFmtId="4" fontId="17" fillId="2" borderId="36" xfId="31" applyNumberFormat="1" applyFont="1" applyFill="1" applyBorder="1" applyAlignment="1">
      <alignment horizontal="right"/>
    </xf>
    <xf numFmtId="164" fontId="16" fillId="2" borderId="39" xfId="31" applyNumberFormat="1" applyFont="1" applyFill="1" applyBorder="1" applyAlignment="1">
      <alignment horizontal="center"/>
    </xf>
    <xf numFmtId="164" fontId="16" fillId="2" borderId="23" xfId="31" applyNumberFormat="1" applyFont="1" applyFill="1" applyBorder="1" applyAlignment="1">
      <alignment horizontal="center"/>
    </xf>
    <xf numFmtId="4" fontId="17" fillId="2" borderId="13" xfId="32" applyNumberFormat="1" applyFont="1" applyFill="1" applyBorder="1" applyAlignment="1">
      <alignment horizontal="right"/>
    </xf>
    <xf numFmtId="4" fontId="17" fillId="2" borderId="16" xfId="32" applyNumberFormat="1" applyFont="1" applyFill="1" applyBorder="1" applyAlignment="1">
      <alignment horizontal="right"/>
    </xf>
    <xf numFmtId="4" fontId="17" fillId="2" borderId="16" xfId="31" applyNumberFormat="1" applyFont="1" applyFill="1" applyBorder="1" applyAlignment="1">
      <alignment horizontal="right"/>
    </xf>
    <xf numFmtId="0" fontId="14" fillId="2" borderId="16" xfId="31" applyFont="1" applyFill="1" applyBorder="1" applyAlignment="1">
      <alignment wrapText="1"/>
    </xf>
    <xf numFmtId="164" fontId="17" fillId="2" borderId="19" xfId="32" applyFont="1" applyFill="1" applyBorder="1" applyAlignment="1">
      <alignment horizontal="right"/>
    </xf>
    <xf numFmtId="4" fontId="17" fillId="2" borderId="19" xfId="32" applyNumberFormat="1" applyFont="1" applyFill="1" applyBorder="1" applyAlignment="1">
      <alignment horizontal="right"/>
    </xf>
    <xf numFmtId="164" fontId="17" fillId="2" borderId="0" xfId="32" applyFont="1" applyFill="1" applyBorder="1" applyAlignment="1">
      <alignment horizontal="right"/>
    </xf>
    <xf numFmtId="4" fontId="17" fillId="2" borderId="0" xfId="31" applyNumberFormat="1" applyFont="1" applyFill="1" applyBorder="1" applyAlignment="1">
      <alignment horizontal="right"/>
    </xf>
    <xf numFmtId="4" fontId="14" fillId="2" borderId="28" xfId="32" applyNumberFormat="1" applyFont="1" applyFill="1" applyBorder="1" applyAlignment="1">
      <alignment horizontal="right"/>
    </xf>
    <xf numFmtId="0" fontId="14" fillId="2" borderId="40" xfId="31" applyFont="1" applyFill="1" applyBorder="1" applyAlignment="1">
      <alignment horizontal="center" vertical="center" wrapText="1"/>
    </xf>
    <xf numFmtId="0" fontId="14" fillId="2" borderId="41" xfId="31" applyFont="1" applyFill="1" applyBorder="1" applyAlignment="1">
      <alignment horizontal="center" vertical="center" wrapText="1"/>
    </xf>
    <xf numFmtId="164" fontId="14" fillId="2" borderId="41" xfId="32" applyFont="1" applyFill="1" applyBorder="1" applyAlignment="1">
      <alignment horizontal="center" vertical="center" wrapText="1"/>
    </xf>
    <xf numFmtId="4" fontId="14" fillId="2" borderId="41" xfId="32" applyNumberFormat="1" applyFont="1" applyFill="1" applyBorder="1" applyAlignment="1">
      <alignment horizontal="center" vertical="center" wrapText="1"/>
    </xf>
    <xf numFmtId="164" fontId="14" fillId="2" borderId="42" xfId="32" applyFont="1" applyFill="1" applyBorder="1" applyAlignment="1">
      <alignment horizontal="center" vertical="center" wrapText="1"/>
    </xf>
    <xf numFmtId="43" fontId="14" fillId="2" borderId="0" xfId="31" applyNumberFormat="1" applyFont="1" applyFill="1" applyBorder="1"/>
    <xf numFmtId="164" fontId="17" fillId="2" borderId="25" xfId="32" applyFont="1" applyFill="1" applyBorder="1" applyAlignment="1">
      <alignment horizontal="right"/>
    </xf>
    <xf numFmtId="4" fontId="17" fillId="2" borderId="25" xfId="32" applyNumberFormat="1" applyFont="1" applyFill="1" applyBorder="1" applyAlignment="1">
      <alignment horizontal="right"/>
    </xf>
    <xf numFmtId="39" fontId="17" fillId="2" borderId="25" xfId="32" applyNumberFormat="1" applyFont="1" applyFill="1" applyBorder="1" applyAlignment="1">
      <alignment horizontal="right"/>
    </xf>
    <xf numFmtId="164" fontId="17" fillId="2" borderId="26" xfId="32" applyFont="1" applyFill="1" applyBorder="1" applyAlignment="1">
      <alignment horizontal="right"/>
    </xf>
    <xf numFmtId="0" fontId="17" fillId="2" borderId="15" xfId="31" applyFont="1" applyFill="1" applyBorder="1" applyAlignment="1">
      <alignment horizontal="left" wrapText="1"/>
    </xf>
    <xf numFmtId="39" fontId="17" fillId="2" borderId="16" xfId="32" applyNumberFormat="1" applyFont="1" applyFill="1" applyBorder="1" applyAlignment="1">
      <alignment horizontal="right" wrapText="1"/>
    </xf>
    <xf numFmtId="4" fontId="17" fillId="2" borderId="16" xfId="31" applyNumberFormat="1" applyFont="1" applyFill="1" applyBorder="1" applyAlignment="1">
      <alignment horizontal="right" wrapText="1"/>
    </xf>
    <xf numFmtId="39" fontId="17" fillId="2" borderId="17" xfId="32" applyNumberFormat="1" applyFont="1" applyFill="1" applyBorder="1" applyAlignment="1">
      <alignment horizontal="right" wrapText="1"/>
    </xf>
    <xf numFmtId="39" fontId="14" fillId="2" borderId="0" xfId="31" applyNumberFormat="1" applyFont="1" applyFill="1" applyBorder="1" applyAlignment="1">
      <alignment wrapText="1"/>
    </xf>
    <xf numFmtId="4" fontId="17" fillId="2" borderId="19" xfId="31" applyNumberFormat="1" applyFont="1" applyFill="1" applyBorder="1" applyAlignment="1">
      <alignment horizontal="right"/>
    </xf>
    <xf numFmtId="0" fontId="14" fillId="2" borderId="0" xfId="31" applyFont="1" applyFill="1" applyBorder="1" applyAlignment="1">
      <alignment horizontal="left"/>
    </xf>
    <xf numFmtId="39" fontId="14" fillId="2" borderId="0" xfId="32" applyNumberFormat="1" applyFont="1" applyFill="1" applyBorder="1" applyAlignment="1">
      <alignment horizontal="right"/>
    </xf>
    <xf numFmtId="0" fontId="15" fillId="2" borderId="27" xfId="31" applyFont="1" applyFill="1" applyBorder="1"/>
    <xf numFmtId="4" fontId="17" fillId="2" borderId="25" xfId="31" applyNumberFormat="1" applyFont="1" applyFill="1" applyBorder="1" applyAlignment="1">
      <alignment horizontal="right"/>
    </xf>
    <xf numFmtId="39" fontId="17" fillId="2" borderId="26" xfId="32" applyNumberFormat="1" applyFont="1" applyFill="1" applyBorder="1" applyAlignment="1">
      <alignment horizontal="right"/>
    </xf>
    <xf numFmtId="4" fontId="17" fillId="2" borderId="34" xfId="31" applyNumberFormat="1" applyFont="1" applyFill="1" applyBorder="1" applyAlignment="1">
      <alignment horizontal="right"/>
    </xf>
    <xf numFmtId="0" fontId="16" fillId="2" borderId="21" xfId="31" applyFont="1" applyFill="1" applyBorder="1"/>
    <xf numFmtId="4" fontId="17" fillId="2" borderId="22" xfId="31" applyNumberFormat="1" applyFont="1" applyFill="1" applyBorder="1" applyAlignment="1">
      <alignment horizontal="right"/>
    </xf>
    <xf numFmtId="39" fontId="17" fillId="2" borderId="19" xfId="32" applyNumberFormat="1" applyFont="1" applyFill="1" applyBorder="1" applyAlignment="1">
      <alignment horizontal="right" wrapText="1"/>
    </xf>
    <xf numFmtId="4" fontId="17" fillId="2" borderId="19" xfId="31" applyNumberFormat="1" applyFont="1" applyFill="1" applyBorder="1" applyAlignment="1">
      <alignment horizontal="right" wrapText="1"/>
    </xf>
    <xf numFmtId="39" fontId="17" fillId="2" borderId="20" xfId="32" applyNumberFormat="1" applyFont="1" applyFill="1" applyBorder="1" applyAlignment="1">
      <alignment horizontal="right" wrapText="1"/>
    </xf>
    <xf numFmtId="39" fontId="16" fillId="2" borderId="43" xfId="32" applyNumberFormat="1" applyFont="1" applyFill="1" applyBorder="1" applyAlignment="1">
      <alignment horizontal="right"/>
    </xf>
    <xf numFmtId="4" fontId="16" fillId="2" borderId="43" xfId="32" applyNumberFormat="1" applyFont="1" applyFill="1" applyBorder="1" applyAlignment="1">
      <alignment horizontal="right"/>
    </xf>
    <xf numFmtId="0" fontId="18" fillId="2" borderId="4" xfId="31" applyFont="1" applyFill="1" applyBorder="1"/>
    <xf numFmtId="0" fontId="18" fillId="2" borderId="0" xfId="31" applyFont="1" applyFill="1" applyBorder="1"/>
    <xf numFmtId="164" fontId="18" fillId="2" borderId="0" xfId="32" applyFont="1" applyFill="1" applyBorder="1"/>
    <xf numFmtId="164" fontId="18" fillId="2" borderId="5" xfId="32" applyFont="1" applyFill="1" applyBorder="1"/>
    <xf numFmtId="0" fontId="19" fillId="2" borderId="4" xfId="31" applyFont="1" applyFill="1" applyBorder="1"/>
    <xf numFmtId="0" fontId="19" fillId="2" borderId="0" xfId="31" applyFont="1" applyFill="1" applyBorder="1"/>
    <xf numFmtId="0" fontId="19" fillId="2" borderId="5" xfId="31" applyFont="1" applyFill="1" applyBorder="1"/>
    <xf numFmtId="39" fontId="18" fillId="2" borderId="0" xfId="31" applyNumberFormat="1" applyFont="1" applyFill="1" applyBorder="1"/>
    <xf numFmtId="164" fontId="19" fillId="2" borderId="0" xfId="32" applyFont="1" applyFill="1" applyBorder="1"/>
    <xf numFmtId="4" fontId="19" fillId="2" borderId="0" xfId="32" applyNumberFormat="1" applyFont="1" applyFill="1" applyBorder="1" applyAlignment="1">
      <alignment horizontal="right"/>
    </xf>
    <xf numFmtId="0" fontId="18" fillId="2" borderId="5" xfId="31" applyFont="1" applyFill="1" applyBorder="1"/>
    <xf numFmtId="4" fontId="14" fillId="2" borderId="2" xfId="31" applyNumberFormat="1" applyFont="1" applyFill="1" applyBorder="1"/>
    <xf numFmtId="4" fontId="14" fillId="2" borderId="28" xfId="31" applyNumberFormat="1" applyFont="1" applyFill="1" applyBorder="1"/>
    <xf numFmtId="0" fontId="24" fillId="2" borderId="21" xfId="31" applyFont="1" applyFill="1" applyBorder="1" applyAlignment="1">
      <alignment horizontal="center" vertical="center" wrapText="1"/>
    </xf>
    <xf numFmtId="0" fontId="24" fillId="2" borderId="22" xfId="31" applyFont="1" applyFill="1" applyBorder="1" applyAlignment="1">
      <alignment horizontal="center" vertical="center" wrapText="1"/>
    </xf>
    <xf numFmtId="164" fontId="24" fillId="2" borderId="22" xfId="32" applyFont="1" applyFill="1" applyBorder="1" applyAlignment="1">
      <alignment horizontal="center" vertical="center" wrapText="1"/>
    </xf>
    <xf numFmtId="4" fontId="24" fillId="2" borderId="22" xfId="32" applyNumberFormat="1" applyFont="1" applyFill="1" applyBorder="1" applyAlignment="1">
      <alignment horizontal="center" vertical="center" wrapText="1"/>
    </xf>
    <xf numFmtId="164" fontId="24" fillId="2" borderId="23" xfId="32" applyFont="1" applyFill="1" applyBorder="1" applyAlignment="1">
      <alignment horizontal="center" vertical="center" wrapText="1"/>
    </xf>
    <xf numFmtId="164" fontId="16" fillId="2" borderId="22" xfId="31" applyNumberFormat="1" applyFont="1" applyFill="1" applyBorder="1" applyAlignment="1">
      <alignment horizontal="right"/>
    </xf>
    <xf numFmtId="4" fontId="16" fillId="2" borderId="22" xfId="31" applyNumberFormat="1" applyFont="1" applyFill="1" applyBorder="1" applyAlignment="1">
      <alignment horizontal="right"/>
    </xf>
    <xf numFmtId="0" fontId="16" fillId="2" borderId="22" xfId="31" applyFont="1" applyFill="1" applyBorder="1" applyAlignment="1">
      <alignment horizontal="right"/>
    </xf>
    <xf numFmtId="164" fontId="16" fillId="2" borderId="23" xfId="31" applyNumberFormat="1" applyFont="1" applyFill="1" applyBorder="1" applyAlignment="1">
      <alignment horizontal="right"/>
    </xf>
    <xf numFmtId="9" fontId="14" fillId="2" borderId="0" xfId="33" applyFont="1" applyFill="1" applyBorder="1"/>
    <xf numFmtId="0" fontId="17" fillId="2" borderId="25" xfId="31" applyFont="1" applyFill="1" applyBorder="1" applyAlignment="1">
      <alignment horizontal="left"/>
    </xf>
    <xf numFmtId="4" fontId="17" fillId="2" borderId="26" xfId="32" applyNumberFormat="1" applyFont="1" applyFill="1" applyBorder="1" applyAlignment="1">
      <alignment horizontal="right"/>
    </xf>
    <xf numFmtId="0" fontId="17" fillId="2" borderId="16" xfId="31" applyFont="1" applyFill="1" applyBorder="1" applyAlignment="1">
      <alignment horizontal="left"/>
    </xf>
    <xf numFmtId="164" fontId="17" fillId="2" borderId="16" xfId="32" applyFont="1" applyFill="1" applyBorder="1" applyAlignment="1">
      <alignment horizontal="right"/>
    </xf>
    <xf numFmtId="4" fontId="17" fillId="2" borderId="17" xfId="32" applyNumberFormat="1" applyFont="1" applyFill="1" applyBorder="1" applyAlignment="1">
      <alignment horizontal="right"/>
    </xf>
    <xf numFmtId="4" fontId="17" fillId="2" borderId="34" xfId="32" applyNumberFormat="1" applyFont="1" applyFill="1" applyBorder="1" applyAlignment="1">
      <alignment horizontal="right"/>
    </xf>
    <xf numFmtId="0" fontId="17" fillId="2" borderId="34" xfId="31" applyFont="1" applyFill="1" applyBorder="1" applyAlignment="1">
      <alignment horizontal="right"/>
    </xf>
    <xf numFmtId="4" fontId="17" fillId="2" borderId="35" xfId="32" applyNumberFormat="1" applyFont="1" applyFill="1" applyBorder="1" applyAlignment="1">
      <alignment horizontal="right"/>
    </xf>
    <xf numFmtId="164" fontId="16" fillId="2" borderId="21" xfId="32" applyFont="1" applyFill="1" applyBorder="1"/>
    <xf numFmtId="164" fontId="16" fillId="2" borderId="22" xfId="32" applyFont="1" applyFill="1" applyBorder="1" applyAlignment="1">
      <alignment horizontal="right"/>
    </xf>
    <xf numFmtId="4" fontId="16" fillId="2" borderId="22" xfId="32" applyNumberFormat="1" applyFont="1" applyFill="1" applyBorder="1" applyAlignment="1">
      <alignment horizontal="right"/>
    </xf>
    <xf numFmtId="164" fontId="16" fillId="2" borderId="23" xfId="32" applyFont="1" applyFill="1" applyBorder="1" applyAlignment="1">
      <alignment horizontal="right"/>
    </xf>
    <xf numFmtId="164" fontId="17" fillId="2" borderId="13" xfId="32" applyFont="1" applyFill="1" applyBorder="1" applyAlignment="1">
      <alignment horizontal="right"/>
    </xf>
    <xf numFmtId="4" fontId="17" fillId="2" borderId="14" xfId="32" applyNumberFormat="1" applyFont="1" applyFill="1" applyBorder="1" applyAlignment="1">
      <alignment horizontal="right"/>
    </xf>
    <xf numFmtId="4" fontId="17" fillId="2" borderId="20" xfId="32" applyNumberFormat="1" applyFont="1" applyFill="1" applyBorder="1" applyAlignment="1">
      <alignment horizontal="right"/>
    </xf>
    <xf numFmtId="4" fontId="17" fillId="2" borderId="0" xfId="32" applyNumberFormat="1" applyFont="1" applyFill="1" applyBorder="1" applyAlignment="1">
      <alignment horizontal="right"/>
    </xf>
    <xf numFmtId="164" fontId="14" fillId="2" borderId="0" xfId="32" applyFont="1" applyFill="1" applyBorder="1" applyAlignment="1">
      <alignment horizontal="right"/>
    </xf>
    <xf numFmtId="0" fontId="24" fillId="2" borderId="30" xfId="31" applyFont="1" applyFill="1" applyBorder="1" applyAlignment="1">
      <alignment horizontal="center" vertical="center" wrapText="1"/>
    </xf>
    <xf numFmtId="0" fontId="24" fillId="2" borderId="31" xfId="31" applyFont="1" applyFill="1" applyBorder="1" applyAlignment="1">
      <alignment horizontal="center" vertical="center" wrapText="1"/>
    </xf>
    <xf numFmtId="164" fontId="24" fillId="2" borderId="31" xfId="32" applyFont="1" applyFill="1" applyBorder="1" applyAlignment="1">
      <alignment horizontal="center" vertical="center" wrapText="1"/>
    </xf>
    <xf numFmtId="4" fontId="24" fillId="2" borderId="31" xfId="32" applyNumberFormat="1" applyFont="1" applyFill="1" applyBorder="1" applyAlignment="1">
      <alignment horizontal="center" vertical="center" wrapText="1"/>
    </xf>
    <xf numFmtId="164" fontId="24" fillId="2" borderId="32" xfId="32" applyFont="1" applyFill="1" applyBorder="1" applyAlignment="1">
      <alignment horizontal="center" vertical="center" wrapText="1"/>
    </xf>
    <xf numFmtId="0" fontId="17" fillId="2" borderId="24" xfId="31" applyFont="1" applyFill="1" applyBorder="1" applyAlignment="1">
      <alignment horizontal="left" wrapText="1"/>
    </xf>
    <xf numFmtId="164" fontId="17" fillId="2" borderId="25" xfId="32" applyFont="1" applyFill="1" applyBorder="1" applyAlignment="1">
      <alignment horizontal="right" wrapText="1"/>
    </xf>
    <xf numFmtId="39" fontId="17" fillId="2" borderId="25" xfId="32" applyNumberFormat="1" applyFont="1" applyFill="1" applyBorder="1" applyAlignment="1">
      <alignment horizontal="right" wrapText="1"/>
    </xf>
    <xf numFmtId="164" fontId="17" fillId="2" borderId="16" xfId="32" applyFont="1" applyFill="1" applyBorder="1" applyAlignment="1">
      <alignment horizontal="right" wrapText="1"/>
    </xf>
    <xf numFmtId="164" fontId="17" fillId="2" borderId="17" xfId="32" applyFont="1" applyFill="1" applyBorder="1" applyAlignment="1">
      <alignment horizontal="right" wrapText="1"/>
    </xf>
    <xf numFmtId="39" fontId="27" fillId="2" borderId="16" xfId="32" applyNumberFormat="1" applyFont="1" applyFill="1" applyBorder="1" applyAlignment="1">
      <alignment horizontal="right"/>
    </xf>
    <xf numFmtId="39" fontId="27" fillId="2" borderId="17" xfId="32" applyNumberFormat="1" applyFont="1" applyFill="1" applyBorder="1" applyAlignment="1">
      <alignment horizontal="right"/>
    </xf>
    <xf numFmtId="164" fontId="14" fillId="2" borderId="0" xfId="31" applyNumberFormat="1" applyFont="1" applyFill="1" applyBorder="1" applyAlignment="1">
      <alignment wrapText="1"/>
    </xf>
    <xf numFmtId="0" fontId="17" fillId="2" borderId="18" xfId="31" applyFont="1" applyFill="1" applyBorder="1" applyAlignment="1">
      <alignment horizontal="left" wrapText="1"/>
    </xf>
    <xf numFmtId="164" fontId="17" fillId="2" borderId="19" xfId="32" applyFont="1" applyFill="1" applyBorder="1" applyAlignment="1">
      <alignment horizontal="right" wrapText="1"/>
    </xf>
    <xf numFmtId="4" fontId="17" fillId="2" borderId="19" xfId="32" applyNumberFormat="1" applyFont="1" applyFill="1" applyBorder="1" applyAlignment="1">
      <alignment horizontal="right" wrapText="1"/>
    </xf>
    <xf numFmtId="164" fontId="16" fillId="2" borderId="9" xfId="32" applyFont="1" applyFill="1" applyBorder="1"/>
    <xf numFmtId="164" fontId="16" fillId="2" borderId="10" xfId="32" applyFont="1" applyFill="1" applyBorder="1" applyAlignment="1">
      <alignment horizontal="right"/>
    </xf>
    <xf numFmtId="164" fontId="16" fillId="2" borderId="10" xfId="32" applyFont="1" applyFill="1" applyBorder="1"/>
    <xf numFmtId="164" fontId="16" fillId="2" borderId="43" xfId="32" applyFont="1" applyFill="1" applyBorder="1"/>
    <xf numFmtId="4" fontId="14" fillId="2" borderId="2" xfId="32" applyNumberFormat="1" applyFont="1" applyFill="1" applyBorder="1" applyAlignment="1">
      <alignment horizontal="right"/>
    </xf>
    <xf numFmtId="164" fontId="26" fillId="2" borderId="0" xfId="32" applyFont="1" applyFill="1" applyBorder="1"/>
    <xf numFmtId="164" fontId="19" fillId="2" borderId="5" xfId="32" applyFont="1" applyFill="1" applyBorder="1"/>
    <xf numFmtId="0" fontId="24" fillId="2" borderId="28" xfId="31" applyFont="1" applyFill="1" applyBorder="1"/>
    <xf numFmtId="4" fontId="24" fillId="2" borderId="28" xfId="31" applyNumberFormat="1" applyFont="1" applyFill="1" applyBorder="1"/>
    <xf numFmtId="164" fontId="24" fillId="2" borderId="28" xfId="32" applyFont="1" applyFill="1" applyBorder="1"/>
    <xf numFmtId="164" fontId="24" fillId="2" borderId="29" xfId="32" applyFont="1" applyFill="1" applyBorder="1"/>
    <xf numFmtId="0" fontId="14" fillId="2" borderId="0" xfId="34" applyFont="1" applyFill="1" applyBorder="1"/>
    <xf numFmtId="0" fontId="14" fillId="2" borderId="0" xfId="34" applyFont="1" applyFill="1" applyBorder="1" applyAlignment="1">
      <alignment wrapText="1"/>
    </xf>
    <xf numFmtId="164" fontId="14" fillId="2" borderId="0" xfId="35" applyFont="1" applyFill="1" applyBorder="1"/>
    <xf numFmtId="0" fontId="14" fillId="2" borderId="4" xfId="34" applyFont="1" applyFill="1" applyBorder="1"/>
    <xf numFmtId="164" fontId="14" fillId="2" borderId="5" xfId="35" applyFont="1" applyFill="1" applyBorder="1"/>
    <xf numFmtId="0" fontId="15" fillId="2" borderId="4" xfId="34" applyFont="1" applyFill="1" applyBorder="1"/>
    <xf numFmtId="14" fontId="14" fillId="2" borderId="5" xfId="35" applyNumberFormat="1" applyFont="1" applyFill="1" applyBorder="1"/>
    <xf numFmtId="0" fontId="14" fillId="2" borderId="27" xfId="34" applyFont="1" applyFill="1" applyBorder="1"/>
    <xf numFmtId="0" fontId="14" fillId="2" borderId="28" xfId="34" applyFont="1" applyFill="1" applyBorder="1"/>
    <xf numFmtId="0" fontId="14" fillId="2" borderId="28" xfId="34" applyFont="1" applyFill="1" applyBorder="1" applyAlignment="1">
      <alignment wrapText="1"/>
    </xf>
    <xf numFmtId="164" fontId="14" fillId="2" borderId="28" xfId="35" applyFont="1" applyFill="1" applyBorder="1"/>
    <xf numFmtId="164" fontId="14" fillId="2" borderId="29" xfId="35" applyFont="1" applyFill="1" applyBorder="1"/>
    <xf numFmtId="0" fontId="15" fillId="2" borderId="1" xfId="34" applyFont="1" applyFill="1" applyBorder="1"/>
    <xf numFmtId="0" fontId="14" fillId="2" borderId="2" xfId="34" applyFont="1" applyFill="1" applyBorder="1"/>
    <xf numFmtId="0" fontId="14" fillId="2" borderId="2" xfId="34" applyFont="1" applyFill="1" applyBorder="1" applyAlignment="1">
      <alignment wrapText="1"/>
    </xf>
    <xf numFmtId="164" fontId="14" fillId="2" borderId="2" xfId="35" applyFont="1" applyFill="1" applyBorder="1"/>
    <xf numFmtId="164" fontId="14" fillId="2" borderId="3" xfId="35" applyFont="1" applyFill="1" applyBorder="1"/>
    <xf numFmtId="0" fontId="14" fillId="2" borderId="21" xfId="34" applyFont="1" applyFill="1" applyBorder="1" applyAlignment="1">
      <alignment horizontal="center" vertical="center" wrapText="1"/>
    </xf>
    <xf numFmtId="0" fontId="14" fillId="2" borderId="22" xfId="34" applyFont="1" applyFill="1" applyBorder="1" applyAlignment="1">
      <alignment horizontal="center" vertical="center" wrapText="1"/>
    </xf>
    <xf numFmtId="164" fontId="14" fillId="2" borderId="22" xfId="35" applyFont="1" applyFill="1" applyBorder="1" applyAlignment="1">
      <alignment horizontal="center" vertical="center" wrapText="1"/>
    </xf>
    <xf numFmtId="164" fontId="14" fillId="2" borderId="23" xfId="35" applyFont="1" applyFill="1" applyBorder="1" applyAlignment="1">
      <alignment horizontal="center" vertical="center" wrapText="1"/>
    </xf>
    <xf numFmtId="0" fontId="16" fillId="2" borderId="21" xfId="34" applyFont="1" applyFill="1" applyBorder="1" applyAlignment="1">
      <alignment horizontal="left"/>
    </xf>
    <xf numFmtId="0" fontId="16" fillId="2" borderId="22" xfId="34" applyFont="1" applyFill="1" applyBorder="1" applyAlignment="1">
      <alignment horizontal="center"/>
    </xf>
    <xf numFmtId="0" fontId="16" fillId="2" borderId="22" xfId="34" applyFont="1" applyFill="1" applyBorder="1" applyAlignment="1">
      <alignment horizontal="left" wrapText="1"/>
    </xf>
    <xf numFmtId="39" fontId="16" fillId="2" borderId="22" xfId="35" applyNumberFormat="1" applyFont="1" applyFill="1" applyBorder="1" applyAlignment="1">
      <alignment horizontal="right"/>
    </xf>
    <xf numFmtId="39" fontId="16" fillId="2" borderId="23" xfId="35" applyNumberFormat="1" applyFont="1" applyFill="1" applyBorder="1" applyAlignment="1">
      <alignment horizontal="right"/>
    </xf>
    <xf numFmtId="0" fontId="15" fillId="2" borderId="0" xfId="34" applyFont="1" applyFill="1" applyBorder="1"/>
    <xf numFmtId="0" fontId="17" fillId="2" borderId="12" xfId="34" applyFont="1" applyFill="1" applyBorder="1" applyAlignment="1">
      <alignment horizontal="left"/>
    </xf>
    <xf numFmtId="0" fontId="17" fillId="2" borderId="13" xfId="34" applyFont="1" applyFill="1" applyBorder="1"/>
    <xf numFmtId="0" fontId="17" fillId="2" borderId="13" xfId="34" applyFont="1" applyFill="1" applyBorder="1" applyAlignment="1">
      <alignment wrapText="1"/>
    </xf>
    <xf numFmtId="4" fontId="20" fillId="2" borderId="13" xfId="34" applyNumberFormat="1" applyFont="1" applyFill="1" applyBorder="1" applyAlignment="1">
      <alignment horizontal="right" vertical="center" wrapText="1" readingOrder="1"/>
    </xf>
    <xf numFmtId="4" fontId="20" fillId="2" borderId="14" xfId="34" applyNumberFormat="1" applyFont="1" applyFill="1" applyBorder="1" applyAlignment="1">
      <alignment horizontal="right" vertical="center" wrapText="1" readingOrder="1"/>
    </xf>
    <xf numFmtId="0" fontId="17" fillId="2" borderId="15" xfId="34" applyFont="1" applyFill="1" applyBorder="1" applyAlignment="1">
      <alignment horizontal="left"/>
    </xf>
    <xf numFmtId="0" fontId="17" fillId="2" borderId="16" xfId="34" applyFont="1" applyFill="1" applyBorder="1"/>
    <xf numFmtId="0" fontId="17" fillId="2" borderId="16" xfId="34" applyFont="1" applyFill="1" applyBorder="1" applyAlignment="1">
      <alignment wrapText="1"/>
    </xf>
    <xf numFmtId="4" fontId="20" fillId="2" borderId="16" xfId="34" applyNumberFormat="1" applyFont="1" applyFill="1" applyBorder="1" applyAlignment="1">
      <alignment horizontal="right" vertical="center" wrapText="1" readingOrder="1"/>
    </xf>
    <xf numFmtId="4" fontId="20" fillId="2" borderId="17" xfId="34" applyNumberFormat="1" applyFont="1" applyFill="1" applyBorder="1" applyAlignment="1">
      <alignment horizontal="right" vertical="center" wrapText="1" readingOrder="1"/>
    </xf>
    <xf numFmtId="4" fontId="21" fillId="2" borderId="16" xfId="34" applyNumberFormat="1" applyFont="1" applyFill="1" applyBorder="1" applyAlignment="1">
      <alignment horizontal="right" vertical="center" wrapText="1" readingOrder="1"/>
    </xf>
    <xf numFmtId="4" fontId="21" fillId="2" borderId="17" xfId="34" applyNumberFormat="1" applyFont="1" applyFill="1" applyBorder="1" applyAlignment="1">
      <alignment horizontal="right" vertical="center" wrapText="1" readingOrder="1"/>
    </xf>
    <xf numFmtId="4" fontId="22" fillId="2" borderId="16" xfId="34" applyNumberFormat="1" applyFont="1" applyFill="1" applyBorder="1" applyAlignment="1">
      <alignment horizontal="right" vertical="center" wrapText="1" readingOrder="1"/>
    </xf>
    <xf numFmtId="0" fontId="17" fillId="2" borderId="18" xfId="34" applyFont="1" applyFill="1" applyBorder="1" applyAlignment="1">
      <alignment horizontal="left"/>
    </xf>
    <xf numFmtId="0" fontId="17" fillId="2" borderId="19" xfId="34" applyFont="1" applyFill="1" applyBorder="1"/>
    <xf numFmtId="0" fontId="17" fillId="2" borderId="19" xfId="34" applyFont="1" applyFill="1" applyBorder="1" applyAlignment="1">
      <alignment wrapText="1"/>
    </xf>
    <xf numFmtId="4" fontId="20" fillId="2" borderId="19" xfId="34" applyNumberFormat="1" applyFont="1" applyFill="1" applyBorder="1" applyAlignment="1">
      <alignment horizontal="right" vertical="center" wrapText="1" readingOrder="1"/>
    </xf>
    <xf numFmtId="4" fontId="20" fillId="2" borderId="20" xfId="34" applyNumberFormat="1" applyFont="1" applyFill="1" applyBorder="1" applyAlignment="1">
      <alignment horizontal="right" vertical="center" wrapText="1" readingOrder="1"/>
    </xf>
    <xf numFmtId="0" fontId="17" fillId="2" borderId="0" xfId="34" applyFont="1" applyFill="1" applyBorder="1" applyAlignment="1">
      <alignment horizontal="left"/>
    </xf>
    <xf numFmtId="0" fontId="17" fillId="2" borderId="0" xfId="34" applyFont="1" applyFill="1" applyBorder="1"/>
    <xf numFmtId="0" fontId="17" fillId="2" borderId="0" xfId="34" applyFont="1" applyFill="1" applyBorder="1" applyAlignment="1">
      <alignment wrapText="1"/>
    </xf>
    <xf numFmtId="4" fontId="20" fillId="2" borderId="0" xfId="34" applyNumberFormat="1" applyFont="1" applyFill="1" applyBorder="1" applyAlignment="1">
      <alignment horizontal="right" vertical="center" wrapText="1" readingOrder="1"/>
    </xf>
    <xf numFmtId="39" fontId="17" fillId="2" borderId="0" xfId="35" applyNumberFormat="1" applyFont="1" applyFill="1" applyBorder="1" applyAlignment="1">
      <alignment horizontal="right"/>
    </xf>
    <xf numFmtId="0" fontId="20" fillId="2" borderId="0" xfId="34" applyNumberFormat="1" applyFont="1" applyFill="1" applyBorder="1" applyAlignment="1">
      <alignment horizontal="right" vertical="center" wrapText="1" readingOrder="1"/>
    </xf>
    <xf numFmtId="4" fontId="23" fillId="2" borderId="0" xfId="34" applyNumberFormat="1" applyFont="1" applyFill="1" applyBorder="1" applyAlignment="1">
      <alignment vertical="top" wrapText="1" readingOrder="1"/>
    </xf>
    <xf numFmtId="0" fontId="15" fillId="2" borderId="6" xfId="34" applyFont="1" applyFill="1" applyBorder="1"/>
    <xf numFmtId="0" fontId="14" fillId="2" borderId="7" xfId="34" applyFont="1" applyFill="1" applyBorder="1"/>
    <xf numFmtId="0" fontId="14" fillId="2" borderId="7" xfId="34" applyFont="1" applyFill="1" applyBorder="1" applyAlignment="1">
      <alignment wrapText="1"/>
    </xf>
    <xf numFmtId="164" fontId="14" fillId="2" borderId="7" xfId="35" applyFont="1" applyFill="1" applyBorder="1"/>
    <xf numFmtId="164" fontId="14" fillId="2" borderId="8" xfId="35" applyFont="1" applyFill="1" applyBorder="1"/>
    <xf numFmtId="0" fontId="14" fillId="2" borderId="1" xfId="34" applyFont="1" applyFill="1" applyBorder="1" applyAlignment="1">
      <alignment horizontal="center" vertical="center" wrapText="1"/>
    </xf>
    <xf numFmtId="0" fontId="14" fillId="2" borderId="30" xfId="34" applyFont="1" applyFill="1" applyBorder="1" applyAlignment="1">
      <alignment horizontal="center" vertical="center" wrapText="1"/>
    </xf>
    <xf numFmtId="0" fontId="14" fillId="2" borderId="31" xfId="34" applyFont="1" applyFill="1" applyBorder="1" applyAlignment="1">
      <alignment horizontal="center" vertical="center" wrapText="1"/>
    </xf>
    <xf numFmtId="164" fontId="14" fillId="2" borderId="31" xfId="35" applyFont="1" applyFill="1" applyBorder="1" applyAlignment="1">
      <alignment horizontal="center" vertical="center" wrapText="1"/>
    </xf>
    <xf numFmtId="0" fontId="17" fillId="2" borderId="24" xfId="34" applyFont="1" applyFill="1" applyBorder="1" applyAlignment="1">
      <alignment horizontal="left"/>
    </xf>
    <xf numFmtId="0" fontId="17" fillId="2" borderId="25" xfId="34" applyFont="1" applyFill="1" applyBorder="1"/>
    <xf numFmtId="0" fontId="17" fillId="2" borderId="25" xfId="34" applyFont="1" applyFill="1" applyBorder="1" applyAlignment="1">
      <alignment wrapText="1"/>
    </xf>
    <xf numFmtId="4" fontId="20" fillId="2" borderId="25" xfId="34" applyNumberFormat="1" applyFont="1" applyFill="1" applyBorder="1" applyAlignment="1">
      <alignment horizontal="right" vertical="center" wrapText="1" readingOrder="1"/>
    </xf>
    <xf numFmtId="4" fontId="20" fillId="2" borderId="26" xfId="34" applyNumberFormat="1" applyFont="1" applyFill="1" applyBorder="1" applyAlignment="1">
      <alignment horizontal="right" vertical="center" wrapText="1" readingOrder="1"/>
    </xf>
    <xf numFmtId="0" fontId="27" fillId="2" borderId="0" xfId="34" applyFont="1" applyFill="1" applyAlignment="1">
      <alignment horizontal="justify" vertical="center"/>
    </xf>
    <xf numFmtId="0" fontId="14" fillId="2" borderId="6" xfId="34" applyFont="1" applyFill="1" applyBorder="1" applyAlignment="1">
      <alignment horizontal="center" vertical="center" wrapText="1"/>
    </xf>
    <xf numFmtId="39" fontId="17" fillId="2" borderId="13" xfId="35" applyNumberFormat="1" applyFont="1" applyFill="1" applyBorder="1" applyAlignment="1">
      <alignment horizontal="right"/>
    </xf>
    <xf numFmtId="39" fontId="17" fillId="2" borderId="14" xfId="35" applyNumberFormat="1" applyFont="1" applyFill="1" applyBorder="1" applyAlignment="1">
      <alignment horizontal="right"/>
    </xf>
    <xf numFmtId="0" fontId="17" fillId="2" borderId="33" xfId="34" applyFont="1" applyFill="1" applyBorder="1" applyAlignment="1">
      <alignment horizontal="left"/>
    </xf>
    <xf numFmtId="0" fontId="17" fillId="2" borderId="34" xfId="34" applyFont="1" applyFill="1" applyBorder="1"/>
    <xf numFmtId="0" fontId="17" fillId="2" borderId="34" xfId="34" applyFont="1" applyFill="1" applyBorder="1" applyAlignment="1">
      <alignment wrapText="1"/>
    </xf>
    <xf numFmtId="39" fontId="17" fillId="2" borderId="34" xfId="35" applyNumberFormat="1" applyFont="1" applyFill="1" applyBorder="1" applyAlignment="1">
      <alignment horizontal="right"/>
    </xf>
    <xf numFmtId="39" fontId="17" fillId="2" borderId="16" xfId="35" applyNumberFormat="1" applyFont="1" applyFill="1" applyBorder="1" applyAlignment="1">
      <alignment horizontal="right"/>
    </xf>
    <xf numFmtId="39" fontId="17" fillId="2" borderId="17" xfId="35" applyNumberFormat="1" applyFont="1" applyFill="1" applyBorder="1" applyAlignment="1">
      <alignment horizontal="right"/>
    </xf>
    <xf numFmtId="39" fontId="17" fillId="2" borderId="35" xfId="35" applyNumberFormat="1" applyFont="1" applyFill="1" applyBorder="1" applyAlignment="1">
      <alignment horizontal="right"/>
    </xf>
    <xf numFmtId="0" fontId="16" fillId="2" borderId="22" xfId="34" applyFont="1" applyFill="1" applyBorder="1"/>
    <xf numFmtId="0" fontId="16" fillId="2" borderId="22" xfId="34" applyFont="1" applyFill="1" applyBorder="1" applyAlignment="1">
      <alignment wrapText="1"/>
    </xf>
    <xf numFmtId="39" fontId="17" fillId="2" borderId="19" xfId="35" applyNumberFormat="1" applyFont="1" applyFill="1" applyBorder="1" applyAlignment="1">
      <alignment horizontal="right"/>
    </xf>
    <xf numFmtId="39" fontId="17" fillId="2" borderId="20" xfId="35" applyNumberFormat="1" applyFont="1" applyFill="1" applyBorder="1" applyAlignment="1">
      <alignment horizontal="right"/>
    </xf>
    <xf numFmtId="165" fontId="14" fillId="2" borderId="0" xfId="34" applyNumberFormat="1" applyFont="1" applyFill="1" applyBorder="1"/>
    <xf numFmtId="0" fontId="27" fillId="2" borderId="15" xfId="34" applyFont="1" applyFill="1" applyBorder="1" applyAlignment="1">
      <alignment horizontal="left"/>
    </xf>
    <xf numFmtId="0" fontId="27" fillId="2" borderId="16" xfId="34" applyFont="1" applyFill="1" applyBorder="1"/>
    <xf numFmtId="0" fontId="27" fillId="2" borderId="16" xfId="34" applyFont="1" applyFill="1" applyBorder="1" applyAlignment="1">
      <alignment wrapText="1"/>
    </xf>
    <xf numFmtId="4" fontId="14" fillId="2" borderId="0" xfId="34" applyNumberFormat="1" applyFont="1" applyFill="1" applyBorder="1"/>
    <xf numFmtId="0" fontId="14" fillId="2" borderId="0" xfId="34" applyFont="1" applyFill="1" applyBorder="1" applyAlignment="1">
      <alignment horizontal="center"/>
    </xf>
    <xf numFmtId="0" fontId="24" fillId="2" borderId="0" xfId="34" applyFont="1" applyFill="1" applyBorder="1"/>
    <xf numFmtId="0" fontId="24" fillId="2" borderId="0" xfId="34" applyFont="1" applyFill="1" applyBorder="1" applyAlignment="1">
      <alignment wrapText="1"/>
    </xf>
    <xf numFmtId="164" fontId="24" fillId="2" borderId="0" xfId="35" applyFont="1" applyFill="1" applyBorder="1"/>
    <xf numFmtId="39" fontId="16" fillId="2" borderId="30" xfId="35" applyNumberFormat="1" applyFont="1" applyFill="1" applyBorder="1" applyAlignment="1">
      <alignment horizontal="right"/>
    </xf>
    <xf numFmtId="39" fontId="16" fillId="2" borderId="37" xfId="35" applyNumberFormat="1" applyFont="1" applyFill="1" applyBorder="1" applyAlignment="1">
      <alignment horizontal="right"/>
    </xf>
    <xf numFmtId="0" fontId="14" fillId="2" borderId="1" xfId="34" applyFont="1" applyFill="1" applyBorder="1"/>
    <xf numFmtId="4" fontId="14" fillId="2" borderId="2" xfId="35" applyNumberFormat="1" applyFont="1" applyFill="1" applyBorder="1"/>
    <xf numFmtId="164" fontId="24" fillId="2" borderId="2" xfId="35" applyFont="1" applyFill="1" applyBorder="1"/>
    <xf numFmtId="0" fontId="14" fillId="2" borderId="4" xfId="36" applyFont="1" applyFill="1" applyBorder="1"/>
    <xf numFmtId="0" fontId="14" fillId="2" borderId="0" xfId="36" applyFont="1" applyFill="1" applyBorder="1"/>
    <xf numFmtId="0" fontId="14" fillId="2" borderId="0" xfId="36" applyFont="1" applyFill="1" applyBorder="1" applyAlignment="1">
      <alignment wrapText="1"/>
    </xf>
    <xf numFmtId="164" fontId="14" fillId="2" borderId="0" xfId="37" applyFont="1" applyFill="1" applyBorder="1"/>
    <xf numFmtId="164" fontId="24" fillId="2" borderId="0" xfId="37" applyFont="1" applyFill="1" applyBorder="1"/>
    <xf numFmtId="164" fontId="14" fillId="2" borderId="5" xfId="37" applyFont="1" applyFill="1" applyBorder="1"/>
    <xf numFmtId="39" fontId="14" fillId="2" borderId="0" xfId="34" applyNumberFormat="1" applyFont="1" applyFill="1" applyBorder="1"/>
    <xf numFmtId="0" fontId="15" fillId="2" borderId="0" xfId="34" applyFont="1" applyFill="1" applyBorder="1" applyAlignment="1">
      <alignment wrapText="1"/>
    </xf>
    <xf numFmtId="164" fontId="15" fillId="2" borderId="0" xfId="35" applyFont="1" applyFill="1" applyBorder="1"/>
    <xf numFmtId="164" fontId="24" fillId="2" borderId="5" xfId="35" applyFont="1" applyFill="1" applyBorder="1"/>
    <xf numFmtId="0" fontId="25" fillId="2" borderId="0" xfId="34" applyFont="1" applyFill="1" applyBorder="1"/>
    <xf numFmtId="0" fontId="15" fillId="2" borderId="28" xfId="34" applyFont="1" applyFill="1" applyBorder="1" applyAlignment="1">
      <alignment wrapText="1"/>
    </xf>
    <xf numFmtId="164" fontId="15" fillId="2" borderId="28" xfId="35" applyFont="1" applyFill="1" applyBorder="1"/>
    <xf numFmtId="4" fontId="14" fillId="2" borderId="0" xfId="36" applyNumberFormat="1" applyFont="1" applyFill="1" applyBorder="1"/>
    <xf numFmtId="0" fontId="14" fillId="2" borderId="1" xfId="36" applyFont="1" applyFill="1" applyBorder="1"/>
    <xf numFmtId="0" fontId="14" fillId="2" borderId="2" xfId="36" applyFont="1" applyFill="1" applyBorder="1"/>
    <xf numFmtId="4" fontId="14" fillId="2" borderId="2" xfId="36" applyNumberFormat="1" applyFont="1" applyFill="1" applyBorder="1"/>
    <xf numFmtId="164" fontId="14" fillId="2" borderId="2" xfId="37" applyFont="1" applyFill="1" applyBorder="1"/>
    <xf numFmtId="164" fontId="14" fillId="2" borderId="3" xfId="37" applyFont="1" applyFill="1" applyBorder="1"/>
    <xf numFmtId="0" fontId="15" fillId="2" borderId="4" xfId="36" applyFont="1" applyFill="1" applyBorder="1"/>
    <xf numFmtId="14" fontId="14" fillId="2" borderId="5" xfId="37" applyNumberFormat="1" applyFont="1" applyFill="1" applyBorder="1"/>
    <xf numFmtId="0" fontId="14" fillId="2" borderId="27" xfId="36" applyFont="1" applyFill="1" applyBorder="1"/>
    <xf numFmtId="0" fontId="14" fillId="2" borderId="28" xfId="36" applyFont="1" applyFill="1" applyBorder="1"/>
    <xf numFmtId="4" fontId="14" fillId="2" borderId="28" xfId="36" applyNumberFormat="1" applyFont="1" applyFill="1" applyBorder="1"/>
    <xf numFmtId="164" fontId="14" fillId="2" borderId="28" xfId="37" applyFont="1" applyFill="1" applyBorder="1"/>
    <xf numFmtId="164" fontId="14" fillId="2" borderId="29" xfId="37" applyFont="1" applyFill="1" applyBorder="1"/>
    <xf numFmtId="0" fontId="24" fillId="2" borderId="21" xfId="36" applyFont="1" applyFill="1" applyBorder="1" applyAlignment="1">
      <alignment horizontal="center" vertical="center" wrapText="1"/>
    </xf>
    <xf numFmtId="0" fontId="24" fillId="2" borderId="22" xfId="36" applyFont="1" applyFill="1" applyBorder="1" applyAlignment="1">
      <alignment horizontal="center" vertical="center" wrapText="1"/>
    </xf>
    <xf numFmtId="164" fontId="24" fillId="2" borderId="22" xfId="37" applyFont="1" applyFill="1" applyBorder="1" applyAlignment="1">
      <alignment horizontal="center" vertical="center" wrapText="1"/>
    </xf>
    <xf numFmtId="4" fontId="24" fillId="2" borderId="22" xfId="37" applyNumberFormat="1" applyFont="1" applyFill="1" applyBorder="1" applyAlignment="1">
      <alignment horizontal="center" vertical="center" wrapText="1"/>
    </xf>
    <xf numFmtId="164" fontId="24" fillId="2" borderId="23" xfId="37" applyFont="1" applyFill="1" applyBorder="1" applyAlignment="1">
      <alignment horizontal="center" vertical="center" wrapText="1"/>
    </xf>
    <xf numFmtId="0" fontId="16" fillId="2" borderId="21" xfId="36" applyFont="1" applyFill="1" applyBorder="1" applyAlignment="1">
      <alignment horizontal="left"/>
    </xf>
    <xf numFmtId="0" fontId="16" fillId="2" borderId="22" xfId="36" applyFont="1" applyFill="1" applyBorder="1" applyAlignment="1">
      <alignment horizontal="center"/>
    </xf>
    <xf numFmtId="0" fontId="16" fillId="2" borderId="22" xfId="36" applyFont="1" applyFill="1" applyBorder="1" applyAlignment="1">
      <alignment horizontal="left"/>
    </xf>
    <xf numFmtId="164" fontId="16" fillId="2" borderId="22" xfId="36" applyNumberFormat="1" applyFont="1" applyFill="1" applyBorder="1" applyAlignment="1">
      <alignment horizontal="right"/>
    </xf>
    <xf numFmtId="4" fontId="16" fillId="2" borderId="22" xfId="36" applyNumberFormat="1" applyFont="1" applyFill="1" applyBorder="1" applyAlignment="1">
      <alignment horizontal="right"/>
    </xf>
    <xf numFmtId="0" fontId="16" fillId="2" borderId="22" xfId="36" applyFont="1" applyFill="1" applyBorder="1" applyAlignment="1">
      <alignment horizontal="right"/>
    </xf>
    <xf numFmtId="164" fontId="16" fillId="2" borderId="23" xfId="36" applyNumberFormat="1" applyFont="1" applyFill="1" applyBorder="1" applyAlignment="1">
      <alignment horizontal="right"/>
    </xf>
    <xf numFmtId="9" fontId="14" fillId="2" borderId="0" xfId="38" applyFont="1" applyFill="1" applyBorder="1"/>
    <xf numFmtId="0" fontId="17" fillId="2" borderId="24" xfId="36" applyFont="1" applyFill="1" applyBorder="1" applyAlignment="1">
      <alignment horizontal="left"/>
    </xf>
    <xf numFmtId="0" fontId="17" fillId="2" borderId="25" xfId="36" applyFont="1" applyFill="1" applyBorder="1" applyAlignment="1">
      <alignment horizontal="left"/>
    </xf>
    <xf numFmtId="39" fontId="17" fillId="2" borderId="25" xfId="37" applyNumberFormat="1" applyFont="1" applyFill="1" applyBorder="1" applyAlignment="1">
      <alignment horizontal="right"/>
    </xf>
    <xf numFmtId="4" fontId="17" fillId="2" borderId="25" xfId="37" applyNumberFormat="1" applyFont="1" applyFill="1" applyBorder="1" applyAlignment="1">
      <alignment horizontal="right"/>
    </xf>
    <xf numFmtId="164" fontId="17" fillId="2" borderId="25" xfId="37" applyFont="1" applyFill="1" applyBorder="1" applyAlignment="1">
      <alignment horizontal="right"/>
    </xf>
    <xf numFmtId="4" fontId="17" fillId="2" borderId="26" xfId="37" applyNumberFormat="1" applyFont="1" applyFill="1" applyBorder="1" applyAlignment="1">
      <alignment horizontal="right"/>
    </xf>
    <xf numFmtId="0" fontId="17" fillId="2" borderId="15" xfId="36" applyFont="1" applyFill="1" applyBorder="1" applyAlignment="1">
      <alignment horizontal="left"/>
    </xf>
    <xf numFmtId="0" fontId="17" fillId="2" borderId="16" xfId="36" applyFont="1" applyFill="1" applyBorder="1" applyAlignment="1">
      <alignment horizontal="left"/>
    </xf>
    <xf numFmtId="39" fontId="17" fillId="2" borderId="16" xfId="37" applyNumberFormat="1" applyFont="1" applyFill="1" applyBorder="1" applyAlignment="1">
      <alignment horizontal="right"/>
    </xf>
    <xf numFmtId="4" fontId="17" fillId="2" borderId="16" xfId="37" applyNumberFormat="1" applyFont="1" applyFill="1" applyBorder="1" applyAlignment="1">
      <alignment horizontal="right"/>
    </xf>
    <xf numFmtId="164" fontId="17" fillId="2" borderId="16" xfId="37" applyFont="1" applyFill="1" applyBorder="1" applyAlignment="1">
      <alignment horizontal="right"/>
    </xf>
    <xf numFmtId="4" fontId="17" fillId="2" borderId="17" xfId="37" applyNumberFormat="1" applyFont="1" applyFill="1" applyBorder="1" applyAlignment="1">
      <alignment horizontal="right"/>
    </xf>
    <xf numFmtId="0" fontId="17" fillId="2" borderId="16" xfId="36" applyFont="1" applyFill="1" applyBorder="1"/>
    <xf numFmtId="39" fontId="17" fillId="2" borderId="17" xfId="37" applyNumberFormat="1" applyFont="1" applyFill="1" applyBorder="1" applyAlignment="1">
      <alignment horizontal="right"/>
    </xf>
    <xf numFmtId="0" fontId="17" fillId="2" borderId="33" xfId="36" applyFont="1" applyFill="1" applyBorder="1" applyAlignment="1">
      <alignment horizontal="left"/>
    </xf>
    <xf numFmtId="0" fontId="17" fillId="2" borderId="34" xfId="36" applyFont="1" applyFill="1" applyBorder="1"/>
    <xf numFmtId="39" fontId="17" fillId="2" borderId="34" xfId="37" applyNumberFormat="1" applyFont="1" applyFill="1" applyBorder="1" applyAlignment="1">
      <alignment horizontal="right"/>
    </xf>
    <xf numFmtId="4" fontId="17" fillId="2" borderId="34" xfId="37" applyNumberFormat="1" applyFont="1" applyFill="1" applyBorder="1" applyAlignment="1">
      <alignment horizontal="right"/>
    </xf>
    <xf numFmtId="0" fontId="17" fillId="2" borderId="34" xfId="36" applyFont="1" applyFill="1" applyBorder="1" applyAlignment="1">
      <alignment horizontal="right"/>
    </xf>
    <xf numFmtId="4" fontId="17" fillId="2" borderId="35" xfId="37" applyNumberFormat="1" applyFont="1" applyFill="1" applyBorder="1" applyAlignment="1">
      <alignment horizontal="right"/>
    </xf>
    <xf numFmtId="164" fontId="16" fillId="2" borderId="21" xfId="37" applyFont="1" applyFill="1" applyBorder="1"/>
    <xf numFmtId="0" fontId="16" fillId="2" borderId="22" xfId="36" applyFont="1" applyFill="1" applyBorder="1"/>
    <xf numFmtId="0" fontId="16" fillId="2" borderId="22" xfId="36" applyFont="1" applyFill="1" applyBorder="1" applyAlignment="1">
      <alignment wrapText="1"/>
    </xf>
    <xf numFmtId="164" fontId="16" fillId="2" borderId="22" xfId="37" applyFont="1" applyFill="1" applyBorder="1" applyAlignment="1">
      <alignment horizontal="right"/>
    </xf>
    <xf numFmtId="39" fontId="16" fillId="2" borderId="22" xfId="37" applyNumberFormat="1" applyFont="1" applyFill="1" applyBorder="1" applyAlignment="1">
      <alignment horizontal="right"/>
    </xf>
    <xf numFmtId="4" fontId="16" fillId="2" borderId="22" xfId="37" applyNumberFormat="1" applyFont="1" applyFill="1" applyBorder="1" applyAlignment="1">
      <alignment horizontal="right"/>
    </xf>
    <xf numFmtId="164" fontId="16" fillId="2" borderId="23" xfId="37" applyFont="1" applyFill="1" applyBorder="1" applyAlignment="1">
      <alignment horizontal="right"/>
    </xf>
    <xf numFmtId="0" fontId="17" fillId="2" borderId="12" xfId="36" applyFont="1" applyFill="1" applyBorder="1" applyAlignment="1">
      <alignment horizontal="left"/>
    </xf>
    <xf numFmtId="0" fontId="17" fillId="2" borderId="13" xfId="36" applyFont="1" applyFill="1" applyBorder="1"/>
    <xf numFmtId="0" fontId="17" fillId="2" borderId="13" xfId="36" applyFont="1" applyFill="1" applyBorder="1" applyAlignment="1">
      <alignment wrapText="1"/>
    </xf>
    <xf numFmtId="164" fontId="17" fillId="2" borderId="13" xfId="37" applyFont="1" applyFill="1" applyBorder="1" applyAlignment="1">
      <alignment horizontal="right"/>
    </xf>
    <xf numFmtId="4" fontId="17" fillId="2" borderId="13" xfId="37" applyNumberFormat="1" applyFont="1" applyFill="1" applyBorder="1" applyAlignment="1">
      <alignment horizontal="right"/>
    </xf>
    <xf numFmtId="39" fontId="17" fillId="2" borderId="13" xfId="37" applyNumberFormat="1" applyFont="1" applyFill="1" applyBorder="1" applyAlignment="1">
      <alignment horizontal="right"/>
    </xf>
    <xf numFmtId="4" fontId="17" fillId="2" borderId="14" xfId="37" applyNumberFormat="1" applyFont="1" applyFill="1" applyBorder="1" applyAlignment="1">
      <alignment horizontal="right"/>
    </xf>
    <xf numFmtId="0" fontId="17" fillId="2" borderId="16" xfId="36" applyFont="1" applyFill="1" applyBorder="1" applyAlignment="1">
      <alignment wrapText="1"/>
    </xf>
    <xf numFmtId="0" fontId="17" fillId="2" borderId="18" xfId="36" applyFont="1" applyFill="1" applyBorder="1" applyAlignment="1">
      <alignment horizontal="left"/>
    </xf>
    <xf numFmtId="0" fontId="17" fillId="2" borderId="19" xfId="36" applyFont="1" applyFill="1" applyBorder="1"/>
    <xf numFmtId="0" fontId="17" fillId="2" borderId="19" xfId="36" applyFont="1" applyFill="1" applyBorder="1" applyAlignment="1">
      <alignment wrapText="1"/>
    </xf>
    <xf numFmtId="164" fontId="17" fillId="2" borderId="19" xfId="37" applyFont="1" applyFill="1" applyBorder="1" applyAlignment="1">
      <alignment horizontal="right"/>
    </xf>
    <xf numFmtId="4" fontId="17" fillId="2" borderId="19" xfId="37" applyNumberFormat="1" applyFont="1" applyFill="1" applyBorder="1" applyAlignment="1">
      <alignment horizontal="right"/>
    </xf>
    <xf numFmtId="39" fontId="17" fillId="2" borderId="19" xfId="37" applyNumberFormat="1" applyFont="1" applyFill="1" applyBorder="1" applyAlignment="1">
      <alignment horizontal="right"/>
    </xf>
    <xf numFmtId="4" fontId="17" fillId="2" borderId="20" xfId="37" applyNumberFormat="1" applyFont="1" applyFill="1" applyBorder="1" applyAlignment="1">
      <alignment horizontal="right"/>
    </xf>
    <xf numFmtId="0" fontId="17" fillId="2" borderId="0" xfId="36" applyFont="1" applyFill="1" applyBorder="1" applyAlignment="1">
      <alignment horizontal="left"/>
    </xf>
    <xf numFmtId="0" fontId="17" fillId="2" borderId="0" xfId="36" applyFont="1" applyFill="1" applyBorder="1"/>
    <xf numFmtId="0" fontId="17" fillId="2" borderId="0" xfId="36" applyFont="1" applyFill="1" applyBorder="1" applyAlignment="1">
      <alignment wrapText="1"/>
    </xf>
    <xf numFmtId="164" fontId="17" fillId="2" borderId="0" xfId="37" applyFont="1" applyFill="1" applyBorder="1" applyAlignment="1">
      <alignment horizontal="right"/>
    </xf>
    <xf numFmtId="4" fontId="17" fillId="2" borderId="0" xfId="37" applyNumberFormat="1" applyFont="1" applyFill="1" applyBorder="1" applyAlignment="1">
      <alignment horizontal="right"/>
    </xf>
    <xf numFmtId="39" fontId="17" fillId="2" borderId="0" xfId="37" applyNumberFormat="1" applyFont="1" applyFill="1" applyBorder="1" applyAlignment="1">
      <alignment horizontal="right"/>
    </xf>
    <xf numFmtId="0" fontId="14" fillId="2" borderId="0" xfId="36" applyFont="1" applyFill="1" applyBorder="1" applyAlignment="1">
      <alignment horizontal="left"/>
    </xf>
    <xf numFmtId="164" fontId="14" fillId="2" borderId="0" xfId="37" applyFont="1" applyFill="1" applyBorder="1" applyAlignment="1">
      <alignment horizontal="right"/>
    </xf>
    <xf numFmtId="4" fontId="14" fillId="2" borderId="0" xfId="37" applyNumberFormat="1" applyFont="1" applyFill="1" applyBorder="1" applyAlignment="1">
      <alignment horizontal="right"/>
    </xf>
    <xf numFmtId="39" fontId="14" fillId="2" borderId="0" xfId="37" applyNumberFormat="1" applyFont="1" applyFill="1" applyBorder="1" applyAlignment="1">
      <alignment horizontal="right"/>
    </xf>
    <xf numFmtId="164" fontId="14" fillId="2" borderId="0" xfId="36" applyNumberFormat="1" applyFont="1" applyFill="1" applyBorder="1"/>
    <xf numFmtId="0" fontId="24" fillId="2" borderId="30" xfId="36" applyFont="1" applyFill="1" applyBorder="1" applyAlignment="1">
      <alignment horizontal="center" vertical="center" wrapText="1"/>
    </xf>
    <xf numFmtId="0" fontId="24" fillId="2" borderId="31" xfId="36" applyFont="1" applyFill="1" applyBorder="1" applyAlignment="1">
      <alignment horizontal="center" vertical="center" wrapText="1"/>
    </xf>
    <xf numFmtId="164" fontId="24" fillId="2" borderId="31" xfId="37" applyFont="1" applyFill="1" applyBorder="1" applyAlignment="1">
      <alignment horizontal="center" vertical="center" wrapText="1"/>
    </xf>
    <xf numFmtId="4" fontId="24" fillId="2" borderId="31" xfId="37" applyNumberFormat="1" applyFont="1" applyFill="1" applyBorder="1" applyAlignment="1">
      <alignment horizontal="center" vertical="center" wrapText="1"/>
    </xf>
    <xf numFmtId="164" fontId="24" fillId="2" borderId="32" xfId="37" applyFont="1" applyFill="1" applyBorder="1" applyAlignment="1">
      <alignment horizontal="center" vertical="center" wrapText="1"/>
    </xf>
    <xf numFmtId="0" fontId="17" fillId="2" borderId="24" xfId="36" applyFont="1" applyFill="1" applyBorder="1" applyAlignment="1">
      <alignment horizontal="left" wrapText="1"/>
    </xf>
    <xf numFmtId="0" fontId="17" fillId="2" borderId="25" xfId="36" applyFont="1" applyFill="1" applyBorder="1" applyAlignment="1">
      <alignment wrapText="1"/>
    </xf>
    <xf numFmtId="164" fontId="17" fillId="2" borderId="25" xfId="37" applyFont="1" applyFill="1" applyBorder="1" applyAlignment="1">
      <alignment horizontal="right" wrapText="1"/>
    </xf>
    <xf numFmtId="39" fontId="17" fillId="2" borderId="25" xfId="37" applyNumberFormat="1" applyFont="1" applyFill="1" applyBorder="1" applyAlignment="1">
      <alignment horizontal="right" wrapText="1"/>
    </xf>
    <xf numFmtId="39" fontId="17" fillId="2" borderId="26" xfId="37" applyNumberFormat="1" applyFont="1" applyFill="1" applyBorder="1" applyAlignment="1">
      <alignment horizontal="right"/>
    </xf>
    <xf numFmtId="0" fontId="17" fillId="2" borderId="15" xfId="36" applyFont="1" applyFill="1" applyBorder="1" applyAlignment="1">
      <alignment horizontal="left" wrapText="1"/>
    </xf>
    <xf numFmtId="164" fontId="17" fillId="2" borderId="16" xfId="37" applyFont="1" applyFill="1" applyBorder="1" applyAlignment="1">
      <alignment horizontal="right" wrapText="1"/>
    </xf>
    <xf numFmtId="39" fontId="17" fillId="2" borderId="16" xfId="37" applyNumberFormat="1" applyFont="1" applyFill="1" applyBorder="1" applyAlignment="1">
      <alignment horizontal="right" wrapText="1"/>
    </xf>
    <xf numFmtId="39" fontId="14" fillId="2" borderId="0" xfId="36" applyNumberFormat="1" applyFont="1" applyFill="1" applyBorder="1" applyAlignment="1">
      <alignment wrapText="1"/>
    </xf>
    <xf numFmtId="164" fontId="17" fillId="2" borderId="17" xfId="37" applyFont="1" applyFill="1" applyBorder="1" applyAlignment="1">
      <alignment horizontal="right" wrapText="1"/>
    </xf>
    <xf numFmtId="39" fontId="27" fillId="2" borderId="16" xfId="37" applyNumberFormat="1" applyFont="1" applyFill="1" applyBorder="1" applyAlignment="1">
      <alignment horizontal="right"/>
    </xf>
    <xf numFmtId="39" fontId="27" fillId="2" borderId="17" xfId="37" applyNumberFormat="1" applyFont="1" applyFill="1" applyBorder="1" applyAlignment="1">
      <alignment horizontal="right"/>
    </xf>
    <xf numFmtId="0" fontId="17" fillId="2" borderId="18" xfId="36" applyFont="1" applyFill="1" applyBorder="1" applyAlignment="1">
      <alignment horizontal="left" wrapText="1"/>
    </xf>
    <xf numFmtId="164" fontId="17" fillId="2" borderId="19" xfId="37" applyFont="1" applyFill="1" applyBorder="1" applyAlignment="1">
      <alignment horizontal="right" wrapText="1"/>
    </xf>
    <xf numFmtId="39" fontId="17" fillId="2" borderId="19" xfId="37" applyNumberFormat="1" applyFont="1" applyFill="1" applyBorder="1" applyAlignment="1">
      <alignment horizontal="right" wrapText="1"/>
    </xf>
    <xf numFmtId="4" fontId="17" fillId="2" borderId="19" xfId="37" applyNumberFormat="1" applyFont="1" applyFill="1" applyBorder="1" applyAlignment="1">
      <alignment horizontal="right" wrapText="1"/>
    </xf>
    <xf numFmtId="39" fontId="17" fillId="2" borderId="20" xfId="37" applyNumberFormat="1" applyFont="1" applyFill="1" applyBorder="1" applyAlignment="1">
      <alignment horizontal="right"/>
    </xf>
    <xf numFmtId="164" fontId="16" fillId="2" borderId="9" xfId="37" applyFont="1" applyFill="1" applyBorder="1"/>
    <xf numFmtId="164" fontId="16" fillId="2" borderId="10" xfId="37" applyFont="1" applyFill="1" applyBorder="1" applyAlignment="1">
      <alignment horizontal="right"/>
    </xf>
    <xf numFmtId="164" fontId="16" fillId="2" borderId="10" xfId="37" applyFont="1" applyFill="1" applyBorder="1"/>
    <xf numFmtId="164" fontId="16" fillId="2" borderId="43" xfId="37" applyFont="1" applyFill="1" applyBorder="1"/>
    <xf numFmtId="4" fontId="14" fillId="2" borderId="2" xfId="37" applyNumberFormat="1" applyFont="1" applyFill="1" applyBorder="1" applyAlignment="1">
      <alignment horizontal="right"/>
    </xf>
    <xf numFmtId="0" fontId="18" fillId="2" borderId="4" xfId="36" applyFont="1" applyFill="1" applyBorder="1"/>
    <xf numFmtId="0" fontId="18" fillId="2" borderId="0" xfId="36" applyFont="1" applyFill="1" applyBorder="1"/>
    <xf numFmtId="164" fontId="18" fillId="2" borderId="0" xfId="37" applyFont="1" applyFill="1" applyBorder="1"/>
    <xf numFmtId="164" fontId="18" fillId="2" borderId="5" xfId="37" applyFont="1" applyFill="1" applyBorder="1"/>
    <xf numFmtId="0" fontId="24" fillId="2" borderId="0" xfId="36" applyFont="1" applyFill="1" applyBorder="1"/>
    <xf numFmtId="164" fontId="26" fillId="2" borderId="0" xfId="37" applyFont="1" applyFill="1" applyBorder="1"/>
    <xf numFmtId="164" fontId="24" fillId="2" borderId="5" xfId="37" applyFont="1" applyFill="1" applyBorder="1"/>
    <xf numFmtId="0" fontId="19" fillId="2" borderId="4" xfId="36" applyFont="1" applyFill="1" applyBorder="1"/>
    <xf numFmtId="0" fontId="19" fillId="2" borderId="0" xfId="36" applyFont="1" applyFill="1" applyBorder="1"/>
    <xf numFmtId="0" fontId="19" fillId="2" borderId="5" xfId="36" applyFont="1" applyFill="1" applyBorder="1"/>
    <xf numFmtId="164" fontId="15" fillId="2" borderId="0" xfId="37" applyFont="1" applyFill="1" applyBorder="1"/>
    <xf numFmtId="164" fontId="19" fillId="2" borderId="0" xfId="37" applyFont="1" applyFill="1" applyBorder="1"/>
    <xf numFmtId="4" fontId="19" fillId="2" borderId="0" xfId="37" applyNumberFormat="1" applyFont="1" applyFill="1" applyBorder="1" applyAlignment="1">
      <alignment horizontal="right"/>
    </xf>
    <xf numFmtId="164" fontId="19" fillId="2" borderId="5" xfId="37" applyFont="1" applyFill="1" applyBorder="1"/>
    <xf numFmtId="0" fontId="24" fillId="2" borderId="28" xfId="36" applyFont="1" applyFill="1" applyBorder="1"/>
    <xf numFmtId="4" fontId="24" fillId="2" borderId="28" xfId="36" applyNumberFormat="1" applyFont="1" applyFill="1" applyBorder="1"/>
    <xf numFmtId="164" fontId="24" fillId="2" borderId="28" xfId="37" applyFont="1" applyFill="1" applyBorder="1"/>
    <xf numFmtId="164" fontId="24" fillId="2" borderId="29" xfId="37" applyFont="1" applyFill="1" applyBorder="1"/>
    <xf numFmtId="4" fontId="14" fillId="2" borderId="0" xfId="36" applyNumberFormat="1" applyFont="1" applyFill="1" applyBorder="1" applyAlignment="1">
      <alignment horizontal="right"/>
    </xf>
    <xf numFmtId="0" fontId="14" fillId="2" borderId="5" xfId="36" applyFont="1" applyFill="1" applyBorder="1"/>
    <xf numFmtId="0" fontId="14" fillId="2" borderId="30" xfId="36" applyFont="1" applyFill="1" applyBorder="1" applyAlignment="1">
      <alignment horizontal="center" vertical="center" wrapText="1"/>
    </xf>
    <xf numFmtId="0" fontId="14" fillId="2" borderId="31" xfId="36" applyFont="1" applyFill="1" applyBorder="1" applyAlignment="1">
      <alignment horizontal="center" vertical="center" wrapText="1"/>
    </xf>
    <xf numFmtId="164" fontId="14" fillId="2" borderId="31" xfId="37" applyFont="1" applyFill="1" applyBorder="1" applyAlignment="1">
      <alignment horizontal="center" vertical="center" wrapText="1"/>
    </xf>
    <xf numFmtId="4" fontId="14" fillId="2" borderId="31" xfId="37" applyNumberFormat="1" applyFont="1" applyFill="1" applyBorder="1" applyAlignment="1">
      <alignment horizontal="center" vertical="center" wrapText="1"/>
    </xf>
    <xf numFmtId="164" fontId="14" fillId="2" borderId="32" xfId="37" applyFont="1" applyFill="1" applyBorder="1" applyAlignment="1">
      <alignment horizontal="center" vertical="center" wrapText="1"/>
    </xf>
    <xf numFmtId="164" fontId="16" fillId="2" borderId="38" xfId="36" applyNumberFormat="1" applyFont="1" applyFill="1" applyBorder="1" applyAlignment="1">
      <alignment horizontal="center"/>
    </xf>
    <xf numFmtId="4" fontId="17" fillId="2" borderId="36" xfId="36" applyNumberFormat="1" applyFont="1" applyFill="1" applyBorder="1" applyAlignment="1">
      <alignment horizontal="right"/>
    </xf>
    <xf numFmtId="164" fontId="16" fillId="2" borderId="39" xfId="36" applyNumberFormat="1" applyFont="1" applyFill="1" applyBorder="1" applyAlignment="1">
      <alignment horizontal="center"/>
    </xf>
    <xf numFmtId="164" fontId="16" fillId="2" borderId="23" xfId="36" applyNumberFormat="1" applyFont="1" applyFill="1" applyBorder="1" applyAlignment="1">
      <alignment horizontal="center"/>
    </xf>
    <xf numFmtId="39" fontId="17" fillId="2" borderId="14" xfId="37" applyNumberFormat="1" applyFont="1" applyFill="1" applyBorder="1" applyAlignment="1">
      <alignment horizontal="right"/>
    </xf>
    <xf numFmtId="4" fontId="17" fillId="2" borderId="16" xfId="36" applyNumberFormat="1" applyFont="1" applyFill="1" applyBorder="1" applyAlignment="1">
      <alignment horizontal="right"/>
    </xf>
    <xf numFmtId="0" fontId="14" fillId="2" borderId="16" xfId="36" applyFont="1" applyFill="1" applyBorder="1" applyAlignment="1">
      <alignment wrapText="1"/>
    </xf>
    <xf numFmtId="4" fontId="17" fillId="2" borderId="0" xfId="36" applyNumberFormat="1" applyFont="1" applyFill="1" applyBorder="1" applyAlignment="1">
      <alignment horizontal="right"/>
    </xf>
    <xf numFmtId="4" fontId="14" fillId="2" borderId="28" xfId="37" applyNumberFormat="1" applyFont="1" applyFill="1" applyBorder="1" applyAlignment="1">
      <alignment horizontal="right"/>
    </xf>
    <xf numFmtId="0" fontId="14" fillId="2" borderId="40" xfId="36" applyFont="1" applyFill="1" applyBorder="1" applyAlignment="1">
      <alignment horizontal="center" vertical="center" wrapText="1"/>
    </xf>
    <xf numFmtId="0" fontId="14" fillId="2" borderId="41" xfId="36" applyFont="1" applyFill="1" applyBorder="1" applyAlignment="1">
      <alignment horizontal="center" vertical="center" wrapText="1"/>
    </xf>
    <xf numFmtId="164" fontId="14" fillId="2" borderId="41" xfId="37" applyFont="1" applyFill="1" applyBorder="1" applyAlignment="1">
      <alignment horizontal="center" vertical="center" wrapText="1"/>
    </xf>
    <xf numFmtId="4" fontId="14" fillId="2" borderId="41" xfId="37" applyNumberFormat="1" applyFont="1" applyFill="1" applyBorder="1" applyAlignment="1">
      <alignment horizontal="center" vertical="center" wrapText="1"/>
    </xf>
    <xf numFmtId="164" fontId="14" fillId="2" borderId="42" xfId="37" applyFont="1" applyFill="1" applyBorder="1" applyAlignment="1">
      <alignment horizontal="center" vertical="center" wrapText="1"/>
    </xf>
    <xf numFmtId="0" fontId="17" fillId="2" borderId="25" xfId="36" applyFont="1" applyFill="1" applyBorder="1"/>
    <xf numFmtId="164" fontId="17" fillId="2" borderId="26" xfId="37" applyFont="1" applyFill="1" applyBorder="1" applyAlignment="1">
      <alignment horizontal="right"/>
    </xf>
    <xf numFmtId="4" fontId="17" fillId="2" borderId="16" xfId="36" applyNumberFormat="1" applyFont="1" applyFill="1" applyBorder="1" applyAlignment="1">
      <alignment horizontal="right" wrapText="1"/>
    </xf>
    <xf numFmtId="39" fontId="17" fillId="2" borderId="17" xfId="37" applyNumberFormat="1" applyFont="1" applyFill="1" applyBorder="1" applyAlignment="1">
      <alignment horizontal="right" wrapText="1"/>
    </xf>
    <xf numFmtId="4" fontId="17" fillId="2" borderId="19" xfId="36" applyNumberFormat="1" applyFont="1" applyFill="1" applyBorder="1" applyAlignment="1">
      <alignment horizontal="right"/>
    </xf>
    <xf numFmtId="0" fontId="14" fillId="2" borderId="0" xfId="36" applyFont="1" applyFill="1" applyBorder="1" applyAlignment="1">
      <alignment horizontal="center"/>
    </xf>
    <xf numFmtId="0" fontId="14" fillId="2" borderId="3" xfId="36" applyFont="1" applyFill="1" applyBorder="1" applyAlignment="1">
      <alignment horizontal="center"/>
    </xf>
    <xf numFmtId="0" fontId="15" fillId="2" borderId="27" xfId="36" applyFont="1" applyFill="1" applyBorder="1"/>
    <xf numFmtId="4" fontId="17" fillId="2" borderId="25" xfId="36" applyNumberFormat="1" applyFont="1" applyFill="1" applyBorder="1" applyAlignment="1">
      <alignment horizontal="right"/>
    </xf>
    <xf numFmtId="4" fontId="17" fillId="2" borderId="34" xfId="36" applyNumberFormat="1" applyFont="1" applyFill="1" applyBorder="1" applyAlignment="1">
      <alignment horizontal="right"/>
    </xf>
    <xf numFmtId="39" fontId="17" fillId="2" borderId="35" xfId="37" applyNumberFormat="1" applyFont="1" applyFill="1" applyBorder="1" applyAlignment="1">
      <alignment horizontal="right"/>
    </xf>
    <xf numFmtId="0" fontId="16" fillId="2" borderId="21" xfId="36" applyFont="1" applyFill="1" applyBorder="1"/>
    <xf numFmtId="4" fontId="17" fillId="2" borderId="22" xfId="36" applyNumberFormat="1" applyFont="1" applyFill="1" applyBorder="1" applyAlignment="1">
      <alignment horizontal="right"/>
    </xf>
    <xf numFmtId="39" fontId="16" fillId="2" borderId="23" xfId="37" applyNumberFormat="1" applyFont="1" applyFill="1" applyBorder="1" applyAlignment="1">
      <alignment horizontal="right"/>
    </xf>
    <xf numFmtId="0" fontId="27" fillId="2" borderId="15" xfId="36" applyFont="1" applyFill="1" applyBorder="1" applyAlignment="1">
      <alignment horizontal="left"/>
    </xf>
    <xf numFmtId="0" fontId="27" fillId="2" borderId="16" xfId="36" applyFont="1" applyFill="1" applyBorder="1"/>
    <xf numFmtId="0" fontId="27" fillId="2" borderId="16" xfId="36" applyFont="1" applyFill="1" applyBorder="1" applyAlignment="1">
      <alignment wrapText="1"/>
    </xf>
    <xf numFmtId="0" fontId="14" fillId="2" borderId="5" xfId="36" applyFont="1" applyFill="1" applyBorder="1" applyAlignment="1">
      <alignment horizontal="center"/>
    </xf>
    <xf numFmtId="4" fontId="17" fillId="2" borderId="19" xfId="36" applyNumberFormat="1" applyFont="1" applyFill="1" applyBorder="1" applyAlignment="1">
      <alignment horizontal="right" wrapText="1"/>
    </xf>
    <xf numFmtId="39" fontId="17" fillId="2" borderId="20" xfId="37" applyNumberFormat="1" applyFont="1" applyFill="1" applyBorder="1" applyAlignment="1">
      <alignment horizontal="right" wrapText="1"/>
    </xf>
    <xf numFmtId="39" fontId="16" fillId="2" borderId="43" xfId="37" applyNumberFormat="1" applyFont="1" applyFill="1" applyBorder="1" applyAlignment="1">
      <alignment horizontal="right"/>
    </xf>
    <xf numFmtId="4" fontId="16" fillId="2" borderId="43" xfId="37" applyNumberFormat="1" applyFont="1" applyFill="1" applyBorder="1" applyAlignment="1">
      <alignment horizontal="right"/>
    </xf>
    <xf numFmtId="39" fontId="18" fillId="2" borderId="0" xfId="36" applyNumberFormat="1" applyFont="1" applyFill="1" applyBorder="1"/>
    <xf numFmtId="0" fontId="18" fillId="2" borderId="5" xfId="36" applyFont="1" applyFill="1" applyBorder="1"/>
    <xf numFmtId="0" fontId="28" fillId="2" borderId="4" xfId="26" applyFont="1" applyFill="1" applyBorder="1"/>
    <xf numFmtId="0" fontId="28" fillId="2" borderId="0" xfId="26" applyFont="1" applyFill="1" applyBorder="1"/>
    <xf numFmtId="0" fontId="28" fillId="2" borderId="0" xfId="26" applyFont="1" applyFill="1" applyBorder="1" applyAlignment="1">
      <alignment wrapText="1"/>
    </xf>
    <xf numFmtId="164" fontId="28" fillId="2" borderId="0" xfId="27" applyFont="1" applyFill="1" applyBorder="1"/>
    <xf numFmtId="164" fontId="29" fillId="2" borderId="0" xfId="27" applyFont="1" applyFill="1" applyBorder="1"/>
    <xf numFmtId="164" fontId="28" fillId="2" borderId="5" xfId="27" applyFont="1" applyFill="1" applyBorder="1"/>
    <xf numFmtId="0" fontId="14" fillId="2" borderId="0" xfId="0" applyFont="1" applyFill="1" applyBorder="1"/>
    <xf numFmtId="0" fontId="14" fillId="2" borderId="4" xfId="26" applyFont="1" applyFill="1" applyBorder="1"/>
    <xf numFmtId="0" fontId="14" fillId="2" borderId="0" xfId="26" applyFont="1" applyFill="1" applyBorder="1"/>
    <xf numFmtId="0" fontId="14" fillId="2" borderId="0" xfId="26" applyFont="1" applyFill="1" applyBorder="1" applyAlignment="1">
      <alignment wrapText="1"/>
    </xf>
    <xf numFmtId="164" fontId="14" fillId="2" borderId="0" xfId="27" applyFont="1" applyFill="1" applyBorder="1"/>
    <xf numFmtId="164" fontId="24" fillId="2" borderId="0" xfId="27" applyFont="1" applyFill="1" applyBorder="1"/>
    <xf numFmtId="164" fontId="14" fillId="2" borderId="5" xfId="27" applyFont="1" applyFill="1" applyBorder="1"/>
    <xf numFmtId="0" fontId="14" fillId="2" borderId="1" xfId="28" applyFont="1" applyFill="1" applyBorder="1" applyAlignment="1">
      <alignment horizontal="center"/>
    </xf>
    <xf numFmtId="0" fontId="14" fillId="2" borderId="2" xfId="28" applyFont="1" applyFill="1" applyBorder="1" applyAlignment="1">
      <alignment horizontal="center"/>
    </xf>
    <xf numFmtId="0" fontId="14" fillId="2" borderId="3" xfId="28" applyFont="1" applyFill="1" applyBorder="1" applyAlignment="1">
      <alignment horizontal="center"/>
    </xf>
    <xf numFmtId="0" fontId="14" fillId="2" borderId="4" xfId="28" applyFont="1" applyFill="1" applyBorder="1" applyAlignment="1">
      <alignment horizontal="center"/>
    </xf>
    <xf numFmtId="0" fontId="14" fillId="2" borderId="0" xfId="28" applyFont="1" applyFill="1" applyBorder="1" applyAlignment="1">
      <alignment horizontal="center"/>
    </xf>
    <xf numFmtId="0" fontId="14" fillId="2" borderId="5" xfId="28" applyFont="1" applyFill="1" applyBorder="1" applyAlignment="1">
      <alignment horizontal="center"/>
    </xf>
    <xf numFmtId="0" fontId="16" fillId="2" borderId="30" xfId="28" applyFont="1" applyFill="1" applyBorder="1" applyAlignment="1">
      <alignment horizontal="left"/>
    </xf>
    <xf numFmtId="0" fontId="16" fillId="2" borderId="31" xfId="28" applyFont="1" applyFill="1" applyBorder="1" applyAlignment="1">
      <alignment horizontal="left"/>
    </xf>
    <xf numFmtId="0" fontId="16" fillId="2" borderId="32" xfId="28" applyFont="1" applyFill="1" applyBorder="1" applyAlignment="1">
      <alignment horizontal="left"/>
    </xf>
    <xf numFmtId="0" fontId="14" fillId="2" borderId="4" xfId="31" applyFont="1" applyFill="1" applyBorder="1" applyAlignment="1">
      <alignment horizontal="center"/>
    </xf>
    <xf numFmtId="0" fontId="14" fillId="2" borderId="0" xfId="31" applyFont="1" applyFill="1" applyBorder="1" applyAlignment="1">
      <alignment horizontal="center"/>
    </xf>
    <xf numFmtId="0" fontId="14" fillId="2" borderId="5" xfId="31" applyFont="1" applyFill="1" applyBorder="1" applyAlignment="1">
      <alignment horizontal="center"/>
    </xf>
    <xf numFmtId="0" fontId="14" fillId="2" borderId="1" xfId="31" applyFont="1" applyFill="1" applyBorder="1" applyAlignment="1">
      <alignment horizontal="center"/>
    </xf>
    <xf numFmtId="0" fontId="14" fillId="2" borderId="2" xfId="31" applyFont="1" applyFill="1" applyBorder="1" applyAlignment="1">
      <alignment horizontal="center"/>
    </xf>
    <xf numFmtId="0" fontId="14" fillId="2" borderId="3" xfId="31" applyFont="1" applyFill="1" applyBorder="1" applyAlignment="1">
      <alignment horizontal="center"/>
    </xf>
    <xf numFmtId="0" fontId="16" fillId="2" borderId="30" xfId="31" applyFont="1" applyFill="1" applyBorder="1" applyAlignment="1">
      <alignment horizontal="left"/>
    </xf>
    <xf numFmtId="0" fontId="16" fillId="2" borderId="31" xfId="31" applyFont="1" applyFill="1" applyBorder="1" applyAlignment="1">
      <alignment horizontal="left"/>
    </xf>
    <xf numFmtId="0" fontId="16" fillId="2" borderId="32" xfId="31" applyFont="1" applyFill="1" applyBorder="1" applyAlignment="1">
      <alignment horizontal="left"/>
    </xf>
    <xf numFmtId="0" fontId="14" fillId="2" borderId="4" xfId="34" applyFont="1" applyFill="1" applyBorder="1" applyAlignment="1">
      <alignment horizontal="center"/>
    </xf>
    <xf numFmtId="0" fontId="14" fillId="2" borderId="0" xfId="34" applyFont="1" applyFill="1" applyBorder="1" applyAlignment="1">
      <alignment horizontal="center"/>
    </xf>
    <xf numFmtId="0" fontId="14" fillId="2" borderId="5" xfId="34" applyFont="1" applyFill="1" applyBorder="1" applyAlignment="1">
      <alignment horizontal="center"/>
    </xf>
    <xf numFmtId="0" fontId="14" fillId="2" borderId="1" xfId="34" applyFont="1" applyFill="1" applyBorder="1" applyAlignment="1">
      <alignment horizontal="center"/>
    </xf>
    <xf numFmtId="0" fontId="14" fillId="2" borderId="2" xfId="34" applyFont="1" applyFill="1" applyBorder="1" applyAlignment="1">
      <alignment horizontal="center"/>
    </xf>
    <xf numFmtId="0" fontId="14" fillId="2" borderId="3" xfId="34" applyFont="1" applyFill="1" applyBorder="1" applyAlignment="1">
      <alignment horizontal="center"/>
    </xf>
    <xf numFmtId="0" fontId="16" fillId="2" borderId="30" xfId="34" applyFont="1" applyFill="1" applyBorder="1" applyAlignment="1">
      <alignment horizontal="left"/>
    </xf>
    <xf numFmtId="0" fontId="16" fillId="2" borderId="31" xfId="34" applyFont="1" applyFill="1" applyBorder="1" applyAlignment="1">
      <alignment horizontal="left"/>
    </xf>
    <xf numFmtId="0" fontId="16" fillId="2" borderId="32" xfId="34" applyFont="1" applyFill="1" applyBorder="1" applyAlignment="1">
      <alignment horizontal="left"/>
    </xf>
    <xf numFmtId="0" fontId="16" fillId="2" borderId="9" xfId="28" applyFont="1" applyFill="1" applyBorder="1" applyAlignment="1">
      <alignment horizontal="left"/>
    </xf>
    <xf numFmtId="0" fontId="16" fillId="2" borderId="10" xfId="28" applyFont="1" applyFill="1" applyBorder="1" applyAlignment="1">
      <alignment horizontal="left"/>
    </xf>
    <xf numFmtId="0" fontId="15" fillId="2" borderId="27" xfId="28" applyFont="1" applyFill="1" applyBorder="1" applyAlignment="1">
      <alignment horizontal="left"/>
    </xf>
    <xf numFmtId="0" fontId="15" fillId="2" borderId="28" xfId="28" applyFont="1" applyFill="1" applyBorder="1" applyAlignment="1">
      <alignment horizontal="left"/>
    </xf>
    <xf numFmtId="0" fontId="15" fillId="2" borderId="29" xfId="28" applyFont="1" applyFill="1" applyBorder="1" applyAlignment="1">
      <alignment horizontal="left"/>
    </xf>
    <xf numFmtId="0" fontId="15" fillId="2" borderId="6" xfId="28" applyFont="1" applyFill="1" applyBorder="1" applyAlignment="1">
      <alignment horizontal="left"/>
    </xf>
    <xf numFmtId="0" fontId="15" fillId="2" borderId="7" xfId="28" applyFont="1" applyFill="1" applyBorder="1" applyAlignment="1">
      <alignment horizontal="left"/>
    </xf>
    <xf numFmtId="0" fontId="15" fillId="2" borderId="8" xfId="28" applyFont="1" applyFill="1" applyBorder="1" applyAlignment="1">
      <alignment horizontal="left"/>
    </xf>
    <xf numFmtId="0" fontId="16" fillId="2" borderId="9" xfId="31" applyFont="1" applyFill="1" applyBorder="1" applyAlignment="1">
      <alignment horizontal="left"/>
    </xf>
    <xf numFmtId="0" fontId="16" fillId="2" borderId="10" xfId="31" applyFont="1" applyFill="1" applyBorder="1" applyAlignment="1">
      <alignment horizontal="left"/>
    </xf>
    <xf numFmtId="0" fontId="15" fillId="2" borderId="27" xfId="31" applyFont="1" applyFill="1" applyBorder="1" applyAlignment="1">
      <alignment horizontal="left"/>
    </xf>
    <xf numFmtId="0" fontId="15" fillId="2" borderId="28" xfId="31" applyFont="1" applyFill="1" applyBorder="1" applyAlignment="1">
      <alignment horizontal="left"/>
    </xf>
    <xf numFmtId="0" fontId="15" fillId="2" borderId="29" xfId="31" applyFont="1" applyFill="1" applyBorder="1" applyAlignment="1">
      <alignment horizontal="left"/>
    </xf>
    <xf numFmtId="0" fontId="15" fillId="2" borderId="6" xfId="31" applyFont="1" applyFill="1" applyBorder="1" applyAlignment="1">
      <alignment horizontal="left"/>
    </xf>
    <xf numFmtId="0" fontId="15" fillId="2" borderId="7" xfId="31" applyFont="1" applyFill="1" applyBorder="1" applyAlignment="1">
      <alignment horizontal="left"/>
    </xf>
    <xf numFmtId="0" fontId="15" fillId="2" borderId="8" xfId="31" applyFont="1" applyFill="1" applyBorder="1" applyAlignment="1">
      <alignment horizontal="left"/>
    </xf>
    <xf numFmtId="0" fontId="16" fillId="2" borderId="9" xfId="36" applyFont="1" applyFill="1" applyBorder="1" applyAlignment="1">
      <alignment horizontal="left"/>
    </xf>
    <xf numFmtId="0" fontId="16" fillId="2" borderId="10" xfId="36" applyFont="1" applyFill="1" applyBorder="1" applyAlignment="1">
      <alignment horizontal="left"/>
    </xf>
    <xf numFmtId="0" fontId="14" fillId="2" borderId="4" xfId="36" applyFont="1" applyFill="1" applyBorder="1" applyAlignment="1">
      <alignment horizontal="center"/>
    </xf>
    <xf numFmtId="0" fontId="14" fillId="2" borderId="0" xfId="36" applyFont="1" applyFill="1" applyBorder="1" applyAlignment="1">
      <alignment horizontal="center"/>
    </xf>
    <xf numFmtId="0" fontId="14" fillId="2" borderId="5" xfId="36" applyFont="1" applyFill="1" applyBorder="1" applyAlignment="1">
      <alignment horizontal="center"/>
    </xf>
    <xf numFmtId="0" fontId="15" fillId="2" borderId="27" xfId="36" applyFont="1" applyFill="1" applyBorder="1" applyAlignment="1">
      <alignment horizontal="left"/>
    </xf>
    <xf numFmtId="0" fontId="15" fillId="2" borderId="28" xfId="36" applyFont="1" applyFill="1" applyBorder="1" applyAlignment="1">
      <alignment horizontal="left"/>
    </xf>
    <xf numFmtId="0" fontId="15" fillId="2" borderId="29" xfId="36" applyFont="1" applyFill="1" applyBorder="1" applyAlignment="1">
      <alignment horizontal="left"/>
    </xf>
    <xf numFmtId="0" fontId="14" fillId="2" borderId="1" xfId="36" applyFont="1" applyFill="1" applyBorder="1" applyAlignment="1">
      <alignment horizontal="center"/>
    </xf>
    <xf numFmtId="0" fontId="14" fillId="2" borderId="2" xfId="36" applyFont="1" applyFill="1" applyBorder="1" applyAlignment="1">
      <alignment horizontal="center"/>
    </xf>
    <xf numFmtId="0" fontId="14" fillId="2" borderId="3" xfId="36" applyFont="1" applyFill="1" applyBorder="1" applyAlignment="1">
      <alignment horizontal="center"/>
    </xf>
    <xf numFmtId="0" fontId="15" fillId="2" borderId="6" xfId="36" applyFont="1" applyFill="1" applyBorder="1" applyAlignment="1">
      <alignment horizontal="left"/>
    </xf>
    <xf numFmtId="0" fontId="15" fillId="2" borderId="7" xfId="36" applyFont="1" applyFill="1" applyBorder="1" applyAlignment="1">
      <alignment horizontal="left"/>
    </xf>
    <xf numFmtId="0" fontId="15" fillId="2" borderId="8" xfId="36" applyFont="1" applyFill="1" applyBorder="1" applyAlignment="1">
      <alignment horizontal="left"/>
    </xf>
    <xf numFmtId="0" fontId="16" fillId="2" borderId="11" xfId="28" applyFont="1" applyFill="1" applyBorder="1" applyAlignment="1">
      <alignment horizontal="left"/>
    </xf>
    <xf numFmtId="0" fontId="16" fillId="2" borderId="11" xfId="31" applyFont="1" applyFill="1" applyBorder="1" applyAlignment="1">
      <alignment horizontal="left"/>
    </xf>
    <xf numFmtId="0" fontId="16" fillId="2" borderId="11" xfId="36" applyFont="1" applyFill="1" applyBorder="1" applyAlignment="1">
      <alignment horizontal="left"/>
    </xf>
  </cellXfs>
  <cellStyles count="39">
    <cellStyle name="Millares 10" xfId="24"/>
    <cellStyle name="Millares 11" xfId="27"/>
    <cellStyle name="Millares 11 2" xfId="37"/>
    <cellStyle name="Millares 12" xfId="29"/>
    <cellStyle name="Millares 13" xfId="32"/>
    <cellStyle name="Millares 14" xfId="35"/>
    <cellStyle name="Millares 2" xfId="2"/>
    <cellStyle name="Millares 3" xfId="4"/>
    <cellStyle name="Millares 4" xfId="7"/>
    <cellStyle name="Millares 5" xfId="9"/>
    <cellStyle name="Millares 6" xfId="12"/>
    <cellStyle name="Millares 7" xfId="15"/>
    <cellStyle name="Millares 8" xfId="18"/>
    <cellStyle name="Millares 9" xfId="21"/>
    <cellStyle name="Normal" xfId="0" builtinId="0"/>
    <cellStyle name="Normal 10" xfId="23"/>
    <cellStyle name="Normal 11" xfId="26"/>
    <cellStyle name="Normal 11 2" xfId="36"/>
    <cellStyle name="Normal 12" xfId="28"/>
    <cellStyle name="Normal 13" xfId="31"/>
    <cellStyle name="Normal 14" xfId="34"/>
    <cellStyle name="Normal 2" xfId="1"/>
    <cellStyle name="Normal 3" xfId="3"/>
    <cellStyle name="Normal 4" xfId="6"/>
    <cellStyle name="Normal 5" xfId="8"/>
    <cellStyle name="Normal 6" xfId="11"/>
    <cellStyle name="Normal 7" xfId="14"/>
    <cellStyle name="Normal 8" xfId="17"/>
    <cellStyle name="Normal 9" xfId="20"/>
    <cellStyle name="Porcentaje 10" xfId="33"/>
    <cellStyle name="Porcentaje 11" xfId="38"/>
    <cellStyle name="Porcentaje 2" xfId="5"/>
    <cellStyle name="Porcentaje 3" xfId="10"/>
    <cellStyle name="Porcentaje 4" xfId="13"/>
    <cellStyle name="Porcentaje 5" xfId="16"/>
    <cellStyle name="Porcentaje 6" xfId="19"/>
    <cellStyle name="Porcentaje 7" xfId="22"/>
    <cellStyle name="Porcentaje 8" xfId="25"/>
    <cellStyle name="Porcentaje 9" xfId="3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B213"/>
  <sheetViews>
    <sheetView zoomScale="93" zoomScaleNormal="93" workbookViewId="0">
      <pane ySplit="1" topLeftCell="A2" activePane="bottomLeft" state="frozen"/>
      <selection pane="bottomLeft" sqref="A1:H213"/>
    </sheetView>
  </sheetViews>
  <sheetFormatPr baseColWidth="10" defaultColWidth="11.44140625" defaultRowHeight="14.4" x14ac:dyDescent="0.3"/>
  <cols>
    <col min="1" max="1" width="15.44140625" style="1" customWidth="1"/>
    <col min="2" max="2" width="3.88671875" style="1" customWidth="1"/>
    <col min="3" max="3" width="49.88671875" style="66" customWidth="1"/>
    <col min="4" max="4" width="22.5546875" style="3" customWidth="1"/>
    <col min="5" max="5" width="23" style="3" customWidth="1"/>
    <col min="6" max="6" width="22.88671875" style="3" customWidth="1"/>
    <col min="7" max="7" width="23.44140625" style="3" customWidth="1"/>
    <col min="8" max="8" width="26.44140625" style="3" customWidth="1"/>
    <col min="9" max="9" width="13.88671875" style="1" customWidth="1"/>
    <col min="10" max="11" width="18.109375" style="1" customWidth="1"/>
    <col min="12" max="256" width="11.44140625" style="1"/>
    <col min="257" max="257" width="15.44140625" style="1" customWidth="1"/>
    <col min="258" max="258" width="3.88671875" style="1" customWidth="1"/>
    <col min="259" max="259" width="49.88671875" style="1" customWidth="1"/>
    <col min="260" max="260" width="22.5546875" style="1" customWidth="1"/>
    <col min="261" max="261" width="23" style="1" customWidth="1"/>
    <col min="262" max="262" width="22.88671875" style="1" customWidth="1"/>
    <col min="263" max="263" width="23.44140625" style="1" customWidth="1"/>
    <col min="264" max="264" width="26.44140625" style="1" customWidth="1"/>
    <col min="265" max="265" width="13.88671875" style="1" customWidth="1"/>
    <col min="266" max="267" width="18.109375" style="1" customWidth="1"/>
    <col min="268" max="512" width="11.44140625" style="1"/>
    <col min="513" max="513" width="15.44140625" style="1" customWidth="1"/>
    <col min="514" max="514" width="3.88671875" style="1" customWidth="1"/>
    <col min="515" max="515" width="49.88671875" style="1" customWidth="1"/>
    <col min="516" max="516" width="22.5546875" style="1" customWidth="1"/>
    <col min="517" max="517" width="23" style="1" customWidth="1"/>
    <col min="518" max="518" width="22.88671875" style="1" customWidth="1"/>
    <col min="519" max="519" width="23.44140625" style="1" customWidth="1"/>
    <col min="520" max="520" width="26.44140625" style="1" customWidth="1"/>
    <col min="521" max="521" width="13.88671875" style="1" customWidth="1"/>
    <col min="522" max="523" width="18.109375" style="1" customWidth="1"/>
    <col min="524" max="768" width="11.44140625" style="1"/>
    <col min="769" max="769" width="15.44140625" style="1" customWidth="1"/>
    <col min="770" max="770" width="3.88671875" style="1" customWidth="1"/>
    <col min="771" max="771" width="49.88671875" style="1" customWidth="1"/>
    <col min="772" max="772" width="22.5546875" style="1" customWidth="1"/>
    <col min="773" max="773" width="23" style="1" customWidth="1"/>
    <col min="774" max="774" width="22.88671875" style="1" customWidth="1"/>
    <col min="775" max="775" width="23.44140625" style="1" customWidth="1"/>
    <col min="776" max="776" width="26.44140625" style="1" customWidth="1"/>
    <col min="777" max="777" width="13.88671875" style="1" customWidth="1"/>
    <col min="778" max="779" width="18.109375" style="1" customWidth="1"/>
    <col min="780" max="1024" width="11.44140625" style="1"/>
    <col min="1025" max="1025" width="15.44140625" style="1" customWidth="1"/>
    <col min="1026" max="1026" width="3.88671875" style="1" customWidth="1"/>
    <col min="1027" max="1027" width="49.88671875" style="1" customWidth="1"/>
    <col min="1028" max="1028" width="22.5546875" style="1" customWidth="1"/>
    <col min="1029" max="1029" width="23" style="1" customWidth="1"/>
    <col min="1030" max="1030" width="22.88671875" style="1" customWidth="1"/>
    <col min="1031" max="1031" width="23.44140625" style="1" customWidth="1"/>
    <col min="1032" max="1032" width="26.44140625" style="1" customWidth="1"/>
    <col min="1033" max="1033" width="13.88671875" style="1" customWidth="1"/>
    <col min="1034" max="1035" width="18.109375" style="1" customWidth="1"/>
    <col min="1036" max="1280" width="11.44140625" style="1"/>
    <col min="1281" max="1281" width="15.44140625" style="1" customWidth="1"/>
    <col min="1282" max="1282" width="3.88671875" style="1" customWidth="1"/>
    <col min="1283" max="1283" width="49.88671875" style="1" customWidth="1"/>
    <col min="1284" max="1284" width="22.5546875" style="1" customWidth="1"/>
    <col min="1285" max="1285" width="23" style="1" customWidth="1"/>
    <col min="1286" max="1286" width="22.88671875" style="1" customWidth="1"/>
    <col min="1287" max="1287" width="23.44140625" style="1" customWidth="1"/>
    <col min="1288" max="1288" width="26.44140625" style="1" customWidth="1"/>
    <col min="1289" max="1289" width="13.88671875" style="1" customWidth="1"/>
    <col min="1290" max="1291" width="18.109375" style="1" customWidth="1"/>
    <col min="1292" max="1536" width="11.44140625" style="1"/>
    <col min="1537" max="1537" width="15.44140625" style="1" customWidth="1"/>
    <col min="1538" max="1538" width="3.88671875" style="1" customWidth="1"/>
    <col min="1539" max="1539" width="49.88671875" style="1" customWidth="1"/>
    <col min="1540" max="1540" width="22.5546875" style="1" customWidth="1"/>
    <col min="1541" max="1541" width="23" style="1" customWidth="1"/>
    <col min="1542" max="1542" width="22.88671875" style="1" customWidth="1"/>
    <col min="1543" max="1543" width="23.44140625" style="1" customWidth="1"/>
    <col min="1544" max="1544" width="26.44140625" style="1" customWidth="1"/>
    <col min="1545" max="1545" width="13.88671875" style="1" customWidth="1"/>
    <col min="1546" max="1547" width="18.109375" style="1" customWidth="1"/>
    <col min="1548" max="1792" width="11.44140625" style="1"/>
    <col min="1793" max="1793" width="15.44140625" style="1" customWidth="1"/>
    <col min="1794" max="1794" width="3.88671875" style="1" customWidth="1"/>
    <col min="1795" max="1795" width="49.88671875" style="1" customWidth="1"/>
    <col min="1796" max="1796" width="22.5546875" style="1" customWidth="1"/>
    <col min="1797" max="1797" width="23" style="1" customWidth="1"/>
    <col min="1798" max="1798" width="22.88671875" style="1" customWidth="1"/>
    <col min="1799" max="1799" width="23.44140625" style="1" customWidth="1"/>
    <col min="1800" max="1800" width="26.44140625" style="1" customWidth="1"/>
    <col min="1801" max="1801" width="13.88671875" style="1" customWidth="1"/>
    <col min="1802" max="1803" width="18.109375" style="1" customWidth="1"/>
    <col min="1804" max="2048" width="11.44140625" style="1"/>
    <col min="2049" max="2049" width="15.44140625" style="1" customWidth="1"/>
    <col min="2050" max="2050" width="3.88671875" style="1" customWidth="1"/>
    <col min="2051" max="2051" width="49.88671875" style="1" customWidth="1"/>
    <col min="2052" max="2052" width="22.5546875" style="1" customWidth="1"/>
    <col min="2053" max="2053" width="23" style="1" customWidth="1"/>
    <col min="2054" max="2054" width="22.88671875" style="1" customWidth="1"/>
    <col min="2055" max="2055" width="23.44140625" style="1" customWidth="1"/>
    <col min="2056" max="2056" width="26.44140625" style="1" customWidth="1"/>
    <col min="2057" max="2057" width="13.88671875" style="1" customWidth="1"/>
    <col min="2058" max="2059" width="18.109375" style="1" customWidth="1"/>
    <col min="2060" max="2304" width="11.44140625" style="1"/>
    <col min="2305" max="2305" width="15.44140625" style="1" customWidth="1"/>
    <col min="2306" max="2306" width="3.88671875" style="1" customWidth="1"/>
    <col min="2307" max="2307" width="49.88671875" style="1" customWidth="1"/>
    <col min="2308" max="2308" width="22.5546875" style="1" customWidth="1"/>
    <col min="2309" max="2309" width="23" style="1" customWidth="1"/>
    <col min="2310" max="2310" width="22.88671875" style="1" customWidth="1"/>
    <col min="2311" max="2311" width="23.44140625" style="1" customWidth="1"/>
    <col min="2312" max="2312" width="26.44140625" style="1" customWidth="1"/>
    <col min="2313" max="2313" width="13.88671875" style="1" customWidth="1"/>
    <col min="2314" max="2315" width="18.109375" style="1" customWidth="1"/>
    <col min="2316" max="2560" width="11.44140625" style="1"/>
    <col min="2561" max="2561" width="15.44140625" style="1" customWidth="1"/>
    <col min="2562" max="2562" width="3.88671875" style="1" customWidth="1"/>
    <col min="2563" max="2563" width="49.88671875" style="1" customWidth="1"/>
    <col min="2564" max="2564" width="22.5546875" style="1" customWidth="1"/>
    <col min="2565" max="2565" width="23" style="1" customWidth="1"/>
    <col min="2566" max="2566" width="22.88671875" style="1" customWidth="1"/>
    <col min="2567" max="2567" width="23.44140625" style="1" customWidth="1"/>
    <col min="2568" max="2568" width="26.44140625" style="1" customWidth="1"/>
    <col min="2569" max="2569" width="13.88671875" style="1" customWidth="1"/>
    <col min="2570" max="2571" width="18.109375" style="1" customWidth="1"/>
    <col min="2572" max="2816" width="11.44140625" style="1"/>
    <col min="2817" max="2817" width="15.44140625" style="1" customWidth="1"/>
    <col min="2818" max="2818" width="3.88671875" style="1" customWidth="1"/>
    <col min="2819" max="2819" width="49.88671875" style="1" customWidth="1"/>
    <col min="2820" max="2820" width="22.5546875" style="1" customWidth="1"/>
    <col min="2821" max="2821" width="23" style="1" customWidth="1"/>
    <col min="2822" max="2822" width="22.88671875" style="1" customWidth="1"/>
    <col min="2823" max="2823" width="23.44140625" style="1" customWidth="1"/>
    <col min="2824" max="2824" width="26.44140625" style="1" customWidth="1"/>
    <col min="2825" max="2825" width="13.88671875" style="1" customWidth="1"/>
    <col min="2826" max="2827" width="18.109375" style="1" customWidth="1"/>
    <col min="2828" max="3072" width="11.44140625" style="1"/>
    <col min="3073" max="3073" width="15.44140625" style="1" customWidth="1"/>
    <col min="3074" max="3074" width="3.88671875" style="1" customWidth="1"/>
    <col min="3075" max="3075" width="49.88671875" style="1" customWidth="1"/>
    <col min="3076" max="3076" width="22.5546875" style="1" customWidth="1"/>
    <col min="3077" max="3077" width="23" style="1" customWidth="1"/>
    <col min="3078" max="3078" width="22.88671875" style="1" customWidth="1"/>
    <col min="3079" max="3079" width="23.44140625" style="1" customWidth="1"/>
    <col min="3080" max="3080" width="26.44140625" style="1" customWidth="1"/>
    <col min="3081" max="3081" width="13.88671875" style="1" customWidth="1"/>
    <col min="3082" max="3083" width="18.109375" style="1" customWidth="1"/>
    <col min="3084" max="3328" width="11.44140625" style="1"/>
    <col min="3329" max="3329" width="15.44140625" style="1" customWidth="1"/>
    <col min="3330" max="3330" width="3.88671875" style="1" customWidth="1"/>
    <col min="3331" max="3331" width="49.88671875" style="1" customWidth="1"/>
    <col min="3332" max="3332" width="22.5546875" style="1" customWidth="1"/>
    <col min="3333" max="3333" width="23" style="1" customWidth="1"/>
    <col min="3334" max="3334" width="22.88671875" style="1" customWidth="1"/>
    <col min="3335" max="3335" width="23.44140625" style="1" customWidth="1"/>
    <col min="3336" max="3336" width="26.44140625" style="1" customWidth="1"/>
    <col min="3337" max="3337" width="13.88671875" style="1" customWidth="1"/>
    <col min="3338" max="3339" width="18.109375" style="1" customWidth="1"/>
    <col min="3340" max="3584" width="11.44140625" style="1"/>
    <col min="3585" max="3585" width="15.44140625" style="1" customWidth="1"/>
    <col min="3586" max="3586" width="3.88671875" style="1" customWidth="1"/>
    <col min="3587" max="3587" width="49.88671875" style="1" customWidth="1"/>
    <col min="3588" max="3588" width="22.5546875" style="1" customWidth="1"/>
    <col min="3589" max="3589" width="23" style="1" customWidth="1"/>
    <col min="3590" max="3590" width="22.88671875" style="1" customWidth="1"/>
    <col min="3591" max="3591" width="23.44140625" style="1" customWidth="1"/>
    <col min="3592" max="3592" width="26.44140625" style="1" customWidth="1"/>
    <col min="3593" max="3593" width="13.88671875" style="1" customWidth="1"/>
    <col min="3594" max="3595" width="18.109375" style="1" customWidth="1"/>
    <col min="3596" max="3840" width="11.44140625" style="1"/>
    <col min="3841" max="3841" width="15.44140625" style="1" customWidth="1"/>
    <col min="3842" max="3842" width="3.88671875" style="1" customWidth="1"/>
    <col min="3843" max="3843" width="49.88671875" style="1" customWidth="1"/>
    <col min="3844" max="3844" width="22.5546875" style="1" customWidth="1"/>
    <col min="3845" max="3845" width="23" style="1" customWidth="1"/>
    <col min="3846" max="3846" width="22.88671875" style="1" customWidth="1"/>
    <col min="3847" max="3847" width="23.44140625" style="1" customWidth="1"/>
    <col min="3848" max="3848" width="26.44140625" style="1" customWidth="1"/>
    <col min="3849" max="3849" width="13.88671875" style="1" customWidth="1"/>
    <col min="3850" max="3851" width="18.109375" style="1" customWidth="1"/>
    <col min="3852" max="4096" width="11.44140625" style="1"/>
    <col min="4097" max="4097" width="15.44140625" style="1" customWidth="1"/>
    <col min="4098" max="4098" width="3.88671875" style="1" customWidth="1"/>
    <col min="4099" max="4099" width="49.88671875" style="1" customWidth="1"/>
    <col min="4100" max="4100" width="22.5546875" style="1" customWidth="1"/>
    <col min="4101" max="4101" width="23" style="1" customWidth="1"/>
    <col min="4102" max="4102" width="22.88671875" style="1" customWidth="1"/>
    <col min="4103" max="4103" width="23.44140625" style="1" customWidth="1"/>
    <col min="4104" max="4104" width="26.44140625" style="1" customWidth="1"/>
    <col min="4105" max="4105" width="13.88671875" style="1" customWidth="1"/>
    <col min="4106" max="4107" width="18.109375" style="1" customWidth="1"/>
    <col min="4108" max="4352" width="11.44140625" style="1"/>
    <col min="4353" max="4353" width="15.44140625" style="1" customWidth="1"/>
    <col min="4354" max="4354" width="3.88671875" style="1" customWidth="1"/>
    <col min="4355" max="4355" width="49.88671875" style="1" customWidth="1"/>
    <col min="4356" max="4356" width="22.5546875" style="1" customWidth="1"/>
    <col min="4357" max="4357" width="23" style="1" customWidth="1"/>
    <col min="4358" max="4358" width="22.88671875" style="1" customWidth="1"/>
    <col min="4359" max="4359" width="23.44140625" style="1" customWidth="1"/>
    <col min="4360" max="4360" width="26.44140625" style="1" customWidth="1"/>
    <col min="4361" max="4361" width="13.88671875" style="1" customWidth="1"/>
    <col min="4362" max="4363" width="18.109375" style="1" customWidth="1"/>
    <col min="4364" max="4608" width="11.44140625" style="1"/>
    <col min="4609" max="4609" width="15.44140625" style="1" customWidth="1"/>
    <col min="4610" max="4610" width="3.88671875" style="1" customWidth="1"/>
    <col min="4611" max="4611" width="49.88671875" style="1" customWidth="1"/>
    <col min="4612" max="4612" width="22.5546875" style="1" customWidth="1"/>
    <col min="4613" max="4613" width="23" style="1" customWidth="1"/>
    <col min="4614" max="4614" width="22.88671875" style="1" customWidth="1"/>
    <col min="4615" max="4615" width="23.44140625" style="1" customWidth="1"/>
    <col min="4616" max="4616" width="26.44140625" style="1" customWidth="1"/>
    <col min="4617" max="4617" width="13.88671875" style="1" customWidth="1"/>
    <col min="4618" max="4619" width="18.109375" style="1" customWidth="1"/>
    <col min="4620" max="4864" width="11.44140625" style="1"/>
    <col min="4865" max="4865" width="15.44140625" style="1" customWidth="1"/>
    <col min="4866" max="4866" width="3.88671875" style="1" customWidth="1"/>
    <col min="4867" max="4867" width="49.88671875" style="1" customWidth="1"/>
    <col min="4868" max="4868" width="22.5546875" style="1" customWidth="1"/>
    <col min="4869" max="4869" width="23" style="1" customWidth="1"/>
    <col min="4870" max="4870" width="22.88671875" style="1" customWidth="1"/>
    <col min="4871" max="4871" width="23.44140625" style="1" customWidth="1"/>
    <col min="4872" max="4872" width="26.44140625" style="1" customWidth="1"/>
    <col min="4873" max="4873" width="13.88671875" style="1" customWidth="1"/>
    <col min="4874" max="4875" width="18.109375" style="1" customWidth="1"/>
    <col min="4876" max="5120" width="11.44140625" style="1"/>
    <col min="5121" max="5121" width="15.44140625" style="1" customWidth="1"/>
    <col min="5122" max="5122" width="3.88671875" style="1" customWidth="1"/>
    <col min="5123" max="5123" width="49.88671875" style="1" customWidth="1"/>
    <col min="5124" max="5124" width="22.5546875" style="1" customWidth="1"/>
    <col min="5125" max="5125" width="23" style="1" customWidth="1"/>
    <col min="5126" max="5126" width="22.88671875" style="1" customWidth="1"/>
    <col min="5127" max="5127" width="23.44140625" style="1" customWidth="1"/>
    <col min="5128" max="5128" width="26.44140625" style="1" customWidth="1"/>
    <col min="5129" max="5129" width="13.88671875" style="1" customWidth="1"/>
    <col min="5130" max="5131" width="18.109375" style="1" customWidth="1"/>
    <col min="5132" max="5376" width="11.44140625" style="1"/>
    <col min="5377" max="5377" width="15.44140625" style="1" customWidth="1"/>
    <col min="5378" max="5378" width="3.88671875" style="1" customWidth="1"/>
    <col min="5379" max="5379" width="49.88671875" style="1" customWidth="1"/>
    <col min="5380" max="5380" width="22.5546875" style="1" customWidth="1"/>
    <col min="5381" max="5381" width="23" style="1" customWidth="1"/>
    <col min="5382" max="5382" width="22.88671875" style="1" customWidth="1"/>
    <col min="5383" max="5383" width="23.44140625" style="1" customWidth="1"/>
    <col min="5384" max="5384" width="26.44140625" style="1" customWidth="1"/>
    <col min="5385" max="5385" width="13.88671875" style="1" customWidth="1"/>
    <col min="5386" max="5387" width="18.109375" style="1" customWidth="1"/>
    <col min="5388" max="5632" width="11.44140625" style="1"/>
    <col min="5633" max="5633" width="15.44140625" style="1" customWidth="1"/>
    <col min="5634" max="5634" width="3.88671875" style="1" customWidth="1"/>
    <col min="5635" max="5635" width="49.88671875" style="1" customWidth="1"/>
    <col min="5636" max="5636" width="22.5546875" style="1" customWidth="1"/>
    <col min="5637" max="5637" width="23" style="1" customWidth="1"/>
    <col min="5638" max="5638" width="22.88671875" style="1" customWidth="1"/>
    <col min="5639" max="5639" width="23.44140625" style="1" customWidth="1"/>
    <col min="5640" max="5640" width="26.44140625" style="1" customWidth="1"/>
    <col min="5641" max="5641" width="13.88671875" style="1" customWidth="1"/>
    <col min="5642" max="5643" width="18.109375" style="1" customWidth="1"/>
    <col min="5644" max="5888" width="11.44140625" style="1"/>
    <col min="5889" max="5889" width="15.44140625" style="1" customWidth="1"/>
    <col min="5890" max="5890" width="3.88671875" style="1" customWidth="1"/>
    <col min="5891" max="5891" width="49.88671875" style="1" customWidth="1"/>
    <col min="5892" max="5892" width="22.5546875" style="1" customWidth="1"/>
    <col min="5893" max="5893" width="23" style="1" customWidth="1"/>
    <col min="5894" max="5894" width="22.88671875" style="1" customWidth="1"/>
    <col min="5895" max="5895" width="23.44140625" style="1" customWidth="1"/>
    <col min="5896" max="5896" width="26.44140625" style="1" customWidth="1"/>
    <col min="5897" max="5897" width="13.88671875" style="1" customWidth="1"/>
    <col min="5898" max="5899" width="18.109375" style="1" customWidth="1"/>
    <col min="5900" max="6144" width="11.44140625" style="1"/>
    <col min="6145" max="6145" width="15.44140625" style="1" customWidth="1"/>
    <col min="6146" max="6146" width="3.88671875" style="1" customWidth="1"/>
    <col min="6147" max="6147" width="49.88671875" style="1" customWidth="1"/>
    <col min="6148" max="6148" width="22.5546875" style="1" customWidth="1"/>
    <col min="6149" max="6149" width="23" style="1" customWidth="1"/>
    <col min="6150" max="6150" width="22.88671875" style="1" customWidth="1"/>
    <col min="6151" max="6151" width="23.44140625" style="1" customWidth="1"/>
    <col min="6152" max="6152" width="26.44140625" style="1" customWidth="1"/>
    <col min="6153" max="6153" width="13.88671875" style="1" customWidth="1"/>
    <col min="6154" max="6155" width="18.109375" style="1" customWidth="1"/>
    <col min="6156" max="6400" width="11.44140625" style="1"/>
    <col min="6401" max="6401" width="15.44140625" style="1" customWidth="1"/>
    <col min="6402" max="6402" width="3.88671875" style="1" customWidth="1"/>
    <col min="6403" max="6403" width="49.88671875" style="1" customWidth="1"/>
    <col min="6404" max="6404" width="22.5546875" style="1" customWidth="1"/>
    <col min="6405" max="6405" width="23" style="1" customWidth="1"/>
    <col min="6406" max="6406" width="22.88671875" style="1" customWidth="1"/>
    <col min="6407" max="6407" width="23.44140625" style="1" customWidth="1"/>
    <col min="6408" max="6408" width="26.44140625" style="1" customWidth="1"/>
    <col min="6409" max="6409" width="13.88671875" style="1" customWidth="1"/>
    <col min="6410" max="6411" width="18.109375" style="1" customWidth="1"/>
    <col min="6412" max="6656" width="11.44140625" style="1"/>
    <col min="6657" max="6657" width="15.44140625" style="1" customWidth="1"/>
    <col min="6658" max="6658" width="3.88671875" style="1" customWidth="1"/>
    <col min="6659" max="6659" width="49.88671875" style="1" customWidth="1"/>
    <col min="6660" max="6660" width="22.5546875" style="1" customWidth="1"/>
    <col min="6661" max="6661" width="23" style="1" customWidth="1"/>
    <col min="6662" max="6662" width="22.88671875" style="1" customWidth="1"/>
    <col min="6663" max="6663" width="23.44140625" style="1" customWidth="1"/>
    <col min="6664" max="6664" width="26.44140625" style="1" customWidth="1"/>
    <col min="6665" max="6665" width="13.88671875" style="1" customWidth="1"/>
    <col min="6666" max="6667" width="18.109375" style="1" customWidth="1"/>
    <col min="6668" max="6912" width="11.44140625" style="1"/>
    <col min="6913" max="6913" width="15.44140625" style="1" customWidth="1"/>
    <col min="6914" max="6914" width="3.88671875" style="1" customWidth="1"/>
    <col min="6915" max="6915" width="49.88671875" style="1" customWidth="1"/>
    <col min="6916" max="6916" width="22.5546875" style="1" customWidth="1"/>
    <col min="6917" max="6917" width="23" style="1" customWidth="1"/>
    <col min="6918" max="6918" width="22.88671875" style="1" customWidth="1"/>
    <col min="6919" max="6919" width="23.44140625" style="1" customWidth="1"/>
    <col min="6920" max="6920" width="26.44140625" style="1" customWidth="1"/>
    <col min="6921" max="6921" width="13.88671875" style="1" customWidth="1"/>
    <col min="6922" max="6923" width="18.109375" style="1" customWidth="1"/>
    <col min="6924" max="7168" width="11.44140625" style="1"/>
    <col min="7169" max="7169" width="15.44140625" style="1" customWidth="1"/>
    <col min="7170" max="7170" width="3.88671875" style="1" customWidth="1"/>
    <col min="7171" max="7171" width="49.88671875" style="1" customWidth="1"/>
    <col min="7172" max="7172" width="22.5546875" style="1" customWidth="1"/>
    <col min="7173" max="7173" width="23" style="1" customWidth="1"/>
    <col min="7174" max="7174" width="22.88671875" style="1" customWidth="1"/>
    <col min="7175" max="7175" width="23.44140625" style="1" customWidth="1"/>
    <col min="7176" max="7176" width="26.44140625" style="1" customWidth="1"/>
    <col min="7177" max="7177" width="13.88671875" style="1" customWidth="1"/>
    <col min="7178" max="7179" width="18.109375" style="1" customWidth="1"/>
    <col min="7180" max="7424" width="11.44140625" style="1"/>
    <col min="7425" max="7425" width="15.44140625" style="1" customWidth="1"/>
    <col min="7426" max="7426" width="3.88671875" style="1" customWidth="1"/>
    <col min="7427" max="7427" width="49.88671875" style="1" customWidth="1"/>
    <col min="7428" max="7428" width="22.5546875" style="1" customWidth="1"/>
    <col min="7429" max="7429" width="23" style="1" customWidth="1"/>
    <col min="7430" max="7430" width="22.88671875" style="1" customWidth="1"/>
    <col min="7431" max="7431" width="23.44140625" style="1" customWidth="1"/>
    <col min="7432" max="7432" width="26.44140625" style="1" customWidth="1"/>
    <col min="7433" max="7433" width="13.88671875" style="1" customWidth="1"/>
    <col min="7434" max="7435" width="18.109375" style="1" customWidth="1"/>
    <col min="7436" max="7680" width="11.44140625" style="1"/>
    <col min="7681" max="7681" width="15.44140625" style="1" customWidth="1"/>
    <col min="7682" max="7682" width="3.88671875" style="1" customWidth="1"/>
    <col min="7683" max="7683" width="49.88671875" style="1" customWidth="1"/>
    <col min="7684" max="7684" width="22.5546875" style="1" customWidth="1"/>
    <col min="7685" max="7685" width="23" style="1" customWidth="1"/>
    <col min="7686" max="7686" width="22.88671875" style="1" customWidth="1"/>
    <col min="7687" max="7687" width="23.44140625" style="1" customWidth="1"/>
    <col min="7688" max="7688" width="26.44140625" style="1" customWidth="1"/>
    <col min="7689" max="7689" width="13.88671875" style="1" customWidth="1"/>
    <col min="7690" max="7691" width="18.109375" style="1" customWidth="1"/>
    <col min="7692" max="7936" width="11.44140625" style="1"/>
    <col min="7937" max="7937" width="15.44140625" style="1" customWidth="1"/>
    <col min="7938" max="7938" width="3.88671875" style="1" customWidth="1"/>
    <col min="7939" max="7939" width="49.88671875" style="1" customWidth="1"/>
    <col min="7940" max="7940" width="22.5546875" style="1" customWidth="1"/>
    <col min="7941" max="7941" width="23" style="1" customWidth="1"/>
    <col min="7942" max="7942" width="22.88671875" style="1" customWidth="1"/>
    <col min="7943" max="7943" width="23.44140625" style="1" customWidth="1"/>
    <col min="7944" max="7944" width="26.44140625" style="1" customWidth="1"/>
    <col min="7945" max="7945" width="13.88671875" style="1" customWidth="1"/>
    <col min="7946" max="7947" width="18.109375" style="1" customWidth="1"/>
    <col min="7948" max="8192" width="11.44140625" style="1"/>
    <col min="8193" max="8193" width="15.44140625" style="1" customWidth="1"/>
    <col min="8194" max="8194" width="3.88671875" style="1" customWidth="1"/>
    <col min="8195" max="8195" width="49.88671875" style="1" customWidth="1"/>
    <col min="8196" max="8196" width="22.5546875" style="1" customWidth="1"/>
    <col min="8197" max="8197" width="23" style="1" customWidth="1"/>
    <col min="8198" max="8198" width="22.88671875" style="1" customWidth="1"/>
    <col min="8199" max="8199" width="23.44140625" style="1" customWidth="1"/>
    <col min="8200" max="8200" width="26.44140625" style="1" customWidth="1"/>
    <col min="8201" max="8201" width="13.88671875" style="1" customWidth="1"/>
    <col min="8202" max="8203" width="18.109375" style="1" customWidth="1"/>
    <col min="8204" max="8448" width="11.44140625" style="1"/>
    <col min="8449" max="8449" width="15.44140625" style="1" customWidth="1"/>
    <col min="8450" max="8450" width="3.88671875" style="1" customWidth="1"/>
    <col min="8451" max="8451" width="49.88671875" style="1" customWidth="1"/>
    <col min="8452" max="8452" width="22.5546875" style="1" customWidth="1"/>
    <col min="8453" max="8453" width="23" style="1" customWidth="1"/>
    <col min="8454" max="8454" width="22.88671875" style="1" customWidth="1"/>
    <col min="8455" max="8455" width="23.44140625" style="1" customWidth="1"/>
    <col min="8456" max="8456" width="26.44140625" style="1" customWidth="1"/>
    <col min="8457" max="8457" width="13.88671875" style="1" customWidth="1"/>
    <col min="8458" max="8459" width="18.109375" style="1" customWidth="1"/>
    <col min="8460" max="8704" width="11.44140625" style="1"/>
    <col min="8705" max="8705" width="15.44140625" style="1" customWidth="1"/>
    <col min="8706" max="8706" width="3.88671875" style="1" customWidth="1"/>
    <col min="8707" max="8707" width="49.88671875" style="1" customWidth="1"/>
    <col min="8708" max="8708" width="22.5546875" style="1" customWidth="1"/>
    <col min="8709" max="8709" width="23" style="1" customWidth="1"/>
    <col min="8710" max="8710" width="22.88671875" style="1" customWidth="1"/>
    <col min="8711" max="8711" width="23.44140625" style="1" customWidth="1"/>
    <col min="8712" max="8712" width="26.44140625" style="1" customWidth="1"/>
    <col min="8713" max="8713" width="13.88671875" style="1" customWidth="1"/>
    <col min="8714" max="8715" width="18.109375" style="1" customWidth="1"/>
    <col min="8716" max="8960" width="11.44140625" style="1"/>
    <col min="8961" max="8961" width="15.44140625" style="1" customWidth="1"/>
    <col min="8962" max="8962" width="3.88671875" style="1" customWidth="1"/>
    <col min="8963" max="8963" width="49.88671875" style="1" customWidth="1"/>
    <col min="8964" max="8964" width="22.5546875" style="1" customWidth="1"/>
    <col min="8965" max="8965" width="23" style="1" customWidth="1"/>
    <col min="8966" max="8966" width="22.88671875" style="1" customWidth="1"/>
    <col min="8967" max="8967" width="23.44140625" style="1" customWidth="1"/>
    <col min="8968" max="8968" width="26.44140625" style="1" customWidth="1"/>
    <col min="8969" max="8969" width="13.88671875" style="1" customWidth="1"/>
    <col min="8970" max="8971" width="18.109375" style="1" customWidth="1"/>
    <col min="8972" max="9216" width="11.44140625" style="1"/>
    <col min="9217" max="9217" width="15.44140625" style="1" customWidth="1"/>
    <col min="9218" max="9218" width="3.88671875" style="1" customWidth="1"/>
    <col min="9219" max="9219" width="49.88671875" style="1" customWidth="1"/>
    <col min="9220" max="9220" width="22.5546875" style="1" customWidth="1"/>
    <col min="9221" max="9221" width="23" style="1" customWidth="1"/>
    <col min="9222" max="9222" width="22.88671875" style="1" customWidth="1"/>
    <col min="9223" max="9223" width="23.44140625" style="1" customWidth="1"/>
    <col min="9224" max="9224" width="26.44140625" style="1" customWidth="1"/>
    <col min="9225" max="9225" width="13.88671875" style="1" customWidth="1"/>
    <col min="9226" max="9227" width="18.109375" style="1" customWidth="1"/>
    <col min="9228" max="9472" width="11.44140625" style="1"/>
    <col min="9473" max="9473" width="15.44140625" style="1" customWidth="1"/>
    <col min="9474" max="9474" width="3.88671875" style="1" customWidth="1"/>
    <col min="9475" max="9475" width="49.88671875" style="1" customWidth="1"/>
    <col min="9476" max="9476" width="22.5546875" style="1" customWidth="1"/>
    <col min="9477" max="9477" width="23" style="1" customWidth="1"/>
    <col min="9478" max="9478" width="22.88671875" style="1" customWidth="1"/>
    <col min="9479" max="9479" width="23.44140625" style="1" customWidth="1"/>
    <col min="9480" max="9480" width="26.44140625" style="1" customWidth="1"/>
    <col min="9481" max="9481" width="13.88671875" style="1" customWidth="1"/>
    <col min="9482" max="9483" width="18.109375" style="1" customWidth="1"/>
    <col min="9484" max="9728" width="11.44140625" style="1"/>
    <col min="9729" max="9729" width="15.44140625" style="1" customWidth="1"/>
    <col min="9730" max="9730" width="3.88671875" style="1" customWidth="1"/>
    <col min="9731" max="9731" width="49.88671875" style="1" customWidth="1"/>
    <col min="9732" max="9732" width="22.5546875" style="1" customWidth="1"/>
    <col min="9733" max="9733" width="23" style="1" customWidth="1"/>
    <col min="9734" max="9734" width="22.88671875" style="1" customWidth="1"/>
    <col min="9735" max="9735" width="23.44140625" style="1" customWidth="1"/>
    <col min="9736" max="9736" width="26.44140625" style="1" customWidth="1"/>
    <col min="9737" max="9737" width="13.88671875" style="1" customWidth="1"/>
    <col min="9738" max="9739" width="18.109375" style="1" customWidth="1"/>
    <col min="9740" max="9984" width="11.44140625" style="1"/>
    <col min="9985" max="9985" width="15.44140625" style="1" customWidth="1"/>
    <col min="9986" max="9986" width="3.88671875" style="1" customWidth="1"/>
    <col min="9987" max="9987" width="49.88671875" style="1" customWidth="1"/>
    <col min="9988" max="9988" width="22.5546875" style="1" customWidth="1"/>
    <col min="9989" max="9989" width="23" style="1" customWidth="1"/>
    <col min="9990" max="9990" width="22.88671875" style="1" customWidth="1"/>
    <col min="9991" max="9991" width="23.44140625" style="1" customWidth="1"/>
    <col min="9992" max="9992" width="26.44140625" style="1" customWidth="1"/>
    <col min="9993" max="9993" width="13.88671875" style="1" customWidth="1"/>
    <col min="9994" max="9995" width="18.109375" style="1" customWidth="1"/>
    <col min="9996" max="10240" width="11.44140625" style="1"/>
    <col min="10241" max="10241" width="15.44140625" style="1" customWidth="1"/>
    <col min="10242" max="10242" width="3.88671875" style="1" customWidth="1"/>
    <col min="10243" max="10243" width="49.88671875" style="1" customWidth="1"/>
    <col min="10244" max="10244" width="22.5546875" style="1" customWidth="1"/>
    <col min="10245" max="10245" width="23" style="1" customWidth="1"/>
    <col min="10246" max="10246" width="22.88671875" style="1" customWidth="1"/>
    <col min="10247" max="10247" width="23.44140625" style="1" customWidth="1"/>
    <col min="10248" max="10248" width="26.44140625" style="1" customWidth="1"/>
    <col min="10249" max="10249" width="13.88671875" style="1" customWidth="1"/>
    <col min="10250" max="10251" width="18.109375" style="1" customWidth="1"/>
    <col min="10252" max="10496" width="11.44140625" style="1"/>
    <col min="10497" max="10497" width="15.44140625" style="1" customWidth="1"/>
    <col min="10498" max="10498" width="3.88671875" style="1" customWidth="1"/>
    <col min="10499" max="10499" width="49.88671875" style="1" customWidth="1"/>
    <col min="10500" max="10500" width="22.5546875" style="1" customWidth="1"/>
    <col min="10501" max="10501" width="23" style="1" customWidth="1"/>
    <col min="10502" max="10502" width="22.88671875" style="1" customWidth="1"/>
    <col min="10503" max="10503" width="23.44140625" style="1" customWidth="1"/>
    <col min="10504" max="10504" width="26.44140625" style="1" customWidth="1"/>
    <col min="10505" max="10505" width="13.88671875" style="1" customWidth="1"/>
    <col min="10506" max="10507" width="18.109375" style="1" customWidth="1"/>
    <col min="10508" max="10752" width="11.44140625" style="1"/>
    <col min="10753" max="10753" width="15.44140625" style="1" customWidth="1"/>
    <col min="10754" max="10754" width="3.88671875" style="1" customWidth="1"/>
    <col min="10755" max="10755" width="49.88671875" style="1" customWidth="1"/>
    <col min="10756" max="10756" width="22.5546875" style="1" customWidth="1"/>
    <col min="10757" max="10757" width="23" style="1" customWidth="1"/>
    <col min="10758" max="10758" width="22.88671875" style="1" customWidth="1"/>
    <col min="10759" max="10759" width="23.44140625" style="1" customWidth="1"/>
    <col min="10760" max="10760" width="26.44140625" style="1" customWidth="1"/>
    <col min="10761" max="10761" width="13.88671875" style="1" customWidth="1"/>
    <col min="10762" max="10763" width="18.109375" style="1" customWidth="1"/>
    <col min="10764" max="11008" width="11.44140625" style="1"/>
    <col min="11009" max="11009" width="15.44140625" style="1" customWidth="1"/>
    <col min="11010" max="11010" width="3.88671875" style="1" customWidth="1"/>
    <col min="11011" max="11011" width="49.88671875" style="1" customWidth="1"/>
    <col min="11012" max="11012" width="22.5546875" style="1" customWidth="1"/>
    <col min="11013" max="11013" width="23" style="1" customWidth="1"/>
    <col min="11014" max="11014" width="22.88671875" style="1" customWidth="1"/>
    <col min="11015" max="11015" width="23.44140625" style="1" customWidth="1"/>
    <col min="11016" max="11016" width="26.44140625" style="1" customWidth="1"/>
    <col min="11017" max="11017" width="13.88671875" style="1" customWidth="1"/>
    <col min="11018" max="11019" width="18.109375" style="1" customWidth="1"/>
    <col min="11020" max="11264" width="11.44140625" style="1"/>
    <col min="11265" max="11265" width="15.44140625" style="1" customWidth="1"/>
    <col min="11266" max="11266" width="3.88671875" style="1" customWidth="1"/>
    <col min="11267" max="11267" width="49.88671875" style="1" customWidth="1"/>
    <col min="11268" max="11268" width="22.5546875" style="1" customWidth="1"/>
    <col min="11269" max="11269" width="23" style="1" customWidth="1"/>
    <col min="11270" max="11270" width="22.88671875" style="1" customWidth="1"/>
    <col min="11271" max="11271" width="23.44140625" style="1" customWidth="1"/>
    <col min="11272" max="11272" width="26.44140625" style="1" customWidth="1"/>
    <col min="11273" max="11273" width="13.88671875" style="1" customWidth="1"/>
    <col min="11274" max="11275" width="18.109375" style="1" customWidth="1"/>
    <col min="11276" max="11520" width="11.44140625" style="1"/>
    <col min="11521" max="11521" width="15.44140625" style="1" customWidth="1"/>
    <col min="11522" max="11522" width="3.88671875" style="1" customWidth="1"/>
    <col min="11523" max="11523" width="49.88671875" style="1" customWidth="1"/>
    <col min="11524" max="11524" width="22.5546875" style="1" customWidth="1"/>
    <col min="11525" max="11525" width="23" style="1" customWidth="1"/>
    <col min="11526" max="11526" width="22.88671875" style="1" customWidth="1"/>
    <col min="11527" max="11527" width="23.44140625" style="1" customWidth="1"/>
    <col min="11528" max="11528" width="26.44140625" style="1" customWidth="1"/>
    <col min="11529" max="11529" width="13.88671875" style="1" customWidth="1"/>
    <col min="11530" max="11531" width="18.109375" style="1" customWidth="1"/>
    <col min="11532" max="11776" width="11.44140625" style="1"/>
    <col min="11777" max="11777" width="15.44140625" style="1" customWidth="1"/>
    <col min="11778" max="11778" width="3.88671875" style="1" customWidth="1"/>
    <col min="11779" max="11779" width="49.88671875" style="1" customWidth="1"/>
    <col min="11780" max="11780" width="22.5546875" style="1" customWidth="1"/>
    <col min="11781" max="11781" width="23" style="1" customWidth="1"/>
    <col min="11782" max="11782" width="22.88671875" style="1" customWidth="1"/>
    <col min="11783" max="11783" width="23.44140625" style="1" customWidth="1"/>
    <col min="11784" max="11784" width="26.44140625" style="1" customWidth="1"/>
    <col min="11785" max="11785" width="13.88671875" style="1" customWidth="1"/>
    <col min="11786" max="11787" width="18.109375" style="1" customWidth="1"/>
    <col min="11788" max="12032" width="11.44140625" style="1"/>
    <col min="12033" max="12033" width="15.44140625" style="1" customWidth="1"/>
    <col min="12034" max="12034" width="3.88671875" style="1" customWidth="1"/>
    <col min="12035" max="12035" width="49.88671875" style="1" customWidth="1"/>
    <col min="12036" max="12036" width="22.5546875" style="1" customWidth="1"/>
    <col min="12037" max="12037" width="23" style="1" customWidth="1"/>
    <col min="12038" max="12038" width="22.88671875" style="1" customWidth="1"/>
    <col min="12039" max="12039" width="23.44140625" style="1" customWidth="1"/>
    <col min="12040" max="12040" width="26.44140625" style="1" customWidth="1"/>
    <col min="12041" max="12041" width="13.88671875" style="1" customWidth="1"/>
    <col min="12042" max="12043" width="18.109375" style="1" customWidth="1"/>
    <col min="12044" max="12288" width="11.44140625" style="1"/>
    <col min="12289" max="12289" width="15.44140625" style="1" customWidth="1"/>
    <col min="12290" max="12290" width="3.88671875" style="1" customWidth="1"/>
    <col min="12291" max="12291" width="49.88671875" style="1" customWidth="1"/>
    <col min="12292" max="12292" width="22.5546875" style="1" customWidth="1"/>
    <col min="12293" max="12293" width="23" style="1" customWidth="1"/>
    <col min="12294" max="12294" width="22.88671875" style="1" customWidth="1"/>
    <col min="12295" max="12295" width="23.44140625" style="1" customWidth="1"/>
    <col min="12296" max="12296" width="26.44140625" style="1" customWidth="1"/>
    <col min="12297" max="12297" width="13.88671875" style="1" customWidth="1"/>
    <col min="12298" max="12299" width="18.109375" style="1" customWidth="1"/>
    <col min="12300" max="12544" width="11.44140625" style="1"/>
    <col min="12545" max="12545" width="15.44140625" style="1" customWidth="1"/>
    <col min="12546" max="12546" width="3.88671875" style="1" customWidth="1"/>
    <col min="12547" max="12547" width="49.88671875" style="1" customWidth="1"/>
    <col min="12548" max="12548" width="22.5546875" style="1" customWidth="1"/>
    <col min="12549" max="12549" width="23" style="1" customWidth="1"/>
    <col min="12550" max="12550" width="22.88671875" style="1" customWidth="1"/>
    <col min="12551" max="12551" width="23.44140625" style="1" customWidth="1"/>
    <col min="12552" max="12552" width="26.44140625" style="1" customWidth="1"/>
    <col min="12553" max="12553" width="13.88671875" style="1" customWidth="1"/>
    <col min="12554" max="12555" width="18.109375" style="1" customWidth="1"/>
    <col min="12556" max="12800" width="11.44140625" style="1"/>
    <col min="12801" max="12801" width="15.44140625" style="1" customWidth="1"/>
    <col min="12802" max="12802" width="3.88671875" style="1" customWidth="1"/>
    <col min="12803" max="12803" width="49.88671875" style="1" customWidth="1"/>
    <col min="12804" max="12804" width="22.5546875" style="1" customWidth="1"/>
    <col min="12805" max="12805" width="23" style="1" customWidth="1"/>
    <col min="12806" max="12806" width="22.88671875" style="1" customWidth="1"/>
    <col min="12807" max="12807" width="23.44140625" style="1" customWidth="1"/>
    <col min="12808" max="12808" width="26.44140625" style="1" customWidth="1"/>
    <col min="12809" max="12809" width="13.88671875" style="1" customWidth="1"/>
    <col min="12810" max="12811" width="18.109375" style="1" customWidth="1"/>
    <col min="12812" max="13056" width="11.44140625" style="1"/>
    <col min="13057" max="13057" width="15.44140625" style="1" customWidth="1"/>
    <col min="13058" max="13058" width="3.88671875" style="1" customWidth="1"/>
    <col min="13059" max="13059" width="49.88671875" style="1" customWidth="1"/>
    <col min="13060" max="13060" width="22.5546875" style="1" customWidth="1"/>
    <col min="13061" max="13061" width="23" style="1" customWidth="1"/>
    <col min="13062" max="13062" width="22.88671875" style="1" customWidth="1"/>
    <col min="13063" max="13063" width="23.44140625" style="1" customWidth="1"/>
    <col min="13064" max="13064" width="26.44140625" style="1" customWidth="1"/>
    <col min="13065" max="13065" width="13.88671875" style="1" customWidth="1"/>
    <col min="13066" max="13067" width="18.109375" style="1" customWidth="1"/>
    <col min="13068" max="13312" width="11.44140625" style="1"/>
    <col min="13313" max="13313" width="15.44140625" style="1" customWidth="1"/>
    <col min="13314" max="13314" width="3.88671875" style="1" customWidth="1"/>
    <col min="13315" max="13315" width="49.88671875" style="1" customWidth="1"/>
    <col min="13316" max="13316" width="22.5546875" style="1" customWidth="1"/>
    <col min="13317" max="13317" width="23" style="1" customWidth="1"/>
    <col min="13318" max="13318" width="22.88671875" style="1" customWidth="1"/>
    <col min="13319" max="13319" width="23.44140625" style="1" customWidth="1"/>
    <col min="13320" max="13320" width="26.44140625" style="1" customWidth="1"/>
    <col min="13321" max="13321" width="13.88671875" style="1" customWidth="1"/>
    <col min="13322" max="13323" width="18.109375" style="1" customWidth="1"/>
    <col min="13324" max="13568" width="11.44140625" style="1"/>
    <col min="13569" max="13569" width="15.44140625" style="1" customWidth="1"/>
    <col min="13570" max="13570" width="3.88671875" style="1" customWidth="1"/>
    <col min="13571" max="13571" width="49.88671875" style="1" customWidth="1"/>
    <col min="13572" max="13572" width="22.5546875" style="1" customWidth="1"/>
    <col min="13573" max="13573" width="23" style="1" customWidth="1"/>
    <col min="13574" max="13574" width="22.88671875" style="1" customWidth="1"/>
    <col min="13575" max="13575" width="23.44140625" style="1" customWidth="1"/>
    <col min="13576" max="13576" width="26.44140625" style="1" customWidth="1"/>
    <col min="13577" max="13577" width="13.88671875" style="1" customWidth="1"/>
    <col min="13578" max="13579" width="18.109375" style="1" customWidth="1"/>
    <col min="13580" max="13824" width="11.44140625" style="1"/>
    <col min="13825" max="13825" width="15.44140625" style="1" customWidth="1"/>
    <col min="13826" max="13826" width="3.88671875" style="1" customWidth="1"/>
    <col min="13827" max="13827" width="49.88671875" style="1" customWidth="1"/>
    <col min="13828" max="13828" width="22.5546875" style="1" customWidth="1"/>
    <col min="13829" max="13829" width="23" style="1" customWidth="1"/>
    <col min="13830" max="13830" width="22.88671875" style="1" customWidth="1"/>
    <col min="13831" max="13831" width="23.44140625" style="1" customWidth="1"/>
    <col min="13832" max="13832" width="26.44140625" style="1" customWidth="1"/>
    <col min="13833" max="13833" width="13.88671875" style="1" customWidth="1"/>
    <col min="13834" max="13835" width="18.109375" style="1" customWidth="1"/>
    <col min="13836" max="14080" width="11.44140625" style="1"/>
    <col min="14081" max="14081" width="15.44140625" style="1" customWidth="1"/>
    <col min="14082" max="14082" width="3.88671875" style="1" customWidth="1"/>
    <col min="14083" max="14083" width="49.88671875" style="1" customWidth="1"/>
    <col min="14084" max="14084" width="22.5546875" style="1" customWidth="1"/>
    <col min="14085" max="14085" width="23" style="1" customWidth="1"/>
    <col min="14086" max="14086" width="22.88671875" style="1" customWidth="1"/>
    <col min="14087" max="14087" width="23.44140625" style="1" customWidth="1"/>
    <col min="14088" max="14088" width="26.44140625" style="1" customWidth="1"/>
    <col min="14089" max="14089" width="13.88671875" style="1" customWidth="1"/>
    <col min="14090" max="14091" width="18.109375" style="1" customWidth="1"/>
    <col min="14092" max="14336" width="11.44140625" style="1"/>
    <col min="14337" max="14337" width="15.44140625" style="1" customWidth="1"/>
    <col min="14338" max="14338" width="3.88671875" style="1" customWidth="1"/>
    <col min="14339" max="14339" width="49.88671875" style="1" customWidth="1"/>
    <col min="14340" max="14340" width="22.5546875" style="1" customWidth="1"/>
    <col min="14341" max="14341" width="23" style="1" customWidth="1"/>
    <col min="14342" max="14342" width="22.88671875" style="1" customWidth="1"/>
    <col min="14343" max="14343" width="23.44140625" style="1" customWidth="1"/>
    <col min="14344" max="14344" width="26.44140625" style="1" customWidth="1"/>
    <col min="14345" max="14345" width="13.88671875" style="1" customWidth="1"/>
    <col min="14346" max="14347" width="18.109375" style="1" customWidth="1"/>
    <col min="14348" max="14592" width="11.44140625" style="1"/>
    <col min="14593" max="14593" width="15.44140625" style="1" customWidth="1"/>
    <col min="14594" max="14594" width="3.88671875" style="1" customWidth="1"/>
    <col min="14595" max="14595" width="49.88671875" style="1" customWidth="1"/>
    <col min="14596" max="14596" width="22.5546875" style="1" customWidth="1"/>
    <col min="14597" max="14597" width="23" style="1" customWidth="1"/>
    <col min="14598" max="14598" width="22.88671875" style="1" customWidth="1"/>
    <col min="14599" max="14599" width="23.44140625" style="1" customWidth="1"/>
    <col min="14600" max="14600" width="26.44140625" style="1" customWidth="1"/>
    <col min="14601" max="14601" width="13.88671875" style="1" customWidth="1"/>
    <col min="14602" max="14603" width="18.109375" style="1" customWidth="1"/>
    <col min="14604" max="14848" width="11.44140625" style="1"/>
    <col min="14849" max="14849" width="15.44140625" style="1" customWidth="1"/>
    <col min="14850" max="14850" width="3.88671875" style="1" customWidth="1"/>
    <col min="14851" max="14851" width="49.88671875" style="1" customWidth="1"/>
    <col min="14852" max="14852" width="22.5546875" style="1" customWidth="1"/>
    <col min="14853" max="14853" width="23" style="1" customWidth="1"/>
    <col min="14854" max="14854" width="22.88671875" style="1" customWidth="1"/>
    <col min="14855" max="14855" width="23.44140625" style="1" customWidth="1"/>
    <col min="14856" max="14856" width="26.44140625" style="1" customWidth="1"/>
    <col min="14857" max="14857" width="13.88671875" style="1" customWidth="1"/>
    <col min="14858" max="14859" width="18.109375" style="1" customWidth="1"/>
    <col min="14860" max="15104" width="11.44140625" style="1"/>
    <col min="15105" max="15105" width="15.44140625" style="1" customWidth="1"/>
    <col min="15106" max="15106" width="3.88671875" style="1" customWidth="1"/>
    <col min="15107" max="15107" width="49.88671875" style="1" customWidth="1"/>
    <col min="15108" max="15108" width="22.5546875" style="1" customWidth="1"/>
    <col min="15109" max="15109" width="23" style="1" customWidth="1"/>
    <col min="15110" max="15110" width="22.88671875" style="1" customWidth="1"/>
    <col min="15111" max="15111" width="23.44140625" style="1" customWidth="1"/>
    <col min="15112" max="15112" width="26.44140625" style="1" customWidth="1"/>
    <col min="15113" max="15113" width="13.88671875" style="1" customWidth="1"/>
    <col min="15114" max="15115" width="18.109375" style="1" customWidth="1"/>
    <col min="15116" max="15360" width="11.44140625" style="1"/>
    <col min="15361" max="15361" width="15.44140625" style="1" customWidth="1"/>
    <col min="15362" max="15362" width="3.88671875" style="1" customWidth="1"/>
    <col min="15363" max="15363" width="49.88671875" style="1" customWidth="1"/>
    <col min="15364" max="15364" width="22.5546875" style="1" customWidth="1"/>
    <col min="15365" max="15365" width="23" style="1" customWidth="1"/>
    <col min="15366" max="15366" width="22.88671875" style="1" customWidth="1"/>
    <col min="15367" max="15367" width="23.44140625" style="1" customWidth="1"/>
    <col min="15368" max="15368" width="26.44140625" style="1" customWidth="1"/>
    <col min="15369" max="15369" width="13.88671875" style="1" customWidth="1"/>
    <col min="15370" max="15371" width="18.109375" style="1" customWidth="1"/>
    <col min="15372" max="15616" width="11.44140625" style="1"/>
    <col min="15617" max="15617" width="15.44140625" style="1" customWidth="1"/>
    <col min="15618" max="15618" width="3.88671875" style="1" customWidth="1"/>
    <col min="15619" max="15619" width="49.88671875" style="1" customWidth="1"/>
    <col min="15620" max="15620" width="22.5546875" style="1" customWidth="1"/>
    <col min="15621" max="15621" width="23" style="1" customWidth="1"/>
    <col min="15622" max="15622" width="22.88671875" style="1" customWidth="1"/>
    <col min="15623" max="15623" width="23.44140625" style="1" customWidth="1"/>
    <col min="15624" max="15624" width="26.44140625" style="1" customWidth="1"/>
    <col min="15625" max="15625" width="13.88671875" style="1" customWidth="1"/>
    <col min="15626" max="15627" width="18.109375" style="1" customWidth="1"/>
    <col min="15628" max="15872" width="11.44140625" style="1"/>
    <col min="15873" max="15873" width="15.44140625" style="1" customWidth="1"/>
    <col min="15874" max="15874" width="3.88671875" style="1" customWidth="1"/>
    <col min="15875" max="15875" width="49.88671875" style="1" customWidth="1"/>
    <col min="15876" max="15876" width="22.5546875" style="1" customWidth="1"/>
    <col min="15877" max="15877" width="23" style="1" customWidth="1"/>
    <col min="15878" max="15878" width="22.88671875" style="1" customWidth="1"/>
    <col min="15879" max="15879" width="23.44140625" style="1" customWidth="1"/>
    <col min="15880" max="15880" width="26.44140625" style="1" customWidth="1"/>
    <col min="15881" max="15881" width="13.88671875" style="1" customWidth="1"/>
    <col min="15882" max="15883" width="18.109375" style="1" customWidth="1"/>
    <col min="15884" max="16128" width="11.44140625" style="1"/>
    <col min="16129" max="16129" width="15.44140625" style="1" customWidth="1"/>
    <col min="16130" max="16130" width="3.88671875" style="1" customWidth="1"/>
    <col min="16131" max="16131" width="49.88671875" style="1" customWidth="1"/>
    <col min="16132" max="16132" width="22.5546875" style="1" customWidth="1"/>
    <col min="16133" max="16133" width="23" style="1" customWidth="1"/>
    <col min="16134" max="16134" width="22.88671875" style="1" customWidth="1"/>
    <col min="16135" max="16135" width="23.44140625" style="1" customWidth="1"/>
    <col min="16136" max="16136" width="26.44140625" style="1" customWidth="1"/>
    <col min="16137" max="16137" width="13.88671875" style="1" customWidth="1"/>
    <col min="16138" max="16139" width="18.109375" style="1" customWidth="1"/>
    <col min="16140" max="16384" width="11.44140625" style="1"/>
  </cols>
  <sheetData>
    <row r="1" spans="1:8" ht="15" thickBot="1" x14ac:dyDescent="0.35"/>
    <row r="2" spans="1:8" x14ac:dyDescent="0.3">
      <c r="A2" s="726" t="s">
        <v>1</v>
      </c>
      <c r="B2" s="727"/>
      <c r="C2" s="727"/>
      <c r="D2" s="727"/>
      <c r="E2" s="727"/>
      <c r="F2" s="727"/>
      <c r="G2" s="727"/>
      <c r="H2" s="728"/>
    </row>
    <row r="3" spans="1:8" ht="11.25" customHeight="1" x14ac:dyDescent="0.3">
      <c r="A3" s="729" t="s">
        <v>95</v>
      </c>
      <c r="B3" s="730"/>
      <c r="C3" s="730"/>
      <c r="D3" s="730"/>
      <c r="E3" s="730"/>
      <c r="F3" s="730"/>
      <c r="G3" s="730"/>
      <c r="H3" s="731"/>
    </row>
    <row r="4" spans="1:8" ht="0.75" customHeight="1" x14ac:dyDescent="0.3">
      <c r="A4" s="2"/>
      <c r="H4" s="5"/>
    </row>
    <row r="5" spans="1:8" ht="21.75" customHeight="1" x14ac:dyDescent="0.3">
      <c r="A5" s="6" t="s">
        <v>0</v>
      </c>
      <c r="H5" s="5"/>
    </row>
    <row r="6" spans="1:8" ht="16.5" hidden="1" customHeight="1" x14ac:dyDescent="0.3">
      <c r="A6" s="2"/>
      <c r="H6" s="7"/>
    </row>
    <row r="7" spans="1:8" ht="21.75" customHeight="1" thickBot="1" x14ac:dyDescent="0.35">
      <c r="A7" s="2" t="s">
        <v>96</v>
      </c>
      <c r="C7" s="66" t="s">
        <v>4</v>
      </c>
      <c r="E7" s="3" t="s">
        <v>97</v>
      </c>
      <c r="F7" s="3" t="s">
        <v>190</v>
      </c>
      <c r="G7" s="3" t="s">
        <v>200</v>
      </c>
      <c r="H7" s="5"/>
    </row>
    <row r="8" spans="1:8" ht="9.75" hidden="1" customHeight="1" thickBot="1" x14ac:dyDescent="0.35">
      <c r="A8" s="46"/>
      <c r="B8" s="47"/>
      <c r="C8" s="108"/>
      <c r="D8" s="48"/>
      <c r="E8" s="48"/>
      <c r="F8" s="48"/>
      <c r="G8" s="48"/>
      <c r="H8" s="50"/>
    </row>
    <row r="9" spans="1:8" ht="15" thickBot="1" x14ac:dyDescent="0.35">
      <c r="A9" s="109"/>
      <c r="B9" s="110"/>
      <c r="C9" s="111"/>
      <c r="D9" s="112"/>
      <c r="E9" s="112"/>
      <c r="F9" s="112"/>
      <c r="G9" s="112"/>
      <c r="H9" s="113"/>
    </row>
    <row r="10" spans="1:8" ht="39" customHeight="1" thickBot="1" x14ac:dyDescent="0.35">
      <c r="A10" s="114" t="s">
        <v>98</v>
      </c>
      <c r="B10" s="115"/>
      <c r="C10" s="115" t="s">
        <v>99</v>
      </c>
      <c r="D10" s="116" t="s">
        <v>100</v>
      </c>
      <c r="E10" s="116" t="s">
        <v>101</v>
      </c>
      <c r="F10" s="116" t="s">
        <v>102</v>
      </c>
      <c r="G10" s="116" t="s">
        <v>103</v>
      </c>
      <c r="H10" s="117" t="s">
        <v>195</v>
      </c>
    </row>
    <row r="11" spans="1:8" s="119" customFormat="1" ht="16.2" thickBot="1" x14ac:dyDescent="0.35">
      <c r="A11" s="15" t="s">
        <v>12</v>
      </c>
      <c r="B11" s="16"/>
      <c r="C11" s="118" t="s">
        <v>13</v>
      </c>
      <c r="D11" s="81">
        <f>+D12+D58+D111</f>
        <v>73583023604</v>
      </c>
      <c r="E11" s="81">
        <f>+E12+E58+E111</f>
        <v>51820684017.660004</v>
      </c>
      <c r="F11" s="81">
        <f>+F12+F58+F111</f>
        <v>12150194389.66</v>
      </c>
      <c r="G11" s="81">
        <f>+G12+G58+G111</f>
        <v>4814137910</v>
      </c>
      <c r="H11" s="83">
        <f>+H12+H58+H111</f>
        <v>4224585317</v>
      </c>
    </row>
    <row r="12" spans="1:8" ht="15.6" x14ac:dyDescent="0.3">
      <c r="A12" s="22">
        <v>1</v>
      </c>
      <c r="B12" s="23"/>
      <c r="C12" s="84" t="s">
        <v>14</v>
      </c>
      <c r="D12" s="120">
        <f>+D13</f>
        <v>53259446191</v>
      </c>
      <c r="E12" s="120">
        <f>+E13</f>
        <v>46276301170</v>
      </c>
      <c r="F12" s="120">
        <f>+F13</f>
        <v>7576295624</v>
      </c>
      <c r="G12" s="120">
        <f>+G13</f>
        <v>3364653413</v>
      </c>
      <c r="H12" s="121">
        <f>+H13</f>
        <v>2775100820</v>
      </c>
    </row>
    <row r="13" spans="1:8" ht="15.6" x14ac:dyDescent="0.3">
      <c r="A13" s="27">
        <v>10</v>
      </c>
      <c r="B13" s="28"/>
      <c r="C13" s="33" t="s">
        <v>14</v>
      </c>
      <c r="D13" s="122">
        <f>+D14+D34+D37</f>
        <v>53259446191</v>
      </c>
      <c r="E13" s="122">
        <f>+E14+E34+E37</f>
        <v>46276301170</v>
      </c>
      <c r="F13" s="122">
        <f>+F14+F34+F37</f>
        <v>7576295624</v>
      </c>
      <c r="G13" s="122">
        <f>+G14+G34+G37</f>
        <v>3364653413</v>
      </c>
      <c r="H13" s="123">
        <f>+H14+H34+H37</f>
        <v>2775100820</v>
      </c>
    </row>
    <row r="14" spans="1:8" ht="14.25" customHeight="1" x14ac:dyDescent="0.3">
      <c r="A14" s="27">
        <v>101</v>
      </c>
      <c r="B14" s="28"/>
      <c r="C14" s="33" t="s">
        <v>15</v>
      </c>
      <c r="D14" s="122">
        <f>+D15+D19+D22+D30+D33</f>
        <v>34140398291</v>
      </c>
      <c r="E14" s="122">
        <f>+E15+E19+E22+E30+E33</f>
        <v>31823315969</v>
      </c>
      <c r="F14" s="122">
        <f>+F15+F19+F22+F30+F33</f>
        <v>2186773420</v>
      </c>
      <c r="G14" s="122">
        <f>+G15+G19+G22+G30+G33</f>
        <v>2186773420</v>
      </c>
      <c r="H14" s="122">
        <f>+H15+H19+H22+H30+H33</f>
        <v>2186773420</v>
      </c>
    </row>
    <row r="15" spans="1:8" ht="15.6" x14ac:dyDescent="0.3">
      <c r="A15" s="27">
        <v>1011</v>
      </c>
      <c r="B15" s="28"/>
      <c r="C15" s="33" t="s">
        <v>104</v>
      </c>
      <c r="D15" s="122">
        <f>SUM(D16:D18)</f>
        <v>22594663000</v>
      </c>
      <c r="E15" s="122">
        <f>SUM(E16:E18)</f>
        <v>22594663000</v>
      </c>
      <c r="F15" s="122">
        <f>SUM(F16:F18)</f>
        <v>1761153695</v>
      </c>
      <c r="G15" s="122">
        <f>SUM(G16:G18)</f>
        <v>1761153695</v>
      </c>
      <c r="H15" s="123">
        <f>SUM(H16:H18)</f>
        <v>1761153695</v>
      </c>
    </row>
    <row r="16" spans="1:8" ht="15.6" x14ac:dyDescent="0.3">
      <c r="A16" s="27">
        <v>10111</v>
      </c>
      <c r="B16" s="28">
        <v>20</v>
      </c>
      <c r="C16" s="33" t="s">
        <v>17</v>
      </c>
      <c r="D16" s="122">
        <v>21143479321</v>
      </c>
      <c r="E16" s="122">
        <v>21143479321</v>
      </c>
      <c r="F16" s="122">
        <v>1715577220</v>
      </c>
      <c r="G16" s="122">
        <v>1715577220</v>
      </c>
      <c r="H16" s="123">
        <v>1715577220</v>
      </c>
    </row>
    <row r="17" spans="1:8" ht="15.6" x14ac:dyDescent="0.3">
      <c r="A17" s="27">
        <v>10112</v>
      </c>
      <c r="B17" s="28">
        <v>20</v>
      </c>
      <c r="C17" s="33" t="s">
        <v>18</v>
      </c>
      <c r="D17" s="122">
        <v>1268319272</v>
      </c>
      <c r="E17" s="122">
        <v>1268319272</v>
      </c>
      <c r="F17" s="122">
        <v>22088030</v>
      </c>
      <c r="G17" s="122">
        <v>22088030</v>
      </c>
      <c r="H17" s="123">
        <v>22088030</v>
      </c>
    </row>
    <row r="18" spans="1:8" ht="20.25" customHeight="1" x14ac:dyDescent="0.3">
      <c r="A18" s="27">
        <v>10114</v>
      </c>
      <c r="B18" s="28">
        <v>20</v>
      </c>
      <c r="C18" s="33" t="s">
        <v>19</v>
      </c>
      <c r="D18" s="124">
        <v>182864407</v>
      </c>
      <c r="E18" s="124">
        <v>182864407</v>
      </c>
      <c r="F18" s="124">
        <v>23488445</v>
      </c>
      <c r="G18" s="122">
        <v>23488445</v>
      </c>
      <c r="H18" s="123">
        <v>23488445</v>
      </c>
    </row>
    <row r="19" spans="1:8" ht="15.6" x14ac:dyDescent="0.3">
      <c r="A19" s="27">
        <v>1014</v>
      </c>
      <c r="B19" s="28"/>
      <c r="C19" s="33" t="s">
        <v>20</v>
      </c>
      <c r="D19" s="124">
        <f>SUM(D20:D21)</f>
        <v>4304408326</v>
      </c>
      <c r="E19" s="124">
        <f>SUM(E20:E21)</f>
        <v>4304408326</v>
      </c>
      <c r="F19" s="124">
        <f>SUM(F20:F21)</f>
        <v>275779964</v>
      </c>
      <c r="G19" s="122">
        <f>SUM(G20:G21)</f>
        <v>275779964</v>
      </c>
      <c r="H19" s="123">
        <f>SUM(H20:H21)</f>
        <v>275779964</v>
      </c>
    </row>
    <row r="20" spans="1:8" ht="15.6" x14ac:dyDescent="0.3">
      <c r="A20" s="27">
        <v>10141</v>
      </c>
      <c r="B20" s="28">
        <v>20</v>
      </c>
      <c r="C20" s="33" t="s">
        <v>21</v>
      </c>
      <c r="D20" s="124">
        <v>1075186180</v>
      </c>
      <c r="E20" s="124">
        <v>1075186180</v>
      </c>
      <c r="F20" s="124">
        <v>63967404</v>
      </c>
      <c r="G20" s="122">
        <v>63967404</v>
      </c>
      <c r="H20" s="123">
        <v>63967404</v>
      </c>
    </row>
    <row r="21" spans="1:8" ht="15.6" x14ac:dyDescent="0.3">
      <c r="A21" s="27">
        <v>10142</v>
      </c>
      <c r="B21" s="28">
        <v>20</v>
      </c>
      <c r="C21" s="33" t="s">
        <v>22</v>
      </c>
      <c r="D21" s="124">
        <v>3229222146</v>
      </c>
      <c r="E21" s="124">
        <v>3229222146</v>
      </c>
      <c r="F21" s="124">
        <v>211812560</v>
      </c>
      <c r="G21" s="122">
        <v>211812560</v>
      </c>
      <c r="H21" s="123">
        <v>211812560</v>
      </c>
    </row>
    <row r="22" spans="1:8" ht="15.75" customHeight="1" x14ac:dyDescent="0.3">
      <c r="A22" s="27">
        <v>1015</v>
      </c>
      <c r="B22" s="28"/>
      <c r="C22" s="33" t="s">
        <v>23</v>
      </c>
      <c r="D22" s="124">
        <f>SUM(D23:D29)</f>
        <v>4721278363</v>
      </c>
      <c r="E22" s="124">
        <f>SUM(E23:E29)</f>
        <v>4721278363</v>
      </c>
      <c r="F22" s="124">
        <f>SUM(F23:F29)</f>
        <v>101733918</v>
      </c>
      <c r="G22" s="122">
        <f>SUM(G23:G29)</f>
        <v>101733918</v>
      </c>
      <c r="H22" s="123">
        <f>SUM(H23:H29)</f>
        <v>101733918</v>
      </c>
    </row>
    <row r="23" spans="1:8" ht="15.6" x14ac:dyDescent="0.3">
      <c r="A23" s="27">
        <v>10152</v>
      </c>
      <c r="B23" s="28">
        <v>20</v>
      </c>
      <c r="C23" s="33" t="s">
        <v>24</v>
      </c>
      <c r="D23" s="124">
        <v>790730085</v>
      </c>
      <c r="E23" s="124">
        <v>790730085</v>
      </c>
      <c r="F23" s="124">
        <v>43211805</v>
      </c>
      <c r="G23" s="122">
        <v>43211805</v>
      </c>
      <c r="H23" s="123">
        <v>43211805</v>
      </c>
    </row>
    <row r="24" spans="1:8" ht="15.6" x14ac:dyDescent="0.3">
      <c r="A24" s="27">
        <v>10155</v>
      </c>
      <c r="B24" s="28">
        <v>20</v>
      </c>
      <c r="C24" s="33" t="s">
        <v>25</v>
      </c>
      <c r="D24" s="124">
        <v>193757002</v>
      </c>
      <c r="E24" s="124">
        <v>193757002</v>
      </c>
      <c r="F24" s="124">
        <v>4908642</v>
      </c>
      <c r="G24" s="122">
        <v>4908642</v>
      </c>
      <c r="H24" s="123">
        <v>4908642</v>
      </c>
    </row>
    <row r="25" spans="1:8" ht="15.6" x14ac:dyDescent="0.3">
      <c r="A25" s="27">
        <v>101512</v>
      </c>
      <c r="B25" s="28">
        <v>20</v>
      </c>
      <c r="C25" s="33" t="s">
        <v>105</v>
      </c>
      <c r="D25" s="124">
        <v>2980139</v>
      </c>
      <c r="E25" s="124">
        <v>2980139</v>
      </c>
      <c r="F25" s="124">
        <v>171765</v>
      </c>
      <c r="G25" s="122">
        <v>171765</v>
      </c>
      <c r="H25" s="123">
        <v>171765</v>
      </c>
    </row>
    <row r="26" spans="1:8" ht="15.6" x14ac:dyDescent="0.3">
      <c r="A26" s="27">
        <v>101514</v>
      </c>
      <c r="B26" s="28">
        <v>20</v>
      </c>
      <c r="C26" s="33" t="s">
        <v>106</v>
      </c>
      <c r="D26" s="122">
        <v>1260827200</v>
      </c>
      <c r="E26" s="122">
        <v>1260827200</v>
      </c>
      <c r="F26" s="124">
        <v>10713335</v>
      </c>
      <c r="G26" s="124">
        <v>10713335</v>
      </c>
      <c r="H26" s="125">
        <v>10713335</v>
      </c>
    </row>
    <row r="27" spans="1:8" ht="15.6" x14ac:dyDescent="0.3">
      <c r="A27" s="27">
        <v>101515</v>
      </c>
      <c r="B27" s="28">
        <v>20</v>
      </c>
      <c r="C27" s="33" t="s">
        <v>26</v>
      </c>
      <c r="D27" s="122">
        <v>1618820500</v>
      </c>
      <c r="E27" s="122">
        <v>1618820500</v>
      </c>
      <c r="F27" s="122">
        <v>39368010</v>
      </c>
      <c r="G27" s="122">
        <v>39368010</v>
      </c>
      <c r="H27" s="123">
        <v>39368010</v>
      </c>
    </row>
    <row r="28" spans="1:8" ht="15.6" x14ac:dyDescent="0.3">
      <c r="A28" s="27">
        <v>101516</v>
      </c>
      <c r="B28" s="28">
        <v>20</v>
      </c>
      <c r="C28" s="33" t="s">
        <v>27</v>
      </c>
      <c r="D28" s="122">
        <v>778296108</v>
      </c>
      <c r="E28" s="122">
        <v>778296108</v>
      </c>
      <c r="F28" s="122">
        <v>3360361</v>
      </c>
      <c r="G28" s="122">
        <v>3360361</v>
      </c>
      <c r="H28" s="123">
        <v>3360361</v>
      </c>
    </row>
    <row r="29" spans="1:8" ht="15.6" x14ac:dyDescent="0.3">
      <c r="A29" s="27">
        <v>101592</v>
      </c>
      <c r="B29" s="28">
        <v>20</v>
      </c>
      <c r="C29" s="33" t="s">
        <v>107</v>
      </c>
      <c r="D29" s="122">
        <v>75867329</v>
      </c>
      <c r="E29" s="122">
        <v>75867329</v>
      </c>
      <c r="F29" s="122">
        <v>0</v>
      </c>
      <c r="G29" s="122">
        <v>0</v>
      </c>
      <c r="H29" s="123">
        <v>0</v>
      </c>
    </row>
    <row r="30" spans="1:8" ht="31.2" x14ac:dyDescent="0.3">
      <c r="A30" s="27">
        <v>1019</v>
      </c>
      <c r="B30" s="28"/>
      <c r="C30" s="33" t="s">
        <v>28</v>
      </c>
      <c r="D30" s="122">
        <f>+D31+D32</f>
        <v>202966280</v>
      </c>
      <c r="E30" s="122">
        <f>+E31+E32</f>
        <v>202966280</v>
      </c>
      <c r="F30" s="122">
        <f>+F31+F32</f>
        <v>48105843</v>
      </c>
      <c r="G30" s="122">
        <f>+G31+G32</f>
        <v>48105843</v>
      </c>
      <c r="H30" s="123">
        <f>+H31+H32</f>
        <v>48105843</v>
      </c>
    </row>
    <row r="31" spans="1:8" ht="15.6" x14ac:dyDescent="0.3">
      <c r="A31" s="27">
        <v>10191</v>
      </c>
      <c r="B31" s="28">
        <v>20</v>
      </c>
      <c r="C31" s="33" t="s">
        <v>29</v>
      </c>
      <c r="D31" s="122">
        <v>105766280</v>
      </c>
      <c r="E31" s="122">
        <v>105766280</v>
      </c>
      <c r="F31" s="122">
        <v>5830832</v>
      </c>
      <c r="G31" s="122">
        <v>5830832</v>
      </c>
      <c r="H31" s="123">
        <v>5830832</v>
      </c>
    </row>
    <row r="32" spans="1:8" ht="15.6" x14ac:dyDescent="0.3">
      <c r="A32" s="27">
        <v>10193</v>
      </c>
      <c r="B32" s="28">
        <v>20</v>
      </c>
      <c r="C32" s="33" t="s">
        <v>30</v>
      </c>
      <c r="D32" s="122">
        <v>97200000</v>
      </c>
      <c r="E32" s="122">
        <v>97200000</v>
      </c>
      <c r="F32" s="122">
        <v>42275011</v>
      </c>
      <c r="G32" s="122">
        <v>42275011</v>
      </c>
      <c r="H32" s="123">
        <v>42275011</v>
      </c>
    </row>
    <row r="33" spans="1:8" ht="30.75" customHeight="1" x14ac:dyDescent="0.3">
      <c r="A33" s="27">
        <v>10110</v>
      </c>
      <c r="B33" s="28">
        <v>20</v>
      </c>
      <c r="C33" s="33" t="s">
        <v>108</v>
      </c>
      <c r="D33" s="126">
        <v>2317082322</v>
      </c>
      <c r="E33" s="122">
        <v>0</v>
      </c>
      <c r="F33" s="122">
        <v>0</v>
      </c>
      <c r="G33" s="122">
        <v>0</v>
      </c>
      <c r="H33" s="123">
        <v>0</v>
      </c>
    </row>
    <row r="34" spans="1:8" ht="15.6" x14ac:dyDescent="0.3">
      <c r="A34" s="27">
        <v>102</v>
      </c>
      <c r="B34" s="28"/>
      <c r="C34" s="33" t="s">
        <v>31</v>
      </c>
      <c r="D34" s="124">
        <f>SUM(D35:D36)</f>
        <v>9178801200</v>
      </c>
      <c r="E34" s="124">
        <f>SUM(E35:E36)</f>
        <v>4512738501</v>
      </c>
      <c r="F34" s="124">
        <f>SUM(F35:F36)</f>
        <v>4340112715</v>
      </c>
      <c r="G34" s="124">
        <f>SUM(G35:G36)</f>
        <v>128470504</v>
      </c>
      <c r="H34" s="125">
        <f>SUM(H35:H36)</f>
        <v>127789411</v>
      </c>
    </row>
    <row r="35" spans="1:8" ht="15.6" x14ac:dyDescent="0.3">
      <c r="A35" s="27">
        <v>10212</v>
      </c>
      <c r="B35" s="28">
        <v>20</v>
      </c>
      <c r="C35" s="33" t="s">
        <v>32</v>
      </c>
      <c r="D35" s="122">
        <v>305000000</v>
      </c>
      <c r="E35" s="122">
        <v>296530764</v>
      </c>
      <c r="F35" s="122">
        <v>124203082</v>
      </c>
      <c r="G35" s="122">
        <v>4203082</v>
      </c>
      <c r="H35" s="123">
        <v>4203082</v>
      </c>
    </row>
    <row r="36" spans="1:8" ht="15.6" x14ac:dyDescent="0.3">
      <c r="A36" s="27">
        <v>10214</v>
      </c>
      <c r="B36" s="28">
        <v>20</v>
      </c>
      <c r="C36" s="33" t="s">
        <v>33</v>
      </c>
      <c r="D36" s="122">
        <v>8873801200</v>
      </c>
      <c r="E36" s="122">
        <v>4216207737</v>
      </c>
      <c r="F36" s="122">
        <v>4215909633</v>
      </c>
      <c r="G36" s="122">
        <v>124267422</v>
      </c>
      <c r="H36" s="123">
        <v>123586329</v>
      </c>
    </row>
    <row r="37" spans="1:8" ht="31.5" customHeight="1" x14ac:dyDescent="0.3">
      <c r="A37" s="27">
        <v>105</v>
      </c>
      <c r="B37" s="28"/>
      <c r="C37" s="33" t="s">
        <v>109</v>
      </c>
      <c r="D37" s="122">
        <f>+D38+D42+D46+D47</f>
        <v>9940246700</v>
      </c>
      <c r="E37" s="122">
        <f>+E38+E42+E46+E47</f>
        <v>9940246700</v>
      </c>
      <c r="F37" s="122">
        <f>+F38+F42+F46+F47</f>
        <v>1049409489</v>
      </c>
      <c r="G37" s="122">
        <f>+G38+G42+G46+G47</f>
        <v>1049409489</v>
      </c>
      <c r="H37" s="123">
        <f>+H38+H42+H46+H47</f>
        <v>460537989</v>
      </c>
    </row>
    <row r="38" spans="1:8" ht="15.6" x14ac:dyDescent="0.3">
      <c r="A38" s="27">
        <v>1051</v>
      </c>
      <c r="B38" s="28"/>
      <c r="C38" s="33" t="s">
        <v>35</v>
      </c>
      <c r="D38" s="122">
        <f>SUM(D39:D41)</f>
        <v>5264556926</v>
      </c>
      <c r="E38" s="122">
        <f>SUM(E39:E41)</f>
        <v>5264556926</v>
      </c>
      <c r="F38" s="122">
        <f>SUM(F39:F41)</f>
        <v>375406000</v>
      </c>
      <c r="G38" s="122">
        <f>SUM(G39:G41)</f>
        <v>375406000</v>
      </c>
      <c r="H38" s="123">
        <f>SUM(H39:H41)</f>
        <v>0</v>
      </c>
    </row>
    <row r="39" spans="1:8" ht="15.6" x14ac:dyDescent="0.3">
      <c r="A39" s="27">
        <v>10511</v>
      </c>
      <c r="B39" s="28">
        <v>20</v>
      </c>
      <c r="C39" s="33" t="s">
        <v>36</v>
      </c>
      <c r="D39" s="122">
        <v>1297907238</v>
      </c>
      <c r="E39" s="122">
        <v>1297907238</v>
      </c>
      <c r="F39" s="122">
        <v>74633700</v>
      </c>
      <c r="G39" s="122">
        <v>74633700</v>
      </c>
      <c r="H39" s="123">
        <v>0</v>
      </c>
    </row>
    <row r="40" spans="1:8" ht="31.2" x14ac:dyDescent="0.3">
      <c r="A40" s="27">
        <v>10513</v>
      </c>
      <c r="B40" s="28">
        <v>20</v>
      </c>
      <c r="C40" s="33" t="s">
        <v>110</v>
      </c>
      <c r="D40" s="122">
        <v>1985792898</v>
      </c>
      <c r="E40" s="122">
        <v>1985792898</v>
      </c>
      <c r="F40" s="122">
        <v>130221200</v>
      </c>
      <c r="G40" s="122">
        <v>130221200</v>
      </c>
      <c r="H40" s="123">
        <v>0</v>
      </c>
    </row>
    <row r="41" spans="1:8" ht="15.6" x14ac:dyDescent="0.3">
      <c r="A41" s="27">
        <v>10514</v>
      </c>
      <c r="B41" s="28">
        <v>20</v>
      </c>
      <c r="C41" s="33" t="s">
        <v>38</v>
      </c>
      <c r="D41" s="122">
        <v>1980856790</v>
      </c>
      <c r="E41" s="122">
        <v>1980856790</v>
      </c>
      <c r="F41" s="122">
        <v>170551100</v>
      </c>
      <c r="G41" s="122">
        <v>170551100</v>
      </c>
      <c r="H41" s="123">
        <v>0</v>
      </c>
    </row>
    <row r="42" spans="1:8" ht="15.6" x14ac:dyDescent="0.3">
      <c r="A42" s="27">
        <v>1052</v>
      </c>
      <c r="B42" s="28"/>
      <c r="C42" s="33" t="s">
        <v>111</v>
      </c>
      <c r="D42" s="122">
        <f>+D43+D44+D45</f>
        <v>3375854160</v>
      </c>
      <c r="E42" s="122">
        <f>+E43+E44+E45</f>
        <v>3375854160</v>
      </c>
      <c r="F42" s="122">
        <f>+F43+F44+F45</f>
        <v>580699889</v>
      </c>
      <c r="G42" s="122">
        <f>+G43+G44+G45</f>
        <v>580699889</v>
      </c>
      <c r="H42" s="123">
        <f>+H43+H44+H45</f>
        <v>460537989</v>
      </c>
    </row>
    <row r="43" spans="1:8" ht="15.6" x14ac:dyDescent="0.3">
      <c r="A43" s="27">
        <v>10522</v>
      </c>
      <c r="B43" s="28">
        <v>20</v>
      </c>
      <c r="C43" s="33" t="s">
        <v>40</v>
      </c>
      <c r="D43" s="122">
        <v>2045759880</v>
      </c>
      <c r="E43" s="122">
        <v>2045759880</v>
      </c>
      <c r="F43" s="122">
        <v>460537989</v>
      </c>
      <c r="G43" s="122">
        <v>460537989</v>
      </c>
      <c r="H43" s="123">
        <v>460537989</v>
      </c>
    </row>
    <row r="44" spans="1:8" ht="31.2" x14ac:dyDescent="0.3">
      <c r="A44" s="27">
        <v>10523</v>
      </c>
      <c r="B44" s="28">
        <v>20</v>
      </c>
      <c r="C44" s="33" t="s">
        <v>41</v>
      </c>
      <c r="D44" s="122">
        <v>1204707636</v>
      </c>
      <c r="E44" s="122">
        <v>1204707636</v>
      </c>
      <c r="F44" s="122">
        <v>110717400</v>
      </c>
      <c r="G44" s="122">
        <v>110717400</v>
      </c>
      <c r="H44" s="123">
        <v>0</v>
      </c>
    </row>
    <row r="45" spans="1:8" ht="46.8" x14ac:dyDescent="0.3">
      <c r="A45" s="27">
        <v>10527</v>
      </c>
      <c r="B45" s="28">
        <v>20</v>
      </c>
      <c r="C45" s="33" t="s">
        <v>112</v>
      </c>
      <c r="D45" s="122">
        <v>125386644</v>
      </c>
      <c r="E45" s="122">
        <v>125386644</v>
      </c>
      <c r="F45" s="122">
        <v>9444500</v>
      </c>
      <c r="G45" s="122">
        <v>9444500</v>
      </c>
      <c r="H45" s="123">
        <v>0</v>
      </c>
    </row>
    <row r="46" spans="1:8" ht="15.6" x14ac:dyDescent="0.3">
      <c r="A46" s="27">
        <v>1056</v>
      </c>
      <c r="B46" s="28">
        <v>20</v>
      </c>
      <c r="C46" s="33" t="s">
        <v>43</v>
      </c>
      <c r="D46" s="122">
        <v>775448970</v>
      </c>
      <c r="E46" s="122">
        <v>775448970</v>
      </c>
      <c r="F46" s="122">
        <v>55979900</v>
      </c>
      <c r="G46" s="122">
        <v>55979900</v>
      </c>
      <c r="H46" s="123">
        <v>0</v>
      </c>
    </row>
    <row r="47" spans="1:8" ht="16.2" thickBot="1" x14ac:dyDescent="0.35">
      <c r="A47" s="35">
        <v>1057</v>
      </c>
      <c r="B47" s="36">
        <v>20</v>
      </c>
      <c r="C47" s="88" t="s">
        <v>44</v>
      </c>
      <c r="D47" s="127">
        <v>524386644</v>
      </c>
      <c r="E47" s="127">
        <v>524386644</v>
      </c>
      <c r="F47" s="127">
        <v>37323700</v>
      </c>
      <c r="G47" s="127">
        <v>37323700</v>
      </c>
      <c r="H47" s="128">
        <v>0</v>
      </c>
    </row>
    <row r="48" spans="1:8" ht="6" customHeight="1" thickBot="1" x14ac:dyDescent="0.35">
      <c r="A48" s="41"/>
      <c r="B48" s="42"/>
      <c r="C48" s="89"/>
      <c r="D48" s="129"/>
      <c r="E48" s="129"/>
      <c r="F48" s="45"/>
      <c r="G48" s="129"/>
      <c r="H48" s="130"/>
    </row>
    <row r="49" spans="1:8" x14ac:dyDescent="0.3">
      <c r="A49" s="726" t="s">
        <v>1</v>
      </c>
      <c r="B49" s="727"/>
      <c r="C49" s="727"/>
      <c r="D49" s="727"/>
      <c r="E49" s="727"/>
      <c r="F49" s="727"/>
      <c r="G49" s="727"/>
      <c r="H49" s="728"/>
    </row>
    <row r="50" spans="1:8" x14ac:dyDescent="0.3">
      <c r="A50" s="729" t="s">
        <v>95</v>
      </c>
      <c r="B50" s="730"/>
      <c r="C50" s="730"/>
      <c r="D50" s="730"/>
      <c r="E50" s="730"/>
      <c r="F50" s="730"/>
      <c r="G50" s="730"/>
      <c r="H50" s="731"/>
    </row>
    <row r="51" spans="1:8" hidden="1" x14ac:dyDescent="0.3">
      <c r="A51" s="2"/>
      <c r="H51" s="5"/>
    </row>
    <row r="52" spans="1:8" x14ac:dyDescent="0.3">
      <c r="A52" s="6" t="s">
        <v>0</v>
      </c>
      <c r="D52" s="131"/>
      <c r="H52" s="5"/>
    </row>
    <row r="53" spans="1:8" ht="1.5" customHeight="1" x14ac:dyDescent="0.3">
      <c r="A53" s="2"/>
      <c r="H53" s="7"/>
    </row>
    <row r="54" spans="1:8" ht="21" customHeight="1" thickBot="1" x14ac:dyDescent="0.35">
      <c r="A54" s="2" t="s">
        <v>96</v>
      </c>
      <c r="C54" s="66" t="s">
        <v>4</v>
      </c>
      <c r="E54" s="3" t="str">
        <f>E7</f>
        <v>MES:</v>
      </c>
      <c r="F54" s="3" t="str">
        <f>F7</f>
        <v>ENERO</v>
      </c>
      <c r="G54" s="3" t="str">
        <f>G7</f>
        <v xml:space="preserve">                                VIGENCIA FISCAL:      2018</v>
      </c>
      <c r="H54" s="5"/>
    </row>
    <row r="55" spans="1:8" ht="28.5" hidden="1" customHeight="1" thickBot="1" x14ac:dyDescent="0.35">
      <c r="A55" s="2"/>
      <c r="H55" s="5"/>
    </row>
    <row r="56" spans="1:8" ht="15" thickBot="1" x14ac:dyDescent="0.35">
      <c r="A56" s="132"/>
      <c r="B56" s="133"/>
      <c r="C56" s="134"/>
      <c r="D56" s="135"/>
      <c r="E56" s="135"/>
      <c r="F56" s="135"/>
      <c r="G56" s="135"/>
      <c r="H56" s="136"/>
    </row>
    <row r="57" spans="1:8" ht="33.75" customHeight="1" thickBot="1" x14ac:dyDescent="0.35">
      <c r="A57" s="137" t="s">
        <v>98</v>
      </c>
      <c r="B57" s="10"/>
      <c r="C57" s="11" t="s">
        <v>99</v>
      </c>
      <c r="D57" s="12" t="s">
        <v>100</v>
      </c>
      <c r="E57" s="12" t="s">
        <v>101</v>
      </c>
      <c r="F57" s="12" t="s">
        <v>102</v>
      </c>
      <c r="G57" s="12" t="s">
        <v>103</v>
      </c>
      <c r="H57" s="117" t="s">
        <v>195</v>
      </c>
    </row>
    <row r="58" spans="1:8" ht="31.5" customHeight="1" x14ac:dyDescent="0.3">
      <c r="A58" s="56">
        <v>2</v>
      </c>
      <c r="B58" s="57"/>
      <c r="C58" s="90" t="s">
        <v>45</v>
      </c>
      <c r="D58" s="138">
        <f>+D59</f>
        <v>8584174910</v>
      </c>
      <c r="E58" s="138">
        <f>+E59</f>
        <v>5544382847.6599998</v>
      </c>
      <c r="F58" s="138">
        <f>+F59</f>
        <v>4573898765.6599998</v>
      </c>
      <c r="G58" s="138">
        <f>+G59</f>
        <v>1449484497</v>
      </c>
      <c r="H58" s="139">
        <f>+H59</f>
        <v>1449484497</v>
      </c>
    </row>
    <row r="59" spans="1:8" ht="15.6" x14ac:dyDescent="0.3">
      <c r="A59" s="27">
        <v>20</v>
      </c>
      <c r="B59" s="28"/>
      <c r="C59" s="33" t="s">
        <v>45</v>
      </c>
      <c r="D59" s="122">
        <f>+D63+D60</f>
        <v>8584174910</v>
      </c>
      <c r="E59" s="122">
        <f>+E63+E60</f>
        <v>5544382847.6599998</v>
      </c>
      <c r="F59" s="122">
        <f>+F63+F60</f>
        <v>4573898765.6599998</v>
      </c>
      <c r="G59" s="122">
        <f>+G63+G60</f>
        <v>1449484497</v>
      </c>
      <c r="H59" s="123">
        <f>+H63+H60</f>
        <v>1449484497</v>
      </c>
    </row>
    <row r="60" spans="1:8" ht="20.25" customHeight="1" x14ac:dyDescent="0.3">
      <c r="A60" s="27">
        <v>203</v>
      </c>
      <c r="B60" s="28"/>
      <c r="C60" s="33" t="s">
        <v>113</v>
      </c>
      <c r="D60" s="122">
        <f t="shared" ref="D60:H61" si="0">+D61</f>
        <v>50000000</v>
      </c>
      <c r="E60" s="122">
        <f t="shared" si="0"/>
        <v>0</v>
      </c>
      <c r="F60" s="122">
        <f t="shared" si="0"/>
        <v>0</v>
      </c>
      <c r="G60" s="122">
        <f t="shared" si="0"/>
        <v>0</v>
      </c>
      <c r="H60" s="123">
        <f t="shared" si="0"/>
        <v>0</v>
      </c>
    </row>
    <row r="61" spans="1:8" ht="15.6" x14ac:dyDescent="0.3">
      <c r="A61" s="27">
        <v>20350</v>
      </c>
      <c r="B61" s="28"/>
      <c r="C61" s="33" t="s">
        <v>114</v>
      </c>
      <c r="D61" s="124">
        <f t="shared" si="0"/>
        <v>50000000</v>
      </c>
      <c r="E61" s="124">
        <f t="shared" si="0"/>
        <v>0</v>
      </c>
      <c r="F61" s="124">
        <f t="shared" si="0"/>
        <v>0</v>
      </c>
      <c r="G61" s="124">
        <f t="shared" si="0"/>
        <v>0</v>
      </c>
      <c r="H61" s="124">
        <f t="shared" si="0"/>
        <v>0</v>
      </c>
    </row>
    <row r="62" spans="1:8" ht="21" customHeight="1" x14ac:dyDescent="0.3">
      <c r="A62" s="27">
        <v>2035090</v>
      </c>
      <c r="B62" s="28">
        <v>20</v>
      </c>
      <c r="C62" s="33" t="s">
        <v>115</v>
      </c>
      <c r="D62" s="124">
        <v>50000000</v>
      </c>
      <c r="E62" s="124">
        <v>0</v>
      </c>
      <c r="F62" s="124">
        <v>0</v>
      </c>
      <c r="G62" s="124">
        <v>0</v>
      </c>
      <c r="H62" s="123">
        <v>0</v>
      </c>
    </row>
    <row r="63" spans="1:8" ht="21.75" customHeight="1" x14ac:dyDescent="0.3">
      <c r="A63" s="27">
        <v>204</v>
      </c>
      <c r="B63" s="28"/>
      <c r="C63" s="33" t="s">
        <v>46</v>
      </c>
      <c r="D63" s="124">
        <f>+D66+D64+D71+D87+D90+D92+D97+D101+D106+D107+D109+D103</f>
        <v>8534174910</v>
      </c>
      <c r="E63" s="124">
        <f>+E66+E64+E71+E87+E90+E92+E97+E101+E106+E107+E109+E103</f>
        <v>5544382847.6599998</v>
      </c>
      <c r="F63" s="124">
        <f>+F66+F64+F71+F87+F90+F92+F97+F101+F106+F107+F109+F103</f>
        <v>4573898765.6599998</v>
      </c>
      <c r="G63" s="124">
        <f>+G66+G64+G71+G87+G90+G92+G97+G101+G106+G107+G109+G103</f>
        <v>1449484497</v>
      </c>
      <c r="H63" s="123">
        <f>+H66+H64+H71+H87+H90+H92+H97+H101+H106+H107+H109+H103</f>
        <v>1449484497</v>
      </c>
    </row>
    <row r="64" spans="1:8" ht="22.5" customHeight="1" x14ac:dyDescent="0.3">
      <c r="A64" s="27">
        <v>2041</v>
      </c>
      <c r="B64" s="28"/>
      <c r="C64" s="33" t="s">
        <v>116</v>
      </c>
      <c r="D64" s="122">
        <f>SUM(D65:D65)</f>
        <v>0</v>
      </c>
      <c r="E64" s="122">
        <f>SUM(E65:E65)</f>
        <v>0</v>
      </c>
      <c r="F64" s="122">
        <f>SUM(F65:F65)</f>
        <v>0</v>
      </c>
      <c r="G64" s="122">
        <f>SUM(G65:G65)</f>
        <v>0</v>
      </c>
      <c r="H64" s="123">
        <f>SUM(H65:H65)</f>
        <v>0</v>
      </c>
    </row>
    <row r="65" spans="1:8" ht="24.75" customHeight="1" x14ac:dyDescent="0.3">
      <c r="A65" s="27">
        <v>20418</v>
      </c>
      <c r="B65" s="28">
        <v>20</v>
      </c>
      <c r="C65" s="33" t="s">
        <v>117</v>
      </c>
      <c r="D65" s="122">
        <v>0</v>
      </c>
      <c r="E65" s="122">
        <v>0</v>
      </c>
      <c r="F65" s="122">
        <v>0</v>
      </c>
      <c r="G65" s="122">
        <v>0</v>
      </c>
      <c r="H65" s="123">
        <v>0</v>
      </c>
    </row>
    <row r="66" spans="1:8" ht="31.5" customHeight="1" x14ac:dyDescent="0.3">
      <c r="A66" s="27">
        <v>2044</v>
      </c>
      <c r="B66" s="28"/>
      <c r="C66" s="33" t="s">
        <v>47</v>
      </c>
      <c r="D66" s="122">
        <f>SUM(D67:D70)</f>
        <v>109500228</v>
      </c>
      <c r="E66" s="122">
        <f>SUM(E67:E70)</f>
        <v>62200000</v>
      </c>
      <c r="F66" s="122">
        <f>SUM(F67:F70)</f>
        <v>62200000</v>
      </c>
      <c r="G66" s="122">
        <f>SUM(G67:G70)</f>
        <v>2200000</v>
      </c>
      <c r="H66" s="123">
        <f>SUM(H67:H70)</f>
        <v>2200000</v>
      </c>
    </row>
    <row r="67" spans="1:8" ht="31.5" customHeight="1" x14ac:dyDescent="0.3">
      <c r="A67" s="27">
        <v>20441</v>
      </c>
      <c r="B67" s="28">
        <v>20</v>
      </c>
      <c r="C67" s="33" t="s">
        <v>48</v>
      </c>
      <c r="D67" s="122">
        <v>67000277</v>
      </c>
      <c r="E67" s="122">
        <v>60600000</v>
      </c>
      <c r="F67" s="122">
        <v>60600000</v>
      </c>
      <c r="G67" s="122">
        <v>600000</v>
      </c>
      <c r="H67" s="123">
        <v>600000</v>
      </c>
    </row>
    <row r="68" spans="1:8" ht="31.5" customHeight="1" x14ac:dyDescent="0.3">
      <c r="A68" s="27">
        <v>204415</v>
      </c>
      <c r="B68" s="28">
        <v>20</v>
      </c>
      <c r="C68" s="33" t="s">
        <v>119</v>
      </c>
      <c r="D68" s="122">
        <v>33999951</v>
      </c>
      <c r="E68" s="122">
        <v>600000</v>
      </c>
      <c r="F68" s="122">
        <v>600000</v>
      </c>
      <c r="G68" s="122">
        <v>600000</v>
      </c>
      <c r="H68" s="123">
        <v>600000</v>
      </c>
    </row>
    <row r="69" spans="1:8" ht="31.5" customHeight="1" x14ac:dyDescent="0.3">
      <c r="A69" s="27">
        <v>204418</v>
      </c>
      <c r="B69" s="28">
        <v>20</v>
      </c>
      <c r="C69" s="33" t="s">
        <v>120</v>
      </c>
      <c r="D69" s="122">
        <v>6000000</v>
      </c>
      <c r="E69" s="122">
        <v>700000</v>
      </c>
      <c r="F69" s="122">
        <v>700000</v>
      </c>
      <c r="G69" s="122">
        <v>700000</v>
      </c>
      <c r="H69" s="123">
        <v>700000</v>
      </c>
    </row>
    <row r="70" spans="1:8" ht="31.5" customHeight="1" x14ac:dyDescent="0.3">
      <c r="A70" s="27">
        <v>204423</v>
      </c>
      <c r="B70" s="28">
        <v>20</v>
      </c>
      <c r="C70" s="33" t="s">
        <v>121</v>
      </c>
      <c r="D70" s="122">
        <v>2500000</v>
      </c>
      <c r="E70" s="122">
        <v>300000</v>
      </c>
      <c r="F70" s="122">
        <v>300000</v>
      </c>
      <c r="G70" s="122">
        <v>300000</v>
      </c>
      <c r="H70" s="123">
        <v>300000</v>
      </c>
    </row>
    <row r="71" spans="1:8" ht="31.5" customHeight="1" x14ac:dyDescent="0.3">
      <c r="A71" s="27">
        <v>2045</v>
      </c>
      <c r="B71" s="28"/>
      <c r="C71" s="33" t="s">
        <v>49</v>
      </c>
      <c r="D71" s="122">
        <f>SUM(D72:D77)</f>
        <v>698200003</v>
      </c>
      <c r="E71" s="122">
        <f>SUM(E72:E77)</f>
        <v>375711588.69999999</v>
      </c>
      <c r="F71" s="122">
        <f>SUM(F72:F77)</f>
        <v>247511588.69999999</v>
      </c>
      <c r="G71" s="122">
        <f>SUM(G72:G77)</f>
        <v>0</v>
      </c>
      <c r="H71" s="123">
        <f>SUM(H72:H77)</f>
        <v>0</v>
      </c>
    </row>
    <row r="72" spans="1:8" ht="27.75" customHeight="1" x14ac:dyDescent="0.3">
      <c r="A72" s="27">
        <v>20451</v>
      </c>
      <c r="B72" s="28">
        <v>20</v>
      </c>
      <c r="C72" s="33" t="s">
        <v>50</v>
      </c>
      <c r="D72" s="122">
        <v>25000001</v>
      </c>
      <c r="E72" s="122">
        <v>25000000</v>
      </c>
      <c r="F72" s="122">
        <v>0</v>
      </c>
      <c r="G72" s="122">
        <v>0</v>
      </c>
      <c r="H72" s="123">
        <v>0</v>
      </c>
    </row>
    <row r="73" spans="1:8" ht="29.25" customHeight="1" x14ac:dyDescent="0.3">
      <c r="A73" s="27">
        <v>20452</v>
      </c>
      <c r="B73" s="28">
        <v>20</v>
      </c>
      <c r="C73" s="33" t="s">
        <v>122</v>
      </c>
      <c r="D73" s="122">
        <v>25000002</v>
      </c>
      <c r="E73" s="122">
        <v>25000000</v>
      </c>
      <c r="F73" s="122">
        <v>0</v>
      </c>
      <c r="G73" s="122">
        <v>0</v>
      </c>
      <c r="H73" s="123">
        <v>0</v>
      </c>
    </row>
    <row r="74" spans="1:8" ht="30.6" customHeight="1" x14ac:dyDescent="0.3">
      <c r="A74" s="27">
        <v>20456</v>
      </c>
      <c r="B74" s="28">
        <v>20</v>
      </c>
      <c r="C74" s="140" t="s">
        <v>123</v>
      </c>
      <c r="D74" s="122">
        <v>78200000</v>
      </c>
      <c r="E74" s="122">
        <v>78200000</v>
      </c>
      <c r="F74" s="122">
        <v>0</v>
      </c>
      <c r="G74" s="122">
        <v>0</v>
      </c>
      <c r="H74" s="123">
        <v>0</v>
      </c>
    </row>
    <row r="75" spans="1:8" ht="27.75" customHeight="1" x14ac:dyDescent="0.3">
      <c r="A75" s="27">
        <v>20458</v>
      </c>
      <c r="B75" s="28">
        <v>20</v>
      </c>
      <c r="C75" s="33" t="s">
        <v>124</v>
      </c>
      <c r="D75" s="122">
        <v>170000000</v>
      </c>
      <c r="E75" s="122">
        <v>51511588.700000003</v>
      </c>
      <c r="F75" s="122">
        <v>51511588.700000003</v>
      </c>
      <c r="G75" s="122">
        <v>0</v>
      </c>
      <c r="H75" s="123">
        <v>0</v>
      </c>
    </row>
    <row r="76" spans="1:8" ht="27.75" customHeight="1" x14ac:dyDescent="0.3">
      <c r="A76" s="27">
        <v>204510</v>
      </c>
      <c r="B76" s="28">
        <v>20</v>
      </c>
      <c r="C76" s="33" t="s">
        <v>53</v>
      </c>
      <c r="D76" s="122">
        <v>400000000</v>
      </c>
      <c r="E76" s="122">
        <v>196000000</v>
      </c>
      <c r="F76" s="122">
        <v>196000000</v>
      </c>
      <c r="G76" s="122">
        <v>0</v>
      </c>
      <c r="H76" s="123">
        <v>0</v>
      </c>
    </row>
    <row r="77" spans="1:8" ht="27.75" customHeight="1" thickBot="1" x14ac:dyDescent="0.35">
      <c r="A77" s="35">
        <v>204513</v>
      </c>
      <c r="B77" s="36">
        <v>20</v>
      </c>
      <c r="C77" s="88" t="s">
        <v>125</v>
      </c>
      <c r="D77" s="127">
        <v>0</v>
      </c>
      <c r="E77" s="127">
        <v>0</v>
      </c>
      <c r="F77" s="127">
        <v>0</v>
      </c>
      <c r="G77" s="127">
        <v>0</v>
      </c>
      <c r="H77" s="128">
        <v>0</v>
      </c>
    </row>
    <row r="78" spans="1:8" ht="16.2" thickBot="1" x14ac:dyDescent="0.35">
      <c r="A78" s="41"/>
      <c r="B78" s="42"/>
      <c r="C78" s="89"/>
      <c r="D78" s="129"/>
      <c r="E78" s="129"/>
      <c r="F78" s="129"/>
      <c r="G78" s="129"/>
      <c r="H78" s="129"/>
    </row>
    <row r="79" spans="1:8" x14ac:dyDescent="0.3">
      <c r="A79" s="726" t="s">
        <v>1</v>
      </c>
      <c r="B79" s="727"/>
      <c r="C79" s="727"/>
      <c r="D79" s="727"/>
      <c r="E79" s="727"/>
      <c r="F79" s="727"/>
      <c r="G79" s="727"/>
      <c r="H79" s="728"/>
    </row>
    <row r="80" spans="1:8" x14ac:dyDescent="0.3">
      <c r="A80" s="729" t="s">
        <v>95</v>
      </c>
      <c r="B80" s="730"/>
      <c r="C80" s="730"/>
      <c r="D80" s="730"/>
      <c r="E80" s="730"/>
      <c r="F80" s="730"/>
      <c r="G80" s="730"/>
      <c r="H80" s="731"/>
    </row>
    <row r="81" spans="1:8" x14ac:dyDescent="0.3">
      <c r="A81" s="6" t="s">
        <v>0</v>
      </c>
      <c r="H81" s="5"/>
    </row>
    <row r="82" spans="1:8" ht="3.75" customHeight="1" x14ac:dyDescent="0.3">
      <c r="A82" s="2"/>
      <c r="H82" s="7"/>
    </row>
    <row r="83" spans="1:8" ht="15" thickBot="1" x14ac:dyDescent="0.35">
      <c r="A83" s="2" t="s">
        <v>96</v>
      </c>
      <c r="C83" s="66" t="s">
        <v>4</v>
      </c>
      <c r="E83" s="3" t="str">
        <f>E54</f>
        <v>MES:</v>
      </c>
      <c r="F83" s="3" t="str">
        <f>F7</f>
        <v>ENERO</v>
      </c>
      <c r="G83" s="3" t="str">
        <f>G54</f>
        <v xml:space="preserve">                                VIGENCIA FISCAL:      2018</v>
      </c>
      <c r="H83" s="5"/>
    </row>
    <row r="84" spans="1:8" ht="6.75" hidden="1" customHeight="1" thickBot="1" x14ac:dyDescent="0.35">
      <c r="A84" s="2"/>
      <c r="H84" s="5"/>
    </row>
    <row r="85" spans="1:8" ht="15" thickBot="1" x14ac:dyDescent="0.35">
      <c r="A85" s="132"/>
      <c r="B85" s="133"/>
      <c r="C85" s="134"/>
      <c r="D85" s="135"/>
      <c r="E85" s="135"/>
      <c r="F85" s="135"/>
      <c r="G85" s="135"/>
      <c r="H85" s="136"/>
    </row>
    <row r="86" spans="1:8" ht="36" customHeight="1" thickBot="1" x14ac:dyDescent="0.35">
      <c r="A86" s="141" t="s">
        <v>98</v>
      </c>
      <c r="B86" s="114"/>
      <c r="C86" s="115" t="s">
        <v>99</v>
      </c>
      <c r="D86" s="116" t="s">
        <v>100</v>
      </c>
      <c r="E86" s="116" t="s">
        <v>101</v>
      </c>
      <c r="F86" s="116" t="s">
        <v>102</v>
      </c>
      <c r="G86" s="116" t="s">
        <v>103</v>
      </c>
      <c r="H86" s="117" t="s">
        <v>195</v>
      </c>
    </row>
    <row r="87" spans="1:8" ht="18.75" customHeight="1" x14ac:dyDescent="0.3">
      <c r="A87" s="27">
        <v>2046</v>
      </c>
      <c r="B87" s="28"/>
      <c r="C87" s="33" t="s">
        <v>55</v>
      </c>
      <c r="D87" s="122">
        <f>+D88+D89</f>
        <v>61000000</v>
      </c>
      <c r="E87" s="122">
        <f>+E88+E89</f>
        <v>15591948.960000001</v>
      </c>
      <c r="F87" s="122">
        <f>+F88+F89</f>
        <v>15591948.960000001</v>
      </c>
      <c r="G87" s="122">
        <f>+G88+G89</f>
        <v>100000</v>
      </c>
      <c r="H87" s="122">
        <f>+H88+H89</f>
        <v>100000</v>
      </c>
    </row>
    <row r="88" spans="1:8" ht="18.75" customHeight="1" x14ac:dyDescent="0.3">
      <c r="A88" s="27">
        <v>20465</v>
      </c>
      <c r="B88" s="28">
        <v>20</v>
      </c>
      <c r="C88" s="33" t="s">
        <v>57</v>
      </c>
      <c r="D88" s="122">
        <v>60000000</v>
      </c>
      <c r="E88" s="122">
        <v>15491948.960000001</v>
      </c>
      <c r="F88" s="122">
        <v>15491948.960000001</v>
      </c>
      <c r="G88" s="122">
        <v>0</v>
      </c>
      <c r="H88" s="123">
        <v>0</v>
      </c>
    </row>
    <row r="89" spans="1:8" ht="18.75" customHeight="1" x14ac:dyDescent="0.3">
      <c r="A89" s="27">
        <v>20467</v>
      </c>
      <c r="B89" s="28">
        <v>20</v>
      </c>
      <c r="C89" s="33" t="s">
        <v>126</v>
      </c>
      <c r="D89" s="122">
        <v>1000000</v>
      </c>
      <c r="E89" s="122">
        <v>100000</v>
      </c>
      <c r="F89" s="122">
        <v>100000</v>
      </c>
      <c r="G89" s="122">
        <v>100000</v>
      </c>
      <c r="H89" s="123">
        <v>100000</v>
      </c>
    </row>
    <row r="90" spans="1:8" ht="18.75" customHeight="1" x14ac:dyDescent="0.3">
      <c r="A90" s="27">
        <v>2047</v>
      </c>
      <c r="B90" s="28"/>
      <c r="C90" s="33" t="s">
        <v>58</v>
      </c>
      <c r="D90" s="122">
        <f>+D91</f>
        <v>50000001</v>
      </c>
      <c r="E90" s="122">
        <f>+E91</f>
        <v>16500000</v>
      </c>
      <c r="F90" s="122">
        <f>+F91</f>
        <v>16500000</v>
      </c>
      <c r="G90" s="122">
        <f>+G91</f>
        <v>2500000</v>
      </c>
      <c r="H90" s="123">
        <f>+H91</f>
        <v>2500000</v>
      </c>
    </row>
    <row r="91" spans="1:8" ht="18.75" customHeight="1" x14ac:dyDescent="0.3">
      <c r="A91" s="27">
        <v>20476</v>
      </c>
      <c r="B91" s="28">
        <v>20</v>
      </c>
      <c r="C91" s="33" t="s">
        <v>59</v>
      </c>
      <c r="D91" s="122">
        <v>50000001</v>
      </c>
      <c r="E91" s="122">
        <v>16500000</v>
      </c>
      <c r="F91" s="122">
        <v>16500000</v>
      </c>
      <c r="G91" s="122">
        <v>2500000</v>
      </c>
      <c r="H91" s="123">
        <v>2500000</v>
      </c>
    </row>
    <row r="92" spans="1:8" ht="18.75" customHeight="1" x14ac:dyDescent="0.3">
      <c r="A92" s="27">
        <v>2048</v>
      </c>
      <c r="B92" s="28"/>
      <c r="C92" s="33" t="s">
        <v>60</v>
      </c>
      <c r="D92" s="122">
        <f>SUM(D93:D96)</f>
        <v>381000001</v>
      </c>
      <c r="E92" s="122">
        <f>SUM(E93:E96)</f>
        <v>300000000</v>
      </c>
      <c r="F92" s="122">
        <f>SUM(F93:F96)</f>
        <v>46842270</v>
      </c>
      <c r="G92" s="122">
        <f>SUM(G93:G96)</f>
        <v>46842270</v>
      </c>
      <c r="H92" s="123">
        <f>SUM(H93:H96)</f>
        <v>46842270</v>
      </c>
    </row>
    <row r="93" spans="1:8" ht="18.75" customHeight="1" x14ac:dyDescent="0.3">
      <c r="A93" s="27">
        <v>20481</v>
      </c>
      <c r="B93" s="28">
        <v>20</v>
      </c>
      <c r="C93" s="33" t="s">
        <v>127</v>
      </c>
      <c r="D93" s="122">
        <v>5000000</v>
      </c>
      <c r="E93" s="122">
        <v>0</v>
      </c>
      <c r="F93" s="122">
        <v>0</v>
      </c>
      <c r="G93" s="122">
        <v>0</v>
      </c>
      <c r="H93" s="123">
        <v>0</v>
      </c>
    </row>
    <row r="94" spans="1:8" ht="18.75" customHeight="1" x14ac:dyDescent="0.3">
      <c r="A94" s="27">
        <v>20482</v>
      </c>
      <c r="B94" s="28">
        <v>20</v>
      </c>
      <c r="C94" s="33" t="s">
        <v>128</v>
      </c>
      <c r="D94" s="122">
        <v>300000000</v>
      </c>
      <c r="E94" s="122">
        <v>300000000</v>
      </c>
      <c r="F94" s="122">
        <v>46842270</v>
      </c>
      <c r="G94" s="122">
        <v>46842270</v>
      </c>
      <c r="H94" s="123">
        <v>46842270</v>
      </c>
    </row>
    <row r="95" spans="1:8" ht="18.75" customHeight="1" x14ac:dyDescent="0.3">
      <c r="A95" s="27">
        <v>20485</v>
      </c>
      <c r="B95" s="28">
        <v>20</v>
      </c>
      <c r="C95" s="33" t="s">
        <v>129</v>
      </c>
      <c r="D95" s="122">
        <v>16000000</v>
      </c>
      <c r="E95" s="122">
        <v>0</v>
      </c>
      <c r="F95" s="122">
        <v>0</v>
      </c>
      <c r="G95" s="122">
        <v>0</v>
      </c>
      <c r="H95" s="123">
        <v>0</v>
      </c>
    </row>
    <row r="96" spans="1:8" ht="18.75" customHeight="1" x14ac:dyDescent="0.3">
      <c r="A96" s="27">
        <v>20486</v>
      </c>
      <c r="B96" s="28">
        <v>20</v>
      </c>
      <c r="C96" s="33" t="s">
        <v>61</v>
      </c>
      <c r="D96" s="122">
        <v>60000001</v>
      </c>
      <c r="E96" s="122">
        <v>0</v>
      </c>
      <c r="F96" s="122">
        <v>0</v>
      </c>
      <c r="G96" s="122">
        <v>0</v>
      </c>
      <c r="H96" s="123">
        <v>0</v>
      </c>
    </row>
    <row r="97" spans="1:8" ht="18.75" customHeight="1" x14ac:dyDescent="0.3">
      <c r="A97" s="27">
        <v>2049</v>
      </c>
      <c r="B97" s="28"/>
      <c r="C97" s="33" t="s">
        <v>62</v>
      </c>
      <c r="D97" s="122">
        <f>SUM(D98:D100)</f>
        <v>898000000</v>
      </c>
      <c r="E97" s="122">
        <f>SUM(E98:E100)</f>
        <v>769969310</v>
      </c>
      <c r="F97" s="122">
        <f>SUM(F98:F100)</f>
        <v>681660335</v>
      </c>
      <c r="G97" s="122">
        <f>SUM(G98:G100)</f>
        <v>627205795</v>
      </c>
      <c r="H97" s="123">
        <f>SUM(H98:H100)</f>
        <v>627205795</v>
      </c>
    </row>
    <row r="98" spans="1:8" ht="18.75" customHeight="1" x14ac:dyDescent="0.3">
      <c r="A98" s="27">
        <v>20495</v>
      </c>
      <c r="B98" s="28">
        <v>20</v>
      </c>
      <c r="C98" s="33" t="s">
        <v>130</v>
      </c>
      <c r="D98" s="122">
        <v>90000000</v>
      </c>
      <c r="E98" s="122">
        <v>88308975</v>
      </c>
      <c r="F98" s="122">
        <v>0</v>
      </c>
      <c r="G98" s="122">
        <v>0</v>
      </c>
      <c r="H98" s="123">
        <v>0</v>
      </c>
    </row>
    <row r="99" spans="1:8" ht="18.75" customHeight="1" x14ac:dyDescent="0.3">
      <c r="A99" s="27">
        <v>204911</v>
      </c>
      <c r="B99" s="28">
        <v>20</v>
      </c>
      <c r="C99" s="33" t="s">
        <v>131</v>
      </c>
      <c r="D99" s="122">
        <v>180000000</v>
      </c>
      <c r="E99" s="122">
        <v>54454540</v>
      </c>
      <c r="F99" s="122">
        <v>54454540</v>
      </c>
      <c r="G99" s="122">
        <v>0</v>
      </c>
      <c r="H99" s="123">
        <v>0</v>
      </c>
    </row>
    <row r="100" spans="1:8" ht="18.75" customHeight="1" x14ac:dyDescent="0.3">
      <c r="A100" s="27">
        <v>204913</v>
      </c>
      <c r="B100" s="28">
        <v>20</v>
      </c>
      <c r="C100" s="33" t="s">
        <v>132</v>
      </c>
      <c r="D100" s="122">
        <v>628000000</v>
      </c>
      <c r="E100" s="122">
        <v>627205795</v>
      </c>
      <c r="F100" s="122">
        <v>627205795</v>
      </c>
      <c r="G100" s="122">
        <v>627205795</v>
      </c>
      <c r="H100" s="123">
        <v>627205795</v>
      </c>
    </row>
    <row r="101" spans="1:8" ht="18.75" customHeight="1" x14ac:dyDescent="0.3">
      <c r="A101" s="27">
        <v>20410</v>
      </c>
      <c r="B101" s="28"/>
      <c r="C101" s="33" t="s">
        <v>133</v>
      </c>
      <c r="D101" s="122">
        <f>+D102</f>
        <v>5252542025</v>
      </c>
      <c r="E101" s="122">
        <f>+E102</f>
        <v>3106210000</v>
      </c>
      <c r="F101" s="122">
        <f>+F102</f>
        <v>3106210000</v>
      </c>
      <c r="G101" s="122">
        <f>+G102</f>
        <v>568253809</v>
      </c>
      <c r="H101" s="123">
        <f>+H102</f>
        <v>568253809</v>
      </c>
    </row>
    <row r="102" spans="1:8" ht="18.75" customHeight="1" x14ac:dyDescent="0.3">
      <c r="A102" s="27">
        <v>204102</v>
      </c>
      <c r="B102" s="28">
        <v>20</v>
      </c>
      <c r="C102" s="33" t="s">
        <v>134</v>
      </c>
      <c r="D102" s="122">
        <v>5252542025</v>
      </c>
      <c r="E102" s="122">
        <v>3106210000</v>
      </c>
      <c r="F102" s="122">
        <v>3106210000</v>
      </c>
      <c r="G102" s="122">
        <v>568253809</v>
      </c>
      <c r="H102" s="123">
        <v>568253809</v>
      </c>
    </row>
    <row r="103" spans="1:8" ht="18.75" customHeight="1" x14ac:dyDescent="0.3">
      <c r="A103" s="27">
        <v>20411</v>
      </c>
      <c r="B103" s="28"/>
      <c r="C103" s="33" t="s">
        <v>135</v>
      </c>
      <c r="D103" s="122">
        <f>+D104+D105</f>
        <v>40000001</v>
      </c>
      <c r="E103" s="122">
        <f>+E104+E105</f>
        <v>3000000</v>
      </c>
      <c r="F103" s="122">
        <f>+F104+F105</f>
        <v>0</v>
      </c>
      <c r="G103" s="122">
        <f>+G104+G105</f>
        <v>0</v>
      </c>
      <c r="H103" s="122">
        <f>+H104+H105</f>
        <v>0</v>
      </c>
    </row>
    <row r="104" spans="1:8" ht="18.75" customHeight="1" x14ac:dyDescent="0.3">
      <c r="A104" s="27">
        <v>204111</v>
      </c>
      <c r="B104" s="28">
        <v>20</v>
      </c>
      <c r="C104" s="33" t="s">
        <v>136</v>
      </c>
      <c r="D104" s="122">
        <v>20000001</v>
      </c>
      <c r="E104" s="122">
        <v>0</v>
      </c>
      <c r="F104" s="122">
        <v>0</v>
      </c>
      <c r="G104" s="122">
        <v>0</v>
      </c>
      <c r="H104" s="123">
        <v>0</v>
      </c>
    </row>
    <row r="105" spans="1:8" ht="18.75" customHeight="1" x14ac:dyDescent="0.3">
      <c r="A105" s="27">
        <v>204112</v>
      </c>
      <c r="B105" s="28">
        <v>20</v>
      </c>
      <c r="C105" s="33" t="s">
        <v>137</v>
      </c>
      <c r="D105" s="122">
        <v>20000000</v>
      </c>
      <c r="E105" s="122">
        <v>3000000</v>
      </c>
      <c r="F105" s="122">
        <v>0</v>
      </c>
      <c r="G105" s="122">
        <v>0</v>
      </c>
      <c r="H105" s="123">
        <v>0</v>
      </c>
    </row>
    <row r="106" spans="1:8" ht="18.75" customHeight="1" x14ac:dyDescent="0.3">
      <c r="A106" s="27">
        <v>20414</v>
      </c>
      <c r="B106" s="28">
        <v>20</v>
      </c>
      <c r="C106" s="33" t="s">
        <v>63</v>
      </c>
      <c r="D106" s="122">
        <v>5000000</v>
      </c>
      <c r="E106" s="122">
        <v>0</v>
      </c>
      <c r="F106" s="122">
        <v>0</v>
      </c>
      <c r="G106" s="122">
        <v>0</v>
      </c>
      <c r="H106" s="123">
        <v>0</v>
      </c>
    </row>
    <row r="107" spans="1:8" ht="18.75" customHeight="1" x14ac:dyDescent="0.3">
      <c r="A107" s="27">
        <v>20421</v>
      </c>
      <c r="B107" s="28"/>
      <c r="C107" s="33" t="s">
        <v>138</v>
      </c>
      <c r="D107" s="122">
        <f>+D108</f>
        <v>20000000</v>
      </c>
      <c r="E107" s="122">
        <f>+E108</f>
        <v>20000000</v>
      </c>
      <c r="F107" s="122">
        <f>+F108</f>
        <v>20000000</v>
      </c>
      <c r="G107" s="122">
        <f>+G108</f>
        <v>0</v>
      </c>
      <c r="H107" s="122">
        <f>+H108</f>
        <v>0</v>
      </c>
    </row>
    <row r="108" spans="1:8" ht="18.75" customHeight="1" x14ac:dyDescent="0.3">
      <c r="A108" s="27">
        <v>204214</v>
      </c>
      <c r="B108" s="28">
        <v>20</v>
      </c>
      <c r="C108" s="33" t="s">
        <v>65</v>
      </c>
      <c r="D108" s="122">
        <v>20000000</v>
      </c>
      <c r="E108" s="122">
        <v>20000000</v>
      </c>
      <c r="F108" s="122">
        <v>20000000</v>
      </c>
      <c r="G108" s="122">
        <v>0</v>
      </c>
      <c r="H108" s="123">
        <v>0</v>
      </c>
    </row>
    <row r="109" spans="1:8" ht="18.75" customHeight="1" x14ac:dyDescent="0.3">
      <c r="A109" s="27">
        <v>20441</v>
      </c>
      <c r="B109" s="28"/>
      <c r="C109" s="33" t="s">
        <v>66</v>
      </c>
      <c r="D109" s="122">
        <f>+D110</f>
        <v>1018932651</v>
      </c>
      <c r="E109" s="122">
        <f>+E110</f>
        <v>875200000</v>
      </c>
      <c r="F109" s="122">
        <f>+F110</f>
        <v>377382623</v>
      </c>
      <c r="G109" s="122">
        <f>+G110</f>
        <v>202382623</v>
      </c>
      <c r="H109" s="123">
        <f>+H110</f>
        <v>202382623</v>
      </c>
    </row>
    <row r="110" spans="1:8" ht="18.75" customHeight="1" x14ac:dyDescent="0.3">
      <c r="A110" s="27">
        <v>2044113</v>
      </c>
      <c r="B110" s="28">
        <v>20</v>
      </c>
      <c r="C110" s="33" t="s">
        <v>66</v>
      </c>
      <c r="D110" s="122">
        <v>1018932651</v>
      </c>
      <c r="E110" s="122">
        <v>875200000</v>
      </c>
      <c r="F110" s="122">
        <v>377382623</v>
      </c>
      <c r="G110" s="122">
        <v>202382623</v>
      </c>
      <c r="H110" s="123">
        <v>202382623</v>
      </c>
    </row>
    <row r="111" spans="1:8" ht="18.75" customHeight="1" x14ac:dyDescent="0.3">
      <c r="A111" s="27">
        <v>3</v>
      </c>
      <c r="B111" s="28"/>
      <c r="C111" s="33" t="s">
        <v>67</v>
      </c>
      <c r="D111" s="122">
        <f>+D112+D115</f>
        <v>11739402503</v>
      </c>
      <c r="E111" s="122">
        <f>+E112+E115</f>
        <v>0</v>
      </c>
      <c r="F111" s="122">
        <f>+F112+F115</f>
        <v>0</v>
      </c>
      <c r="G111" s="122">
        <f>+G112+G115</f>
        <v>0</v>
      </c>
      <c r="H111" s="123">
        <f>+H112+H115</f>
        <v>0</v>
      </c>
    </row>
    <row r="112" spans="1:8" ht="18.75" customHeight="1" x14ac:dyDescent="0.3">
      <c r="A112" s="27">
        <v>32</v>
      </c>
      <c r="B112" s="28"/>
      <c r="C112" s="33" t="s">
        <v>140</v>
      </c>
      <c r="D112" s="122">
        <f t="shared" ref="D112:H113" si="1">+D113</f>
        <v>3471400000</v>
      </c>
      <c r="E112" s="122">
        <f t="shared" si="1"/>
        <v>0</v>
      </c>
      <c r="F112" s="122">
        <f t="shared" si="1"/>
        <v>0</v>
      </c>
      <c r="G112" s="122">
        <f t="shared" si="1"/>
        <v>0</v>
      </c>
      <c r="H112" s="123">
        <f t="shared" si="1"/>
        <v>0</v>
      </c>
    </row>
    <row r="113" spans="1:8" ht="18.75" customHeight="1" x14ac:dyDescent="0.3">
      <c r="A113" s="27">
        <v>321</v>
      </c>
      <c r="B113" s="28"/>
      <c r="C113" s="33" t="s">
        <v>141</v>
      </c>
      <c r="D113" s="122">
        <f t="shared" si="1"/>
        <v>3471400000</v>
      </c>
      <c r="E113" s="122">
        <f t="shared" si="1"/>
        <v>0</v>
      </c>
      <c r="F113" s="122">
        <f t="shared" si="1"/>
        <v>0</v>
      </c>
      <c r="G113" s="122">
        <f t="shared" si="1"/>
        <v>0</v>
      </c>
      <c r="H113" s="123">
        <f t="shared" si="1"/>
        <v>0</v>
      </c>
    </row>
    <row r="114" spans="1:8" ht="18.75" customHeight="1" x14ac:dyDescent="0.3">
      <c r="A114" s="27">
        <v>3211</v>
      </c>
      <c r="B114" s="28">
        <v>20</v>
      </c>
      <c r="C114" s="33" t="s">
        <v>142</v>
      </c>
      <c r="D114" s="122">
        <v>3471400000</v>
      </c>
      <c r="E114" s="122">
        <v>0</v>
      </c>
      <c r="F114" s="122">
        <v>0</v>
      </c>
      <c r="G114" s="122">
        <v>0</v>
      </c>
      <c r="H114" s="123">
        <v>0</v>
      </c>
    </row>
    <row r="115" spans="1:8" ht="18.75" customHeight="1" thickBot="1" x14ac:dyDescent="0.35">
      <c r="A115" s="35">
        <v>36</v>
      </c>
      <c r="B115" s="36"/>
      <c r="C115" s="88" t="s">
        <v>68</v>
      </c>
      <c r="D115" s="127">
        <f>+D126</f>
        <v>8268002503</v>
      </c>
      <c r="E115" s="127">
        <f>+E126</f>
        <v>0</v>
      </c>
      <c r="F115" s="127">
        <f>+F126</f>
        <v>0</v>
      </c>
      <c r="G115" s="127">
        <f>+G126</f>
        <v>0</v>
      </c>
      <c r="H115" s="128">
        <f>+H126</f>
        <v>0</v>
      </c>
    </row>
    <row r="116" spans="1:8" ht="16.2" thickBot="1" x14ac:dyDescent="0.35">
      <c r="A116" s="41"/>
      <c r="B116" s="42"/>
      <c r="C116" s="89"/>
      <c r="D116" s="45"/>
      <c r="E116" s="45"/>
      <c r="F116" s="45"/>
      <c r="G116" s="45"/>
      <c r="H116" s="45"/>
    </row>
    <row r="117" spans="1:8" x14ac:dyDescent="0.3">
      <c r="A117" s="726" t="s">
        <v>1</v>
      </c>
      <c r="B117" s="727"/>
      <c r="C117" s="727"/>
      <c r="D117" s="727"/>
      <c r="E117" s="727"/>
      <c r="F117" s="727"/>
      <c r="G117" s="727"/>
      <c r="H117" s="728"/>
    </row>
    <row r="118" spans="1:8" ht="12" customHeight="1" x14ac:dyDescent="0.3">
      <c r="A118" s="729" t="s">
        <v>95</v>
      </c>
      <c r="B118" s="730"/>
      <c r="C118" s="730"/>
      <c r="D118" s="730"/>
      <c r="E118" s="730"/>
      <c r="F118" s="730"/>
      <c r="G118" s="730"/>
      <c r="H118" s="731"/>
    </row>
    <row r="119" spans="1:8" ht="3" hidden="1" customHeight="1" x14ac:dyDescent="0.3">
      <c r="A119" s="2"/>
      <c r="H119" s="5"/>
    </row>
    <row r="120" spans="1:8" ht="14.25" customHeight="1" x14ac:dyDescent="0.3">
      <c r="A120" s="6" t="s">
        <v>0</v>
      </c>
      <c r="H120" s="5"/>
    </row>
    <row r="121" spans="1:8" ht="9.75" hidden="1" customHeight="1" x14ac:dyDescent="0.3">
      <c r="A121" s="2"/>
      <c r="H121" s="7"/>
    </row>
    <row r="122" spans="1:8" x14ac:dyDescent="0.3">
      <c r="A122" s="2" t="s">
        <v>96</v>
      </c>
      <c r="C122" s="66" t="s">
        <v>4</v>
      </c>
      <c r="E122" s="3" t="str">
        <f>E83</f>
        <v>MES:</v>
      </c>
      <c r="F122" s="3" t="str">
        <f>F7</f>
        <v>ENERO</v>
      </c>
      <c r="G122" s="3" t="str">
        <f>G83:H83</f>
        <v xml:space="preserve">                                VIGENCIA FISCAL:      2018</v>
      </c>
      <c r="H122" s="5"/>
    </row>
    <row r="123" spans="1:8" ht="1.5" customHeight="1" thickBot="1" x14ac:dyDescent="0.35">
      <c r="A123" s="2"/>
      <c r="H123" s="5"/>
    </row>
    <row r="124" spans="1:8" ht="15" thickBot="1" x14ac:dyDescent="0.35">
      <c r="A124" s="132"/>
      <c r="B124" s="133"/>
      <c r="C124" s="134"/>
      <c r="D124" s="135"/>
      <c r="E124" s="135"/>
      <c r="F124" s="135"/>
      <c r="G124" s="135"/>
      <c r="H124" s="136"/>
    </row>
    <row r="125" spans="1:8" ht="27" customHeight="1" thickBot="1" x14ac:dyDescent="0.35">
      <c r="A125" s="141" t="s">
        <v>98</v>
      </c>
      <c r="B125" s="114"/>
      <c r="C125" s="115" t="s">
        <v>99</v>
      </c>
      <c r="D125" s="116" t="s">
        <v>100</v>
      </c>
      <c r="E125" s="116" t="s">
        <v>101</v>
      </c>
      <c r="F125" s="116" t="s">
        <v>102</v>
      </c>
      <c r="G125" s="116" t="s">
        <v>103</v>
      </c>
      <c r="H125" s="117" t="s">
        <v>195</v>
      </c>
    </row>
    <row r="126" spans="1:8" ht="15.6" x14ac:dyDescent="0.3">
      <c r="A126" s="22">
        <v>361</v>
      </c>
      <c r="B126" s="23"/>
      <c r="C126" s="84" t="s">
        <v>69</v>
      </c>
      <c r="D126" s="24">
        <f>+D127+D128</f>
        <v>8268002503</v>
      </c>
      <c r="E126" s="24">
        <f>+E127+E128</f>
        <v>0</v>
      </c>
      <c r="F126" s="24">
        <f>+F127+F128</f>
        <v>0</v>
      </c>
      <c r="G126" s="24">
        <f>+G127+G128</f>
        <v>0</v>
      </c>
      <c r="H126" s="26">
        <f>+H127+H128</f>
        <v>0</v>
      </c>
    </row>
    <row r="127" spans="1:8" ht="15.6" x14ac:dyDescent="0.3">
      <c r="A127" s="74">
        <v>3611</v>
      </c>
      <c r="B127" s="75">
        <v>10</v>
      </c>
      <c r="C127" s="142" t="s">
        <v>69</v>
      </c>
      <c r="D127" s="76">
        <f t="shared" ref="D127:H128" si="2">+D129+D131</f>
        <v>1741080189</v>
      </c>
      <c r="E127" s="76">
        <f t="shared" si="2"/>
        <v>0</v>
      </c>
      <c r="F127" s="76">
        <f t="shared" si="2"/>
        <v>0</v>
      </c>
      <c r="G127" s="76">
        <f t="shared" si="2"/>
        <v>0</v>
      </c>
      <c r="H127" s="76">
        <f t="shared" si="2"/>
        <v>0</v>
      </c>
    </row>
    <row r="128" spans="1:8" ht="15.6" x14ac:dyDescent="0.3">
      <c r="A128" s="27">
        <v>3611</v>
      </c>
      <c r="B128" s="28">
        <v>20</v>
      </c>
      <c r="C128" s="33" t="s">
        <v>69</v>
      </c>
      <c r="D128" s="29">
        <f t="shared" si="2"/>
        <v>6526922314</v>
      </c>
      <c r="E128" s="29">
        <f t="shared" si="2"/>
        <v>0</v>
      </c>
      <c r="F128" s="29">
        <f t="shared" si="2"/>
        <v>0</v>
      </c>
      <c r="G128" s="29">
        <f t="shared" si="2"/>
        <v>0</v>
      </c>
      <c r="H128" s="29">
        <f t="shared" si="2"/>
        <v>0</v>
      </c>
    </row>
    <row r="129" spans="1:9" ht="15.6" x14ac:dyDescent="0.3">
      <c r="A129" s="27">
        <v>36111</v>
      </c>
      <c r="B129" s="28">
        <v>10</v>
      </c>
      <c r="C129" s="33" t="s">
        <v>143</v>
      </c>
      <c r="D129" s="29">
        <v>541080189</v>
      </c>
      <c r="E129" s="29">
        <v>0</v>
      </c>
      <c r="F129" s="29">
        <v>0</v>
      </c>
      <c r="G129" s="29">
        <v>0</v>
      </c>
      <c r="H129" s="31">
        <v>0</v>
      </c>
    </row>
    <row r="130" spans="1:9" ht="15.6" x14ac:dyDescent="0.3">
      <c r="A130" s="27">
        <v>36112</v>
      </c>
      <c r="B130" s="28">
        <v>20</v>
      </c>
      <c r="C130" s="33" t="s">
        <v>144</v>
      </c>
      <c r="D130" s="29">
        <v>1526922314</v>
      </c>
      <c r="E130" s="29">
        <v>0</v>
      </c>
      <c r="F130" s="29">
        <v>0</v>
      </c>
      <c r="G130" s="29">
        <v>0</v>
      </c>
      <c r="H130" s="31">
        <v>0</v>
      </c>
    </row>
    <row r="131" spans="1:9" ht="15.6" x14ac:dyDescent="0.3">
      <c r="A131" s="27">
        <v>36113</v>
      </c>
      <c r="B131" s="28">
        <v>10</v>
      </c>
      <c r="C131" s="33" t="s">
        <v>70</v>
      </c>
      <c r="D131" s="29">
        <v>1200000000</v>
      </c>
      <c r="E131" s="29">
        <v>0</v>
      </c>
      <c r="F131" s="29">
        <v>0</v>
      </c>
      <c r="G131" s="29">
        <v>0</v>
      </c>
      <c r="H131" s="31">
        <v>0</v>
      </c>
    </row>
    <row r="132" spans="1:9" ht="16.2" thickBot="1" x14ac:dyDescent="0.35">
      <c r="A132" s="74">
        <v>36113</v>
      </c>
      <c r="B132" s="75">
        <v>20</v>
      </c>
      <c r="C132" s="142" t="s">
        <v>70</v>
      </c>
      <c r="D132" s="76">
        <v>5000000000</v>
      </c>
      <c r="E132" s="76">
        <v>0</v>
      </c>
      <c r="F132" s="76">
        <v>0</v>
      </c>
      <c r="G132" s="76">
        <v>0</v>
      </c>
      <c r="H132" s="78">
        <v>0</v>
      </c>
    </row>
    <row r="133" spans="1:9" ht="16.5" customHeight="1" thickBot="1" x14ac:dyDescent="0.35">
      <c r="A133" s="15" t="s">
        <v>145</v>
      </c>
      <c r="B133" s="80"/>
      <c r="C133" s="143" t="s">
        <v>146</v>
      </c>
      <c r="D133" s="81">
        <f>+D134</f>
        <v>666693528550</v>
      </c>
      <c r="E133" s="81">
        <f t="shared" ref="E133:H135" si="3">+E134</f>
        <v>0</v>
      </c>
      <c r="F133" s="81">
        <f t="shared" si="3"/>
        <v>0</v>
      </c>
      <c r="G133" s="81">
        <f t="shared" si="3"/>
        <v>0</v>
      </c>
      <c r="H133" s="83">
        <f t="shared" si="3"/>
        <v>0</v>
      </c>
    </row>
    <row r="134" spans="1:9" ht="15.6" x14ac:dyDescent="0.3">
      <c r="A134" s="22">
        <v>7</v>
      </c>
      <c r="B134" s="23"/>
      <c r="C134" s="84" t="s">
        <v>146</v>
      </c>
      <c r="D134" s="24">
        <f>+D135</f>
        <v>666693528550</v>
      </c>
      <c r="E134" s="24">
        <f t="shared" si="3"/>
        <v>0</v>
      </c>
      <c r="F134" s="24">
        <f t="shared" si="3"/>
        <v>0</v>
      </c>
      <c r="G134" s="24">
        <f t="shared" si="3"/>
        <v>0</v>
      </c>
      <c r="H134" s="26">
        <f t="shared" si="3"/>
        <v>0</v>
      </c>
    </row>
    <row r="135" spans="1:9" ht="15.6" x14ac:dyDescent="0.3">
      <c r="A135" s="27">
        <v>71</v>
      </c>
      <c r="B135" s="28"/>
      <c r="C135" s="33" t="s">
        <v>147</v>
      </c>
      <c r="D135" s="29">
        <f>+D136</f>
        <v>666693528550</v>
      </c>
      <c r="E135" s="29">
        <f t="shared" si="3"/>
        <v>0</v>
      </c>
      <c r="F135" s="29">
        <f t="shared" si="3"/>
        <v>0</v>
      </c>
      <c r="G135" s="29">
        <f t="shared" si="3"/>
        <v>0</v>
      </c>
      <c r="H135" s="31">
        <f t="shared" si="3"/>
        <v>0</v>
      </c>
    </row>
    <row r="136" spans="1:9" ht="16.5" customHeight="1" thickBot="1" x14ac:dyDescent="0.35">
      <c r="A136" s="35">
        <v>711</v>
      </c>
      <c r="B136" s="36">
        <v>11</v>
      </c>
      <c r="C136" s="88" t="s">
        <v>148</v>
      </c>
      <c r="D136" s="39">
        <f>549000000000+117693528550</f>
        <v>666693528550</v>
      </c>
      <c r="E136" s="39">
        <v>0</v>
      </c>
      <c r="F136" s="39">
        <v>0</v>
      </c>
      <c r="G136" s="39">
        <v>0</v>
      </c>
      <c r="H136" s="40">
        <v>0</v>
      </c>
      <c r="I136" s="144"/>
    </row>
    <row r="137" spans="1:9" ht="14.25" customHeight="1" thickBot="1" x14ac:dyDescent="0.35">
      <c r="A137" s="15" t="s">
        <v>71</v>
      </c>
      <c r="B137" s="80"/>
      <c r="C137" s="143" t="s">
        <v>72</v>
      </c>
      <c r="D137" s="81">
        <f>+D138+D171+D175+D188</f>
        <v>1755964091635</v>
      </c>
      <c r="E137" s="81">
        <f>+E138+E171+E175+E188</f>
        <v>1264223512974.0801</v>
      </c>
      <c r="F137" s="81">
        <f>+F138+F171+F175+F188</f>
        <v>1262107254360.0801</v>
      </c>
      <c r="G137" s="81">
        <f>+G138+G171+G175+G188</f>
        <v>40493951</v>
      </c>
      <c r="H137" s="83">
        <f>+H138+H171+H175+H188</f>
        <v>40493951</v>
      </c>
    </row>
    <row r="138" spans="1:9" ht="21.75" customHeight="1" x14ac:dyDescent="0.3">
      <c r="A138" s="22">
        <v>2401</v>
      </c>
      <c r="B138" s="23"/>
      <c r="C138" s="84" t="s">
        <v>149</v>
      </c>
      <c r="D138" s="122">
        <f>+D139</f>
        <v>1554760244384</v>
      </c>
      <c r="E138" s="122">
        <f>+E139</f>
        <v>1129179999397.0801</v>
      </c>
      <c r="F138" s="122">
        <f>+F139</f>
        <v>1129169289397.0801</v>
      </c>
      <c r="G138" s="122">
        <f>+G139</f>
        <v>0</v>
      </c>
      <c r="H138" s="123">
        <f>+H139</f>
        <v>0</v>
      </c>
    </row>
    <row r="139" spans="1:9" ht="15.6" x14ac:dyDescent="0.3">
      <c r="A139" s="27">
        <v>24010600</v>
      </c>
      <c r="B139" s="28"/>
      <c r="C139" s="33" t="s">
        <v>73</v>
      </c>
      <c r="D139" s="122">
        <f>+D140+D141+D142+D143+D144+D145+D146+D147+D148+D149+D159+D160+D161+D162+D163+D164+D165+D166+D167+D168+D169+D170</f>
        <v>1554760244384</v>
      </c>
      <c r="E139" s="122">
        <f>+E140+E141+E142+E143+E144+E145+E146+E147+E148+E149+E159+E160+E161+E162+E163+E164+E165+E166+E167+E168+E169+E170</f>
        <v>1129179999397.0801</v>
      </c>
      <c r="F139" s="122">
        <f>+F140+F141+F142+F143+F144+F145+F146+F147+F148+F149+F159+F160+F161+F162+F163+F164+F165+F166+F167+F168+F169+F170</f>
        <v>1129169289397.0801</v>
      </c>
      <c r="G139" s="122">
        <f>+G140+G141+G142+G143+G144+G145+G146+G147+G148+G149+G159+G160+G161+G162+G163+G164+G165+G166+G167+G168+G169+G170</f>
        <v>0</v>
      </c>
      <c r="H139" s="122">
        <f>+H140+H141+H142+H143+H144+H145+H146+H147+H148+H149+H159+H160+H161+H162+H163+H164+H165+H166+H167+H168+H169+H170</f>
        <v>0</v>
      </c>
    </row>
    <row r="140" spans="1:9" ht="31.5" customHeight="1" x14ac:dyDescent="0.3">
      <c r="A140" s="27">
        <v>240106002</v>
      </c>
      <c r="B140" s="28">
        <v>10</v>
      </c>
      <c r="C140" s="33" t="s">
        <v>150</v>
      </c>
      <c r="D140" s="122">
        <v>5000000000</v>
      </c>
      <c r="E140" s="122">
        <v>5000000000</v>
      </c>
      <c r="F140" s="122">
        <v>5000000000</v>
      </c>
      <c r="G140" s="122">
        <v>0</v>
      </c>
      <c r="H140" s="123">
        <v>0</v>
      </c>
    </row>
    <row r="141" spans="1:9" ht="46.5" customHeight="1" x14ac:dyDescent="0.3">
      <c r="A141" s="27">
        <v>240106003</v>
      </c>
      <c r="B141" s="28">
        <v>10</v>
      </c>
      <c r="C141" s="33" t="s">
        <v>81</v>
      </c>
      <c r="D141" s="122">
        <v>38623567574</v>
      </c>
      <c r="E141" s="122">
        <v>36643340047.080002</v>
      </c>
      <c r="F141" s="122">
        <v>36632630047.080002</v>
      </c>
      <c r="G141" s="122">
        <v>0</v>
      </c>
      <c r="H141" s="123">
        <v>0</v>
      </c>
    </row>
    <row r="142" spans="1:9" ht="47.25" customHeight="1" x14ac:dyDescent="0.3">
      <c r="A142" s="85">
        <v>240106003</v>
      </c>
      <c r="B142" s="86">
        <v>11</v>
      </c>
      <c r="C142" s="87" t="s">
        <v>81</v>
      </c>
      <c r="D142" s="124">
        <v>10500000000</v>
      </c>
      <c r="E142" s="124">
        <v>0</v>
      </c>
      <c r="F142" s="124">
        <v>0</v>
      </c>
      <c r="G142" s="124">
        <v>0</v>
      </c>
      <c r="H142" s="125">
        <v>0</v>
      </c>
    </row>
    <row r="143" spans="1:9" ht="45" customHeight="1" x14ac:dyDescent="0.3">
      <c r="A143" s="85">
        <v>240106003</v>
      </c>
      <c r="B143" s="86">
        <v>20</v>
      </c>
      <c r="C143" s="87" t="s">
        <v>81</v>
      </c>
      <c r="D143" s="122">
        <v>1236952000</v>
      </c>
      <c r="E143" s="122">
        <v>1231657498</v>
      </c>
      <c r="F143" s="122">
        <v>1231657498</v>
      </c>
      <c r="G143" s="122">
        <v>0</v>
      </c>
      <c r="H143" s="123">
        <v>0</v>
      </c>
    </row>
    <row r="144" spans="1:9" ht="31.5" customHeight="1" x14ac:dyDescent="0.3">
      <c r="A144" s="27">
        <v>240106004</v>
      </c>
      <c r="B144" s="28">
        <v>10</v>
      </c>
      <c r="C144" s="33" t="s">
        <v>74</v>
      </c>
      <c r="D144" s="122">
        <v>2361342060</v>
      </c>
      <c r="E144" s="122">
        <v>2361342060</v>
      </c>
      <c r="F144" s="122">
        <v>2361342060</v>
      </c>
      <c r="G144" s="122">
        <v>0</v>
      </c>
      <c r="H144" s="123">
        <v>0</v>
      </c>
      <c r="I144" s="145"/>
    </row>
    <row r="145" spans="1:210" ht="35.25" customHeight="1" x14ac:dyDescent="0.3">
      <c r="A145" s="27">
        <v>240106005</v>
      </c>
      <c r="B145" s="28">
        <v>10</v>
      </c>
      <c r="C145" s="33" t="s">
        <v>151</v>
      </c>
      <c r="D145" s="122">
        <v>179597709468</v>
      </c>
      <c r="E145" s="122">
        <v>179597709468</v>
      </c>
      <c r="F145" s="122">
        <v>179597709468</v>
      </c>
      <c r="G145" s="122">
        <v>0</v>
      </c>
      <c r="H145" s="123">
        <v>0</v>
      </c>
    </row>
    <row r="146" spans="1:210" ht="60.75" customHeight="1" x14ac:dyDescent="0.3">
      <c r="A146" s="27">
        <v>240106006</v>
      </c>
      <c r="B146" s="28">
        <v>10</v>
      </c>
      <c r="C146" s="33" t="s">
        <v>152</v>
      </c>
      <c r="D146" s="122">
        <v>110755182462</v>
      </c>
      <c r="E146" s="122">
        <v>110755182462</v>
      </c>
      <c r="F146" s="122">
        <v>110755182462</v>
      </c>
      <c r="G146" s="122">
        <v>0</v>
      </c>
      <c r="H146" s="123">
        <v>0</v>
      </c>
    </row>
    <row r="147" spans="1:210" ht="45.75" customHeight="1" x14ac:dyDescent="0.3">
      <c r="A147" s="27">
        <v>240106007</v>
      </c>
      <c r="B147" s="28">
        <v>10</v>
      </c>
      <c r="C147" s="33" t="s">
        <v>201</v>
      </c>
      <c r="D147" s="122">
        <v>47858530962</v>
      </c>
      <c r="E147" s="122">
        <v>47858530962</v>
      </c>
      <c r="F147" s="122">
        <v>47858530962</v>
      </c>
      <c r="G147" s="122">
        <v>0</v>
      </c>
      <c r="H147" s="123">
        <v>0</v>
      </c>
    </row>
    <row r="148" spans="1:210" ht="62.25" customHeight="1" x14ac:dyDescent="0.3">
      <c r="A148" s="27">
        <v>240106008</v>
      </c>
      <c r="B148" s="28">
        <v>10</v>
      </c>
      <c r="C148" s="33" t="s">
        <v>153</v>
      </c>
      <c r="D148" s="122">
        <v>10125416669</v>
      </c>
      <c r="E148" s="122">
        <v>10125416669</v>
      </c>
      <c r="F148" s="122">
        <v>10125416669</v>
      </c>
      <c r="G148" s="122">
        <v>0</v>
      </c>
      <c r="H148" s="123">
        <v>0</v>
      </c>
    </row>
    <row r="149" spans="1:210" ht="96.75" customHeight="1" thickBot="1" x14ac:dyDescent="0.35">
      <c r="A149" s="35">
        <v>240106009</v>
      </c>
      <c r="B149" s="36">
        <v>11</v>
      </c>
      <c r="C149" s="88" t="s">
        <v>154</v>
      </c>
      <c r="D149" s="127">
        <v>138954184228</v>
      </c>
      <c r="E149" s="122">
        <v>138954184228</v>
      </c>
      <c r="F149" s="127">
        <v>138954184228</v>
      </c>
      <c r="G149" s="127">
        <v>0</v>
      </c>
      <c r="H149" s="128">
        <v>0</v>
      </c>
    </row>
    <row r="150" spans="1:210" ht="8.25" customHeight="1" thickBot="1" x14ac:dyDescent="0.35">
      <c r="A150" s="41"/>
      <c r="B150" s="42"/>
      <c r="C150" s="89"/>
      <c r="D150" s="129"/>
      <c r="E150" s="129"/>
      <c r="F150" s="129"/>
      <c r="G150" s="129"/>
      <c r="H150" s="129"/>
    </row>
    <row r="151" spans="1:210" x14ac:dyDescent="0.3">
      <c r="A151" s="726" t="s">
        <v>1</v>
      </c>
      <c r="B151" s="727"/>
      <c r="C151" s="727"/>
      <c r="D151" s="727"/>
      <c r="E151" s="727"/>
      <c r="F151" s="727"/>
      <c r="G151" s="727"/>
      <c r="H151" s="728"/>
    </row>
    <row r="152" spans="1:210" ht="14.25" customHeight="1" x14ac:dyDescent="0.3">
      <c r="A152" s="729" t="s">
        <v>95</v>
      </c>
      <c r="B152" s="730"/>
      <c r="C152" s="730"/>
      <c r="D152" s="730"/>
      <c r="E152" s="730"/>
      <c r="F152" s="730"/>
      <c r="G152" s="730"/>
      <c r="H152" s="731"/>
      <c r="I152" s="730"/>
      <c r="J152" s="731"/>
      <c r="K152" s="729"/>
      <c r="L152" s="730"/>
      <c r="M152" s="730"/>
      <c r="N152" s="730"/>
      <c r="O152" s="730"/>
      <c r="P152" s="730"/>
      <c r="Q152" s="730"/>
      <c r="R152" s="731"/>
      <c r="S152" s="729"/>
      <c r="T152" s="730"/>
      <c r="U152" s="730"/>
      <c r="V152" s="730"/>
      <c r="W152" s="730"/>
      <c r="X152" s="730"/>
      <c r="Y152" s="730"/>
      <c r="Z152" s="731"/>
      <c r="AA152" s="729"/>
      <c r="AB152" s="730"/>
      <c r="AC152" s="730"/>
      <c r="AD152" s="730"/>
      <c r="AE152" s="730"/>
      <c r="AF152" s="730"/>
      <c r="AG152" s="730"/>
      <c r="AH152" s="731"/>
      <c r="AI152" s="729"/>
      <c r="AJ152" s="730"/>
      <c r="AK152" s="730"/>
      <c r="AL152" s="730"/>
      <c r="AM152" s="730"/>
      <c r="AN152" s="730"/>
      <c r="AO152" s="730"/>
      <c r="AP152" s="731"/>
      <c r="AQ152" s="729"/>
      <c r="AR152" s="730"/>
      <c r="AS152" s="730"/>
      <c r="AT152" s="730"/>
      <c r="AU152" s="730"/>
      <c r="AV152" s="730"/>
      <c r="AW152" s="730"/>
      <c r="AX152" s="731"/>
      <c r="AY152" s="729"/>
      <c r="AZ152" s="730"/>
      <c r="BA152" s="730"/>
      <c r="BB152" s="730"/>
      <c r="BC152" s="730"/>
      <c r="BD152" s="730"/>
      <c r="BE152" s="730"/>
      <c r="BF152" s="731"/>
      <c r="BG152" s="729"/>
      <c r="BH152" s="730"/>
      <c r="BI152" s="730"/>
      <c r="BJ152" s="730"/>
      <c r="BK152" s="730"/>
      <c r="BL152" s="730"/>
      <c r="BM152" s="730"/>
      <c r="BN152" s="731"/>
      <c r="BO152" s="729"/>
      <c r="BP152" s="730"/>
      <c r="BQ152" s="730"/>
      <c r="BR152" s="730"/>
      <c r="BS152" s="730"/>
      <c r="BT152" s="730"/>
      <c r="BU152" s="730"/>
      <c r="BV152" s="731"/>
      <c r="BW152" s="729"/>
      <c r="BX152" s="730"/>
      <c r="BY152" s="730"/>
      <c r="BZ152" s="730"/>
      <c r="CA152" s="730"/>
      <c r="CB152" s="730"/>
      <c r="CC152" s="730"/>
      <c r="CD152" s="731"/>
      <c r="CE152" s="729"/>
      <c r="CF152" s="730"/>
      <c r="CG152" s="730"/>
      <c r="CH152" s="730"/>
      <c r="CI152" s="730"/>
      <c r="CJ152" s="730"/>
      <c r="CK152" s="730"/>
      <c r="CL152" s="731"/>
      <c r="CM152" s="729"/>
      <c r="CN152" s="730"/>
      <c r="CO152" s="730"/>
      <c r="CP152" s="730"/>
      <c r="CQ152" s="730"/>
      <c r="CR152" s="730"/>
      <c r="CS152" s="730"/>
      <c r="CT152" s="731"/>
      <c r="CU152" s="729"/>
      <c r="CV152" s="730"/>
      <c r="CW152" s="730"/>
      <c r="CX152" s="730"/>
      <c r="CY152" s="730"/>
      <c r="CZ152" s="730"/>
      <c r="DA152" s="730"/>
      <c r="DB152" s="731"/>
      <c r="DC152" s="729"/>
      <c r="DD152" s="730"/>
      <c r="DE152" s="730"/>
      <c r="DF152" s="730"/>
      <c r="DG152" s="730"/>
      <c r="DH152" s="730"/>
      <c r="DI152" s="730"/>
      <c r="DJ152" s="731"/>
      <c r="DK152" s="729"/>
      <c r="DL152" s="730"/>
      <c r="DM152" s="730"/>
      <c r="DN152" s="730"/>
      <c r="DO152" s="730"/>
      <c r="DP152" s="730"/>
      <c r="DQ152" s="730"/>
      <c r="DR152" s="731"/>
      <c r="DS152" s="729"/>
      <c r="DT152" s="730"/>
      <c r="DU152" s="730"/>
      <c r="DV152" s="730"/>
      <c r="DW152" s="730"/>
      <c r="DX152" s="730"/>
      <c r="DY152" s="730"/>
      <c r="DZ152" s="731"/>
      <c r="EA152" s="729"/>
      <c r="EB152" s="730"/>
      <c r="EC152" s="730"/>
      <c r="ED152" s="730"/>
      <c r="EE152" s="730"/>
      <c r="EF152" s="730"/>
      <c r="EG152" s="730"/>
      <c r="EH152" s="731"/>
      <c r="EI152" s="729"/>
      <c r="EJ152" s="730"/>
      <c r="EK152" s="730"/>
      <c r="EL152" s="730"/>
      <c r="EM152" s="730"/>
      <c r="EN152" s="730"/>
      <c r="EO152" s="730"/>
      <c r="EP152" s="731"/>
      <c r="EQ152" s="729"/>
      <c r="ER152" s="730"/>
      <c r="ES152" s="730"/>
      <c r="ET152" s="730"/>
      <c r="EU152" s="730"/>
      <c r="EV152" s="730"/>
      <c r="EW152" s="730"/>
      <c r="EX152" s="731"/>
      <c r="EY152" s="729"/>
      <c r="EZ152" s="730"/>
      <c r="FA152" s="730"/>
      <c r="FB152" s="730"/>
      <c r="FC152" s="730"/>
      <c r="FD152" s="730"/>
      <c r="FE152" s="730"/>
      <c r="FF152" s="731"/>
      <c r="FG152" s="729"/>
      <c r="FH152" s="730"/>
      <c r="FI152" s="730"/>
      <c r="FJ152" s="730"/>
      <c r="FK152" s="730"/>
      <c r="FL152" s="730"/>
      <c r="FM152" s="730"/>
      <c r="FN152" s="731"/>
      <c r="FO152" s="729"/>
      <c r="FP152" s="730"/>
      <c r="FQ152" s="730"/>
      <c r="FR152" s="730"/>
      <c r="FS152" s="730"/>
      <c r="FT152" s="730"/>
      <c r="FU152" s="730"/>
      <c r="FV152" s="731"/>
      <c r="FW152" s="729"/>
      <c r="FX152" s="730"/>
      <c r="FY152" s="730"/>
      <c r="FZ152" s="730"/>
      <c r="GA152" s="730"/>
      <c r="GB152" s="730"/>
      <c r="GC152" s="730"/>
      <c r="GD152" s="731"/>
      <c r="GE152" s="729"/>
      <c r="GF152" s="730"/>
      <c r="GG152" s="730"/>
      <c r="GH152" s="730"/>
      <c r="GI152" s="730"/>
      <c r="GJ152" s="730"/>
      <c r="GK152" s="730"/>
      <c r="GL152" s="731"/>
      <c r="GM152" s="729"/>
      <c r="GN152" s="730"/>
      <c r="GO152" s="730"/>
      <c r="GP152" s="730"/>
      <c r="GQ152" s="730"/>
      <c r="GR152" s="730"/>
      <c r="GS152" s="730"/>
      <c r="GT152" s="731"/>
      <c r="GU152" s="729"/>
      <c r="GV152" s="730"/>
      <c r="GW152" s="730"/>
      <c r="GX152" s="730"/>
      <c r="GY152" s="730"/>
      <c r="GZ152" s="730"/>
      <c r="HA152" s="730"/>
      <c r="HB152" s="731"/>
    </row>
    <row r="153" spans="1:210" ht="3.75" customHeight="1" x14ac:dyDescent="0.3">
      <c r="A153" s="2"/>
      <c r="H153" s="5"/>
      <c r="J153" s="5"/>
      <c r="K153" s="2"/>
      <c r="M153" s="66"/>
      <c r="N153" s="3"/>
      <c r="O153" s="3"/>
      <c r="P153" s="3"/>
      <c r="Q153" s="3"/>
      <c r="R153" s="5"/>
      <c r="S153" s="2"/>
      <c r="U153" s="66"/>
      <c r="V153" s="3"/>
      <c r="W153" s="3"/>
      <c r="X153" s="3"/>
      <c r="Y153" s="3"/>
      <c r="Z153" s="5"/>
      <c r="AA153" s="2"/>
      <c r="AC153" s="66"/>
      <c r="AD153" s="3"/>
      <c r="AE153" s="3"/>
      <c r="AF153" s="3"/>
      <c r="AG153" s="3"/>
      <c r="AH153" s="5"/>
      <c r="AI153" s="2"/>
      <c r="AK153" s="66"/>
      <c r="AL153" s="3"/>
      <c r="AM153" s="3"/>
      <c r="AN153" s="3"/>
      <c r="AO153" s="3"/>
      <c r="AP153" s="5"/>
      <c r="AQ153" s="2"/>
      <c r="AS153" s="66"/>
      <c r="AT153" s="3"/>
      <c r="AU153" s="3"/>
      <c r="AV153" s="3"/>
      <c r="AW153" s="3"/>
      <c r="AX153" s="5"/>
      <c r="AY153" s="2"/>
      <c r="BA153" s="66"/>
      <c r="BB153" s="3"/>
      <c r="BC153" s="3"/>
      <c r="BD153" s="3"/>
      <c r="BE153" s="3"/>
      <c r="BF153" s="5"/>
      <c r="BG153" s="2"/>
      <c r="BI153" s="66"/>
      <c r="BJ153" s="3"/>
      <c r="BK153" s="3"/>
      <c r="BL153" s="3"/>
      <c r="BM153" s="3"/>
      <c r="BN153" s="5"/>
      <c r="BO153" s="2"/>
      <c r="BQ153" s="66"/>
      <c r="BR153" s="3"/>
      <c r="BS153" s="3"/>
      <c r="BT153" s="3"/>
      <c r="BU153" s="3"/>
      <c r="BV153" s="5"/>
      <c r="BW153" s="2"/>
      <c r="BY153" s="66"/>
      <c r="BZ153" s="3"/>
      <c r="CA153" s="3"/>
      <c r="CB153" s="3"/>
      <c r="CC153" s="3"/>
      <c r="CD153" s="5"/>
      <c r="CE153" s="2"/>
      <c r="CG153" s="66"/>
      <c r="CH153" s="3"/>
      <c r="CI153" s="3"/>
      <c r="CJ153" s="3"/>
      <c r="CK153" s="3"/>
      <c r="CL153" s="5"/>
      <c r="CM153" s="2"/>
      <c r="CO153" s="66"/>
      <c r="CP153" s="3"/>
      <c r="CQ153" s="3"/>
      <c r="CR153" s="3"/>
      <c r="CS153" s="3"/>
      <c r="CT153" s="5"/>
      <c r="CU153" s="2"/>
      <c r="CW153" s="66"/>
      <c r="CX153" s="3"/>
      <c r="CY153" s="3"/>
      <c r="CZ153" s="3"/>
      <c r="DA153" s="3"/>
      <c r="DB153" s="5"/>
      <c r="DC153" s="2"/>
      <c r="DE153" s="66"/>
      <c r="DF153" s="3"/>
      <c r="DG153" s="3"/>
      <c r="DH153" s="3"/>
      <c r="DI153" s="3"/>
      <c r="DJ153" s="5"/>
      <c r="DK153" s="2"/>
      <c r="DM153" s="66"/>
      <c r="DN153" s="3"/>
      <c r="DO153" s="3"/>
      <c r="DP153" s="3"/>
      <c r="DQ153" s="3"/>
      <c r="DR153" s="5"/>
      <c r="DS153" s="2"/>
      <c r="DU153" s="66"/>
      <c r="DV153" s="3"/>
      <c r="DW153" s="3"/>
      <c r="DX153" s="3"/>
      <c r="DY153" s="3"/>
      <c r="DZ153" s="5"/>
      <c r="EA153" s="2"/>
      <c r="EC153" s="66"/>
      <c r="ED153" s="3"/>
      <c r="EE153" s="3"/>
      <c r="EF153" s="3"/>
      <c r="EG153" s="3"/>
      <c r="EH153" s="5"/>
      <c r="EI153" s="2"/>
      <c r="EK153" s="66"/>
      <c r="EL153" s="3"/>
      <c r="EM153" s="3"/>
      <c r="EN153" s="3"/>
      <c r="EO153" s="3"/>
      <c r="EP153" s="5"/>
      <c r="EQ153" s="2"/>
      <c r="ES153" s="66"/>
      <c r="ET153" s="3"/>
      <c r="EU153" s="3"/>
      <c r="EV153" s="3"/>
      <c r="EW153" s="3"/>
      <c r="EX153" s="5"/>
      <c r="EY153" s="2"/>
      <c r="FA153" s="66"/>
      <c r="FB153" s="3"/>
      <c r="FC153" s="3"/>
      <c r="FD153" s="3"/>
      <c r="FE153" s="3"/>
      <c r="FF153" s="5"/>
      <c r="FG153" s="2"/>
      <c r="FI153" s="66"/>
      <c r="FJ153" s="3"/>
      <c r="FK153" s="3"/>
      <c r="FL153" s="3"/>
      <c r="FM153" s="3"/>
      <c r="FN153" s="5"/>
      <c r="FO153" s="2"/>
      <c r="FQ153" s="66"/>
      <c r="FR153" s="3"/>
      <c r="FS153" s="3"/>
      <c r="FT153" s="3"/>
      <c r="FU153" s="3"/>
      <c r="FV153" s="5"/>
      <c r="FW153" s="2"/>
      <c r="FY153" s="66"/>
      <c r="FZ153" s="3"/>
      <c r="GA153" s="3"/>
      <c r="GB153" s="3"/>
      <c r="GC153" s="3"/>
      <c r="GD153" s="5"/>
      <c r="GE153" s="2"/>
      <c r="GG153" s="66"/>
      <c r="GH153" s="3"/>
      <c r="GI153" s="3"/>
      <c r="GJ153" s="3"/>
      <c r="GK153" s="3"/>
      <c r="GL153" s="5"/>
      <c r="GM153" s="2"/>
      <c r="GO153" s="66"/>
      <c r="GP153" s="3"/>
      <c r="GQ153" s="3"/>
      <c r="GR153" s="3"/>
      <c r="GS153" s="3"/>
      <c r="GT153" s="5"/>
      <c r="GU153" s="2"/>
      <c r="GW153" s="66"/>
      <c r="GX153" s="3"/>
      <c r="GY153" s="3"/>
      <c r="GZ153" s="3"/>
      <c r="HA153" s="3"/>
      <c r="HB153" s="5"/>
    </row>
    <row r="154" spans="1:210" ht="11.25" customHeight="1" x14ac:dyDescent="0.3">
      <c r="A154" s="6" t="s">
        <v>0</v>
      </c>
      <c r="H154" s="5"/>
      <c r="I154" s="119"/>
      <c r="J154" s="5"/>
      <c r="K154" s="6"/>
      <c r="M154" s="66"/>
      <c r="N154" s="3"/>
      <c r="O154" s="3"/>
      <c r="P154" s="3"/>
      <c r="Q154" s="3"/>
      <c r="R154" s="5"/>
      <c r="S154" s="6"/>
      <c r="U154" s="66"/>
      <c r="V154" s="3"/>
      <c r="W154" s="3"/>
      <c r="X154" s="3"/>
      <c r="Y154" s="3"/>
      <c r="Z154" s="5"/>
      <c r="AA154" s="6"/>
      <c r="AC154" s="66"/>
      <c r="AD154" s="3"/>
      <c r="AE154" s="3"/>
      <c r="AF154" s="3"/>
      <c r="AG154" s="3"/>
      <c r="AH154" s="5"/>
      <c r="AI154" s="6"/>
      <c r="AK154" s="66"/>
      <c r="AL154" s="3"/>
      <c r="AM154" s="3"/>
      <c r="AN154" s="3"/>
      <c r="AO154" s="3"/>
      <c r="AP154" s="5"/>
      <c r="AQ154" s="6"/>
      <c r="AS154" s="66"/>
      <c r="AT154" s="3"/>
      <c r="AU154" s="3"/>
      <c r="AV154" s="3"/>
      <c r="AW154" s="3"/>
      <c r="AX154" s="5"/>
      <c r="AY154" s="6"/>
      <c r="BA154" s="66"/>
      <c r="BB154" s="3"/>
      <c r="BC154" s="3"/>
      <c r="BD154" s="3"/>
      <c r="BE154" s="3"/>
      <c r="BF154" s="5"/>
      <c r="BG154" s="6"/>
      <c r="BI154" s="66"/>
      <c r="BJ154" s="3"/>
      <c r="BK154" s="3"/>
      <c r="BL154" s="3"/>
      <c r="BM154" s="3"/>
      <c r="BN154" s="5"/>
      <c r="BO154" s="6"/>
      <c r="BQ154" s="66"/>
      <c r="BR154" s="3"/>
      <c r="BS154" s="3"/>
      <c r="BT154" s="3"/>
      <c r="BU154" s="3"/>
      <c r="BV154" s="5"/>
      <c r="BW154" s="6"/>
      <c r="BY154" s="66"/>
      <c r="BZ154" s="3"/>
      <c r="CA154" s="3"/>
      <c r="CB154" s="3"/>
      <c r="CC154" s="3"/>
      <c r="CD154" s="5"/>
      <c r="CE154" s="6"/>
      <c r="CG154" s="66"/>
      <c r="CH154" s="3"/>
      <c r="CI154" s="3"/>
      <c r="CJ154" s="3"/>
      <c r="CK154" s="3"/>
      <c r="CL154" s="5"/>
      <c r="CM154" s="6"/>
      <c r="CO154" s="66"/>
      <c r="CP154" s="3"/>
      <c r="CQ154" s="3"/>
      <c r="CR154" s="3"/>
      <c r="CS154" s="3"/>
      <c r="CT154" s="5"/>
      <c r="CU154" s="6"/>
      <c r="CW154" s="66"/>
      <c r="CX154" s="3"/>
      <c r="CY154" s="3"/>
      <c r="CZ154" s="3"/>
      <c r="DA154" s="3"/>
      <c r="DB154" s="5"/>
      <c r="DC154" s="6"/>
      <c r="DE154" s="66"/>
      <c r="DF154" s="3"/>
      <c r="DG154" s="3"/>
      <c r="DH154" s="3"/>
      <c r="DI154" s="3"/>
      <c r="DJ154" s="5"/>
      <c r="DK154" s="6"/>
      <c r="DM154" s="66"/>
      <c r="DN154" s="3"/>
      <c r="DO154" s="3"/>
      <c r="DP154" s="3"/>
      <c r="DQ154" s="3"/>
      <c r="DR154" s="5"/>
      <c r="DS154" s="6"/>
      <c r="DU154" s="66"/>
      <c r="DV154" s="3"/>
      <c r="DW154" s="3"/>
      <c r="DX154" s="3"/>
      <c r="DY154" s="3"/>
      <c r="DZ154" s="5"/>
      <c r="EA154" s="6"/>
      <c r="EC154" s="66"/>
      <c r="ED154" s="3"/>
      <c r="EE154" s="3"/>
      <c r="EF154" s="3"/>
      <c r="EG154" s="3"/>
      <c r="EH154" s="5"/>
      <c r="EI154" s="6"/>
      <c r="EK154" s="66"/>
      <c r="EL154" s="3"/>
      <c r="EM154" s="3"/>
      <c r="EN154" s="3"/>
      <c r="EO154" s="3"/>
      <c r="EP154" s="5"/>
      <c r="EQ154" s="6"/>
      <c r="ES154" s="66"/>
      <c r="ET154" s="3"/>
      <c r="EU154" s="3"/>
      <c r="EV154" s="3"/>
      <c r="EW154" s="3"/>
      <c r="EX154" s="5"/>
      <c r="EY154" s="6"/>
      <c r="FA154" s="66"/>
      <c r="FB154" s="3"/>
      <c r="FC154" s="3"/>
      <c r="FD154" s="3"/>
      <c r="FE154" s="3"/>
      <c r="FF154" s="5"/>
      <c r="FG154" s="6"/>
      <c r="FI154" s="66"/>
      <c r="FJ154" s="3"/>
      <c r="FK154" s="3"/>
      <c r="FL154" s="3"/>
      <c r="FM154" s="3"/>
      <c r="FN154" s="5"/>
      <c r="FO154" s="6"/>
      <c r="FQ154" s="66"/>
      <c r="FR154" s="3"/>
      <c r="FS154" s="3"/>
      <c r="FT154" s="3"/>
      <c r="FU154" s="3"/>
      <c r="FV154" s="5"/>
      <c r="FW154" s="6"/>
      <c r="FY154" s="66"/>
      <c r="FZ154" s="3"/>
      <c r="GA154" s="3"/>
      <c r="GB154" s="3"/>
      <c r="GC154" s="3"/>
      <c r="GD154" s="5"/>
      <c r="GE154" s="6"/>
      <c r="GG154" s="66"/>
      <c r="GH154" s="3"/>
      <c r="GI154" s="3"/>
      <c r="GJ154" s="3"/>
      <c r="GK154" s="3"/>
      <c r="GL154" s="5"/>
      <c r="GM154" s="6"/>
      <c r="GO154" s="66"/>
      <c r="GP154" s="3"/>
      <c r="GQ154" s="3"/>
      <c r="GR154" s="3"/>
      <c r="GS154" s="3"/>
      <c r="GT154" s="5"/>
      <c r="GU154" s="6"/>
      <c r="GW154" s="66"/>
      <c r="GX154" s="3"/>
      <c r="GY154" s="3"/>
      <c r="GZ154" s="3"/>
      <c r="HA154" s="3"/>
      <c r="HB154" s="5"/>
    </row>
    <row r="155" spans="1:210" ht="3.75" customHeight="1" x14ac:dyDescent="0.3">
      <c r="A155" s="2"/>
      <c r="H155" s="7"/>
      <c r="J155" s="7"/>
      <c r="K155" s="2"/>
      <c r="M155" s="66"/>
      <c r="N155" s="3"/>
      <c r="O155" s="3"/>
      <c r="P155" s="3"/>
      <c r="Q155" s="3"/>
      <c r="R155" s="7"/>
      <c r="S155" s="2"/>
      <c r="U155" s="66"/>
      <c r="V155" s="3"/>
      <c r="W155" s="3"/>
      <c r="X155" s="3"/>
      <c r="Y155" s="3"/>
      <c r="Z155" s="7"/>
      <c r="AA155" s="2"/>
      <c r="AC155" s="66"/>
      <c r="AD155" s="3"/>
      <c r="AE155" s="3"/>
      <c r="AF155" s="3"/>
      <c r="AG155" s="3"/>
      <c r="AH155" s="7"/>
      <c r="AI155" s="2"/>
      <c r="AK155" s="66"/>
      <c r="AL155" s="3"/>
      <c r="AM155" s="3"/>
      <c r="AN155" s="3"/>
      <c r="AO155" s="3"/>
      <c r="AP155" s="7"/>
      <c r="AQ155" s="2"/>
      <c r="AS155" s="66"/>
      <c r="AT155" s="3"/>
      <c r="AU155" s="3"/>
      <c r="AV155" s="3"/>
      <c r="AW155" s="3"/>
      <c r="AX155" s="7"/>
      <c r="AY155" s="2"/>
      <c r="BA155" s="66"/>
      <c r="BB155" s="3"/>
      <c r="BC155" s="3"/>
      <c r="BD155" s="3"/>
      <c r="BE155" s="3"/>
      <c r="BF155" s="7"/>
      <c r="BG155" s="2"/>
      <c r="BI155" s="66"/>
      <c r="BJ155" s="3"/>
      <c r="BK155" s="3"/>
      <c r="BL155" s="3"/>
      <c r="BM155" s="3"/>
      <c r="BN155" s="7"/>
      <c r="BO155" s="2"/>
      <c r="BQ155" s="66"/>
      <c r="BR155" s="3"/>
      <c r="BS155" s="3"/>
      <c r="BT155" s="3"/>
      <c r="BU155" s="3"/>
      <c r="BV155" s="7"/>
      <c r="BW155" s="2"/>
      <c r="BY155" s="66"/>
      <c r="BZ155" s="3"/>
      <c r="CA155" s="3"/>
      <c r="CB155" s="3"/>
      <c r="CC155" s="3"/>
      <c r="CD155" s="7"/>
      <c r="CE155" s="2"/>
      <c r="CG155" s="66"/>
      <c r="CH155" s="3"/>
      <c r="CI155" s="3"/>
      <c r="CJ155" s="3"/>
      <c r="CK155" s="3"/>
      <c r="CL155" s="7"/>
      <c r="CM155" s="2"/>
      <c r="CO155" s="66"/>
      <c r="CP155" s="3"/>
      <c r="CQ155" s="3"/>
      <c r="CR155" s="3"/>
      <c r="CS155" s="3"/>
      <c r="CT155" s="7"/>
      <c r="CU155" s="2"/>
      <c r="CW155" s="66"/>
      <c r="CX155" s="3"/>
      <c r="CY155" s="3"/>
      <c r="CZ155" s="3"/>
      <c r="DA155" s="3"/>
      <c r="DB155" s="7"/>
      <c r="DC155" s="2"/>
      <c r="DE155" s="66"/>
      <c r="DF155" s="3"/>
      <c r="DG155" s="3"/>
      <c r="DH155" s="3"/>
      <c r="DI155" s="3"/>
      <c r="DJ155" s="7"/>
      <c r="DK155" s="2"/>
      <c r="DM155" s="66"/>
      <c r="DN155" s="3"/>
      <c r="DO155" s="3"/>
      <c r="DP155" s="3"/>
      <c r="DQ155" s="3"/>
      <c r="DR155" s="7"/>
      <c r="DS155" s="2"/>
      <c r="DU155" s="66"/>
      <c r="DV155" s="3"/>
      <c r="DW155" s="3"/>
      <c r="DX155" s="3"/>
      <c r="DY155" s="3"/>
      <c r="DZ155" s="7"/>
      <c r="EA155" s="2"/>
      <c r="EC155" s="66"/>
      <c r="ED155" s="3"/>
      <c r="EE155" s="3"/>
      <c r="EF155" s="3"/>
      <c r="EG155" s="3"/>
      <c r="EH155" s="7"/>
      <c r="EI155" s="2"/>
      <c r="EK155" s="66"/>
      <c r="EL155" s="3"/>
      <c r="EM155" s="3"/>
      <c r="EN155" s="3"/>
      <c r="EO155" s="3"/>
      <c r="EP155" s="7"/>
      <c r="EQ155" s="2"/>
      <c r="ES155" s="66"/>
      <c r="ET155" s="3"/>
      <c r="EU155" s="3"/>
      <c r="EV155" s="3"/>
      <c r="EW155" s="3"/>
      <c r="EX155" s="7"/>
      <c r="EY155" s="2"/>
      <c r="FA155" s="66"/>
      <c r="FB155" s="3"/>
      <c r="FC155" s="3"/>
      <c r="FD155" s="3"/>
      <c r="FE155" s="3"/>
      <c r="FF155" s="7"/>
      <c r="FG155" s="2"/>
      <c r="FI155" s="66"/>
      <c r="FJ155" s="3"/>
      <c r="FK155" s="3"/>
      <c r="FL155" s="3"/>
      <c r="FM155" s="3"/>
      <c r="FN155" s="7"/>
      <c r="FO155" s="2"/>
      <c r="FQ155" s="66"/>
      <c r="FR155" s="3"/>
      <c r="FS155" s="3"/>
      <c r="FT155" s="3"/>
      <c r="FU155" s="3"/>
      <c r="FV155" s="7"/>
      <c r="FW155" s="2"/>
      <c r="FY155" s="66"/>
      <c r="FZ155" s="3"/>
      <c r="GA155" s="3"/>
      <c r="GB155" s="3"/>
      <c r="GC155" s="3"/>
      <c r="GD155" s="7"/>
      <c r="GE155" s="2"/>
      <c r="GG155" s="66"/>
      <c r="GH155" s="3"/>
      <c r="GI155" s="3"/>
      <c r="GJ155" s="3"/>
      <c r="GK155" s="3"/>
      <c r="GL155" s="7"/>
      <c r="GM155" s="2"/>
      <c r="GO155" s="66"/>
      <c r="GP155" s="3"/>
      <c r="GQ155" s="3"/>
      <c r="GR155" s="3"/>
      <c r="GS155" s="3"/>
      <c r="GT155" s="7"/>
      <c r="GU155" s="2"/>
      <c r="GW155" s="66"/>
      <c r="GX155" s="3"/>
      <c r="GY155" s="3"/>
      <c r="GZ155" s="3"/>
      <c r="HA155" s="3"/>
      <c r="HB155" s="7"/>
    </row>
    <row r="156" spans="1:210" ht="13.5" customHeight="1" x14ac:dyDescent="0.3">
      <c r="A156" s="2" t="s">
        <v>96</v>
      </c>
      <c r="C156" s="66" t="s">
        <v>4</v>
      </c>
      <c r="E156" s="3" t="str">
        <f>E7</f>
        <v>MES:</v>
      </c>
      <c r="F156" s="3" t="str">
        <f>F7</f>
        <v>ENERO</v>
      </c>
      <c r="G156" s="3" t="str">
        <f>G122</f>
        <v xml:space="preserve">                                VIGENCIA FISCAL:      2018</v>
      </c>
      <c r="H156" s="5"/>
      <c r="J156" s="5"/>
      <c r="K156" s="2"/>
      <c r="M156" s="66"/>
      <c r="N156" s="3"/>
      <c r="O156" s="3"/>
      <c r="P156" s="3"/>
      <c r="Q156" s="3"/>
      <c r="R156" s="5"/>
      <c r="S156" s="2"/>
      <c r="U156" s="66"/>
      <c r="V156" s="3"/>
      <c r="W156" s="3"/>
      <c r="X156" s="3"/>
      <c r="Y156" s="3"/>
      <c r="Z156" s="5"/>
      <c r="AA156" s="2"/>
      <c r="AC156" s="66"/>
      <c r="AD156" s="3"/>
      <c r="AE156" s="3"/>
      <c r="AF156" s="3"/>
      <c r="AG156" s="3"/>
      <c r="AH156" s="5"/>
      <c r="AI156" s="2"/>
      <c r="AK156" s="66"/>
      <c r="AL156" s="3"/>
      <c r="AM156" s="3"/>
      <c r="AN156" s="3"/>
      <c r="AO156" s="3"/>
      <c r="AP156" s="5"/>
      <c r="AQ156" s="2"/>
      <c r="AS156" s="66"/>
      <c r="AT156" s="3"/>
      <c r="AU156" s="3"/>
      <c r="AV156" s="3"/>
      <c r="AW156" s="3"/>
      <c r="AX156" s="5"/>
      <c r="AY156" s="2"/>
      <c r="BA156" s="66"/>
      <c r="BB156" s="3"/>
      <c r="BC156" s="3"/>
      <c r="BD156" s="3"/>
      <c r="BE156" s="3"/>
      <c r="BF156" s="5"/>
      <c r="BG156" s="2"/>
      <c r="BI156" s="66"/>
      <c r="BJ156" s="3"/>
      <c r="BK156" s="3"/>
      <c r="BL156" s="3"/>
      <c r="BM156" s="3"/>
      <c r="BN156" s="5"/>
      <c r="BO156" s="2"/>
      <c r="BQ156" s="66"/>
      <c r="BR156" s="3"/>
      <c r="BS156" s="3"/>
      <c r="BT156" s="3"/>
      <c r="BU156" s="3"/>
      <c r="BV156" s="5"/>
      <c r="BW156" s="2"/>
      <c r="BY156" s="66"/>
      <c r="BZ156" s="3"/>
      <c r="CA156" s="3"/>
      <c r="CB156" s="3"/>
      <c r="CC156" s="3"/>
      <c r="CD156" s="5"/>
      <c r="CE156" s="2"/>
      <c r="CG156" s="66"/>
      <c r="CH156" s="3"/>
      <c r="CI156" s="3"/>
      <c r="CJ156" s="3"/>
      <c r="CK156" s="3"/>
      <c r="CL156" s="5"/>
      <c r="CM156" s="2"/>
      <c r="CO156" s="66"/>
      <c r="CP156" s="3"/>
      <c r="CQ156" s="3"/>
      <c r="CR156" s="3"/>
      <c r="CS156" s="3"/>
      <c r="CT156" s="5"/>
      <c r="CU156" s="2"/>
      <c r="CW156" s="66"/>
      <c r="CX156" s="3"/>
      <c r="CY156" s="3"/>
      <c r="CZ156" s="3"/>
      <c r="DA156" s="3"/>
      <c r="DB156" s="5"/>
      <c r="DC156" s="2"/>
      <c r="DE156" s="66"/>
      <c r="DF156" s="3"/>
      <c r="DG156" s="3"/>
      <c r="DH156" s="3"/>
      <c r="DI156" s="3"/>
      <c r="DJ156" s="5"/>
      <c r="DK156" s="2"/>
      <c r="DM156" s="66"/>
      <c r="DN156" s="3"/>
      <c r="DO156" s="3"/>
      <c r="DP156" s="3"/>
      <c r="DQ156" s="3"/>
      <c r="DR156" s="5"/>
      <c r="DS156" s="2"/>
      <c r="DU156" s="66"/>
      <c r="DV156" s="3"/>
      <c r="DW156" s="3"/>
      <c r="DX156" s="3"/>
      <c r="DY156" s="3"/>
      <c r="DZ156" s="5"/>
      <c r="EA156" s="2"/>
      <c r="EC156" s="66"/>
      <c r="ED156" s="3"/>
      <c r="EE156" s="3"/>
      <c r="EF156" s="3"/>
      <c r="EG156" s="3"/>
      <c r="EH156" s="5"/>
      <c r="EI156" s="2"/>
      <c r="EK156" s="66"/>
      <c r="EL156" s="3"/>
      <c r="EM156" s="3"/>
      <c r="EN156" s="3"/>
      <c r="EO156" s="3"/>
      <c r="EP156" s="5"/>
      <c r="EQ156" s="2"/>
      <c r="ES156" s="66"/>
      <c r="ET156" s="3"/>
      <c r="EU156" s="3"/>
      <c r="EV156" s="3"/>
      <c r="EW156" s="3"/>
      <c r="EX156" s="5"/>
      <c r="EY156" s="2"/>
      <c r="FA156" s="66"/>
      <c r="FB156" s="3"/>
      <c r="FC156" s="3"/>
      <c r="FD156" s="3"/>
      <c r="FE156" s="3"/>
      <c r="FF156" s="5"/>
      <c r="FG156" s="2"/>
      <c r="FI156" s="66"/>
      <c r="FJ156" s="3"/>
      <c r="FK156" s="3"/>
      <c r="FL156" s="3"/>
      <c r="FM156" s="3"/>
      <c r="FN156" s="5"/>
      <c r="FO156" s="2"/>
      <c r="FQ156" s="66"/>
      <c r="FR156" s="3"/>
      <c r="FS156" s="3"/>
      <c r="FT156" s="3"/>
      <c r="FU156" s="3"/>
      <c r="FV156" s="5"/>
      <c r="FW156" s="2"/>
      <c r="FY156" s="66"/>
      <c r="FZ156" s="3"/>
      <c r="GA156" s="3"/>
      <c r="GB156" s="3"/>
      <c r="GC156" s="3"/>
      <c r="GD156" s="5"/>
      <c r="GE156" s="2"/>
      <c r="GG156" s="66"/>
      <c r="GH156" s="3"/>
      <c r="GI156" s="3"/>
      <c r="GJ156" s="3"/>
      <c r="GK156" s="3"/>
      <c r="GL156" s="5"/>
      <c r="GM156" s="2"/>
      <c r="GO156" s="66"/>
      <c r="GP156" s="3"/>
      <c r="GQ156" s="3"/>
      <c r="GR156" s="3"/>
      <c r="GS156" s="3"/>
      <c r="GT156" s="5"/>
      <c r="GU156" s="2"/>
      <c r="GW156" s="66"/>
      <c r="GX156" s="3"/>
      <c r="GY156" s="3"/>
      <c r="GZ156" s="3"/>
      <c r="HA156" s="3"/>
      <c r="HB156" s="5"/>
    </row>
    <row r="157" spans="1:210" ht="11.25" customHeight="1" thickBot="1" x14ac:dyDescent="0.35">
      <c r="A157" s="2"/>
      <c r="H157" s="5"/>
      <c r="J157" s="5"/>
      <c r="K157" s="2"/>
      <c r="M157" s="66"/>
      <c r="N157" s="3"/>
      <c r="O157" s="3"/>
      <c r="P157" s="3"/>
      <c r="Q157" s="3"/>
      <c r="R157" s="5"/>
      <c r="S157" s="2"/>
      <c r="U157" s="66"/>
      <c r="V157" s="3"/>
      <c r="W157" s="3"/>
      <c r="X157" s="3"/>
      <c r="Y157" s="3"/>
      <c r="Z157" s="5"/>
      <c r="AA157" s="2"/>
      <c r="AC157" s="66"/>
      <c r="AD157" s="3"/>
      <c r="AE157" s="3"/>
      <c r="AF157" s="3"/>
      <c r="AG157" s="3"/>
      <c r="AH157" s="5"/>
      <c r="AI157" s="2"/>
      <c r="AK157" s="66"/>
      <c r="AL157" s="3"/>
      <c r="AM157" s="3"/>
      <c r="AN157" s="3"/>
      <c r="AO157" s="3"/>
      <c r="AP157" s="5"/>
      <c r="AQ157" s="2"/>
      <c r="AS157" s="66"/>
      <c r="AT157" s="3"/>
      <c r="AU157" s="3"/>
      <c r="AV157" s="3"/>
      <c r="AW157" s="3"/>
      <c r="AX157" s="5"/>
      <c r="AY157" s="2"/>
      <c r="BA157" s="66"/>
      <c r="BB157" s="3"/>
      <c r="BC157" s="3"/>
      <c r="BD157" s="3"/>
      <c r="BE157" s="3"/>
      <c r="BF157" s="5"/>
      <c r="BG157" s="2"/>
      <c r="BI157" s="66"/>
      <c r="BJ157" s="3"/>
      <c r="BK157" s="3"/>
      <c r="BL157" s="3"/>
      <c r="BM157" s="3"/>
      <c r="BN157" s="5"/>
      <c r="BO157" s="2"/>
      <c r="BQ157" s="66"/>
      <c r="BR157" s="3"/>
      <c r="BS157" s="3"/>
      <c r="BT157" s="3"/>
      <c r="BU157" s="3"/>
      <c r="BV157" s="5"/>
      <c r="BW157" s="2"/>
      <c r="BY157" s="66"/>
      <c r="BZ157" s="3"/>
      <c r="CA157" s="3"/>
      <c r="CB157" s="3"/>
      <c r="CC157" s="3"/>
      <c r="CD157" s="5"/>
      <c r="CE157" s="2"/>
      <c r="CG157" s="66"/>
      <c r="CH157" s="3"/>
      <c r="CI157" s="3"/>
      <c r="CJ157" s="3"/>
      <c r="CK157" s="3"/>
      <c r="CL157" s="5"/>
      <c r="CM157" s="2"/>
      <c r="CO157" s="66"/>
      <c r="CP157" s="3"/>
      <c r="CQ157" s="3"/>
      <c r="CR157" s="3"/>
      <c r="CS157" s="3"/>
      <c r="CT157" s="5"/>
      <c r="CU157" s="2"/>
      <c r="CW157" s="66"/>
      <c r="CX157" s="3"/>
      <c r="CY157" s="3"/>
      <c r="CZ157" s="3"/>
      <c r="DA157" s="3"/>
      <c r="DB157" s="5"/>
      <c r="DC157" s="2"/>
      <c r="DE157" s="66"/>
      <c r="DF157" s="3"/>
      <c r="DG157" s="3"/>
      <c r="DH157" s="3"/>
      <c r="DI157" s="3"/>
      <c r="DJ157" s="5"/>
      <c r="DK157" s="2"/>
      <c r="DM157" s="66"/>
      <c r="DN157" s="3"/>
      <c r="DO157" s="3"/>
      <c r="DP157" s="3"/>
      <c r="DQ157" s="3"/>
      <c r="DR157" s="5"/>
      <c r="DS157" s="2"/>
      <c r="DU157" s="66"/>
      <c r="DV157" s="3"/>
      <c r="DW157" s="3"/>
      <c r="DX157" s="3"/>
      <c r="DY157" s="3"/>
      <c r="DZ157" s="5"/>
      <c r="EA157" s="2"/>
      <c r="EC157" s="66"/>
      <c r="ED157" s="3"/>
      <c r="EE157" s="3"/>
      <c r="EF157" s="3"/>
      <c r="EG157" s="3"/>
      <c r="EH157" s="5"/>
      <c r="EI157" s="2"/>
      <c r="EK157" s="66"/>
      <c r="EL157" s="3"/>
      <c r="EM157" s="3"/>
      <c r="EN157" s="3"/>
      <c r="EO157" s="3"/>
      <c r="EP157" s="5"/>
      <c r="EQ157" s="2"/>
      <c r="ES157" s="66"/>
      <c r="ET157" s="3"/>
      <c r="EU157" s="3"/>
      <c r="EV157" s="3"/>
      <c r="EW157" s="3"/>
      <c r="EX157" s="5"/>
      <c r="EY157" s="2"/>
      <c r="FA157" s="66"/>
      <c r="FB157" s="3"/>
      <c r="FC157" s="3"/>
      <c r="FD157" s="3"/>
      <c r="FE157" s="3"/>
      <c r="FF157" s="5"/>
      <c r="FG157" s="2"/>
      <c r="FI157" s="66"/>
      <c r="FJ157" s="3"/>
      <c r="FK157" s="3"/>
      <c r="FL157" s="3"/>
      <c r="FM157" s="3"/>
      <c r="FN157" s="5"/>
      <c r="FO157" s="2"/>
      <c r="FQ157" s="66"/>
      <c r="FR157" s="3"/>
      <c r="FS157" s="3"/>
      <c r="FT157" s="3"/>
      <c r="FU157" s="3"/>
      <c r="FV157" s="5"/>
      <c r="FW157" s="2"/>
      <c r="FY157" s="66"/>
      <c r="FZ157" s="3"/>
      <c r="GA157" s="3"/>
      <c r="GB157" s="3"/>
      <c r="GC157" s="3"/>
      <c r="GD157" s="5"/>
      <c r="GE157" s="2"/>
      <c r="GG157" s="66"/>
      <c r="GH157" s="3"/>
      <c r="GI157" s="3"/>
      <c r="GJ157" s="3"/>
      <c r="GK157" s="3"/>
      <c r="GL157" s="5"/>
      <c r="GM157" s="2"/>
      <c r="GO157" s="66"/>
      <c r="GP157" s="3"/>
      <c r="GQ157" s="3"/>
      <c r="GR157" s="3"/>
      <c r="GS157" s="3"/>
      <c r="GT157" s="5"/>
      <c r="GU157" s="2"/>
      <c r="GW157" s="66"/>
      <c r="GX157" s="3"/>
      <c r="GY157" s="3"/>
      <c r="GZ157" s="3"/>
      <c r="HA157" s="3"/>
      <c r="HB157" s="5"/>
    </row>
    <row r="158" spans="1:210" ht="27" customHeight="1" thickBot="1" x14ac:dyDescent="0.35">
      <c r="A158" s="141" t="s">
        <v>98</v>
      </c>
      <c r="B158" s="114"/>
      <c r="C158" s="115" t="s">
        <v>99</v>
      </c>
      <c r="D158" s="116" t="s">
        <v>100</v>
      </c>
      <c r="E158" s="116" t="s">
        <v>101</v>
      </c>
      <c r="F158" s="116" t="s">
        <v>102</v>
      </c>
      <c r="G158" s="116" t="s">
        <v>103</v>
      </c>
      <c r="H158" s="117" t="s">
        <v>195</v>
      </c>
    </row>
    <row r="159" spans="1:210" ht="48" customHeight="1" x14ac:dyDescent="0.3">
      <c r="A159" s="27">
        <v>2401060010</v>
      </c>
      <c r="B159" s="28">
        <v>11</v>
      </c>
      <c r="C159" s="33" t="s">
        <v>155</v>
      </c>
      <c r="D159" s="122">
        <v>212606904462</v>
      </c>
      <c r="E159" s="122">
        <v>212606904462</v>
      </c>
      <c r="F159" s="122">
        <v>212606904462</v>
      </c>
      <c r="G159" s="122">
        <v>0</v>
      </c>
      <c r="H159" s="123">
        <v>0</v>
      </c>
    </row>
    <row r="160" spans="1:210" ht="79.5" customHeight="1" x14ac:dyDescent="0.3">
      <c r="A160" s="27">
        <v>2401060011</v>
      </c>
      <c r="B160" s="28">
        <v>10</v>
      </c>
      <c r="C160" s="33" t="s">
        <v>156</v>
      </c>
      <c r="D160" s="122">
        <v>33978918312</v>
      </c>
      <c r="E160" s="122">
        <v>33978918312</v>
      </c>
      <c r="F160" s="122">
        <v>33978918312</v>
      </c>
      <c r="G160" s="122">
        <v>0</v>
      </c>
      <c r="H160" s="123">
        <v>0</v>
      </c>
    </row>
    <row r="161" spans="1:11" ht="79.5" customHeight="1" x14ac:dyDescent="0.3">
      <c r="A161" s="27">
        <v>2401060011</v>
      </c>
      <c r="B161" s="28">
        <v>11</v>
      </c>
      <c r="C161" s="33" t="s">
        <v>156</v>
      </c>
      <c r="D161" s="122">
        <v>53538055370</v>
      </c>
      <c r="E161" s="122">
        <v>53538055370</v>
      </c>
      <c r="F161" s="122">
        <v>53538055370</v>
      </c>
      <c r="G161" s="122">
        <v>0</v>
      </c>
      <c r="H161" s="123">
        <v>0</v>
      </c>
    </row>
    <row r="162" spans="1:11" ht="33.75" customHeight="1" x14ac:dyDescent="0.3">
      <c r="A162" s="27">
        <v>2401060012</v>
      </c>
      <c r="B162" s="28">
        <v>11</v>
      </c>
      <c r="C162" s="33" t="s">
        <v>76</v>
      </c>
      <c r="D162" s="124">
        <v>375048722958</v>
      </c>
      <c r="E162" s="122">
        <v>0</v>
      </c>
      <c r="F162" s="122">
        <v>0</v>
      </c>
      <c r="G162" s="122">
        <v>0</v>
      </c>
      <c r="H162" s="123">
        <v>0</v>
      </c>
      <c r="J162" s="145"/>
      <c r="K162" s="145"/>
    </row>
    <row r="163" spans="1:11" ht="63.6" customHeight="1" x14ac:dyDescent="0.3">
      <c r="A163" s="27">
        <v>2401060015</v>
      </c>
      <c r="B163" s="28">
        <v>10</v>
      </c>
      <c r="C163" s="33" t="s">
        <v>202</v>
      </c>
      <c r="D163" s="124">
        <v>63211773697</v>
      </c>
      <c r="E163" s="122">
        <v>63211773697</v>
      </c>
      <c r="F163" s="122">
        <v>63211773697</v>
      </c>
      <c r="G163" s="122">
        <v>0</v>
      </c>
      <c r="H163" s="123">
        <v>0</v>
      </c>
      <c r="J163" s="145"/>
      <c r="K163" s="145"/>
    </row>
    <row r="164" spans="1:11" ht="49.2" customHeight="1" x14ac:dyDescent="0.3">
      <c r="A164" s="27">
        <v>2401060016</v>
      </c>
      <c r="B164" s="28">
        <v>10</v>
      </c>
      <c r="C164" s="33" t="s">
        <v>203</v>
      </c>
      <c r="D164" s="124">
        <v>96414711092</v>
      </c>
      <c r="E164" s="122">
        <v>96414711092</v>
      </c>
      <c r="F164" s="122">
        <v>96414711092</v>
      </c>
      <c r="G164" s="122">
        <v>0</v>
      </c>
      <c r="H164" s="123">
        <v>0</v>
      </c>
      <c r="J164" s="145"/>
      <c r="K164" s="145"/>
    </row>
    <row r="165" spans="1:11" ht="82.5" customHeight="1" x14ac:dyDescent="0.3">
      <c r="A165" s="27">
        <v>2401060017</v>
      </c>
      <c r="B165" s="28">
        <v>10</v>
      </c>
      <c r="C165" s="33" t="s">
        <v>204</v>
      </c>
      <c r="D165" s="124">
        <v>44822399836</v>
      </c>
      <c r="E165" s="122">
        <v>44822399836</v>
      </c>
      <c r="F165" s="122">
        <v>44822399836</v>
      </c>
      <c r="G165" s="122">
        <v>0</v>
      </c>
      <c r="H165" s="123">
        <v>0</v>
      </c>
      <c r="J165" s="145"/>
      <c r="K165" s="145"/>
    </row>
    <row r="166" spans="1:11" ht="48.75" customHeight="1" x14ac:dyDescent="0.3">
      <c r="A166" s="27">
        <v>2401060018</v>
      </c>
      <c r="B166" s="28">
        <v>10</v>
      </c>
      <c r="C166" s="33" t="s">
        <v>205</v>
      </c>
      <c r="D166" s="124">
        <v>19917325962</v>
      </c>
      <c r="E166" s="122">
        <v>19917325962</v>
      </c>
      <c r="F166" s="122">
        <v>19917325962</v>
      </c>
      <c r="G166" s="122">
        <v>0</v>
      </c>
      <c r="H166" s="123">
        <v>0</v>
      </c>
      <c r="J166" s="145"/>
      <c r="K166" s="145"/>
    </row>
    <row r="167" spans="1:11" ht="51" customHeight="1" x14ac:dyDescent="0.3">
      <c r="A167" s="27">
        <v>2401060025</v>
      </c>
      <c r="B167" s="28">
        <v>10</v>
      </c>
      <c r="C167" s="33" t="s">
        <v>206</v>
      </c>
      <c r="D167" s="124">
        <v>35168493659</v>
      </c>
      <c r="E167" s="122">
        <v>35168493659</v>
      </c>
      <c r="F167" s="122">
        <v>35168493659</v>
      </c>
      <c r="G167" s="122">
        <v>0</v>
      </c>
      <c r="H167" s="123">
        <v>0</v>
      </c>
      <c r="J167" s="145"/>
      <c r="K167" s="145"/>
    </row>
    <row r="168" spans="1:11" ht="69" customHeight="1" x14ac:dyDescent="0.3">
      <c r="A168" s="27">
        <v>2401060026</v>
      </c>
      <c r="B168" s="28">
        <v>10</v>
      </c>
      <c r="C168" s="33" t="s">
        <v>207</v>
      </c>
      <c r="D168" s="124">
        <v>23977095422</v>
      </c>
      <c r="E168" s="122">
        <v>23977095422</v>
      </c>
      <c r="F168" s="122">
        <v>23977095422</v>
      </c>
      <c r="G168" s="122">
        <v>0</v>
      </c>
      <c r="H168" s="123">
        <v>0</v>
      </c>
      <c r="J168" s="145"/>
      <c r="K168" s="145"/>
    </row>
    <row r="169" spans="1:11" ht="43.5" customHeight="1" x14ac:dyDescent="0.3">
      <c r="A169" s="27">
        <v>240160031</v>
      </c>
      <c r="B169" s="28">
        <v>20</v>
      </c>
      <c r="C169" s="33" t="s">
        <v>75</v>
      </c>
      <c r="D169" s="124">
        <v>38046000000</v>
      </c>
      <c r="E169" s="122">
        <v>0</v>
      </c>
      <c r="F169" s="122">
        <v>0</v>
      </c>
      <c r="G169" s="122">
        <v>0</v>
      </c>
      <c r="H169" s="123">
        <v>0</v>
      </c>
    </row>
    <row r="170" spans="1:11" ht="69.75" customHeight="1" x14ac:dyDescent="0.3">
      <c r="A170" s="27">
        <v>2401060032</v>
      </c>
      <c r="B170" s="28">
        <v>10</v>
      </c>
      <c r="C170" s="33" t="s">
        <v>208</v>
      </c>
      <c r="D170" s="124">
        <v>13016958191</v>
      </c>
      <c r="E170" s="122">
        <v>13016958191</v>
      </c>
      <c r="F170" s="122">
        <v>13016958191</v>
      </c>
      <c r="G170" s="122">
        <v>0</v>
      </c>
      <c r="H170" s="123">
        <v>0</v>
      </c>
    </row>
    <row r="171" spans="1:11" ht="13.5" customHeight="1" x14ac:dyDescent="0.3">
      <c r="A171" s="27">
        <v>2404</v>
      </c>
      <c r="B171" s="28"/>
      <c r="C171" s="33" t="s">
        <v>157</v>
      </c>
      <c r="D171" s="122">
        <f>+D172</f>
        <v>143833689253</v>
      </c>
      <c r="E171" s="122">
        <f>+E172</f>
        <v>91968188065</v>
      </c>
      <c r="F171" s="122">
        <f>+F172</f>
        <v>91967975360</v>
      </c>
      <c r="G171" s="122">
        <f>+G172</f>
        <v>0</v>
      </c>
      <c r="H171" s="123">
        <f>+H172</f>
        <v>0</v>
      </c>
    </row>
    <row r="172" spans="1:11" ht="13.5" customHeight="1" x14ac:dyDescent="0.3">
      <c r="A172" s="27">
        <v>24040600</v>
      </c>
      <c r="B172" s="28"/>
      <c r="C172" s="33" t="s">
        <v>73</v>
      </c>
      <c r="D172" s="122">
        <f>SUM(D173:D174)</f>
        <v>143833689253</v>
      </c>
      <c r="E172" s="122">
        <f>SUM(E173:E174)</f>
        <v>91968188065</v>
      </c>
      <c r="F172" s="122">
        <f>SUM(F173:F174)</f>
        <v>91967975360</v>
      </c>
      <c r="G172" s="122">
        <f>SUM(G173:G174)</f>
        <v>0</v>
      </c>
      <c r="H172" s="123">
        <f>SUM(H173:H174)</f>
        <v>0</v>
      </c>
    </row>
    <row r="173" spans="1:11" ht="47.25" customHeight="1" x14ac:dyDescent="0.3">
      <c r="A173" s="27">
        <v>240406001</v>
      </c>
      <c r="B173" s="28">
        <v>11</v>
      </c>
      <c r="C173" s="33" t="s">
        <v>77</v>
      </c>
      <c r="D173" s="122">
        <v>41383000000</v>
      </c>
      <c r="E173" s="122">
        <v>0</v>
      </c>
      <c r="F173" s="122">
        <v>0</v>
      </c>
      <c r="G173" s="122">
        <v>0</v>
      </c>
      <c r="H173" s="123">
        <v>0</v>
      </c>
    </row>
    <row r="174" spans="1:11" ht="45" customHeight="1" x14ac:dyDescent="0.3">
      <c r="A174" s="27">
        <v>240406001</v>
      </c>
      <c r="B174" s="28">
        <v>20</v>
      </c>
      <c r="C174" s="33" t="s">
        <v>77</v>
      </c>
      <c r="D174" s="122">
        <v>102450689253</v>
      </c>
      <c r="E174" s="122">
        <v>91968188065</v>
      </c>
      <c r="F174" s="122">
        <v>91967975360</v>
      </c>
      <c r="G174" s="124">
        <v>0</v>
      </c>
      <c r="H174" s="125">
        <v>0</v>
      </c>
    </row>
    <row r="175" spans="1:11" ht="15.6" x14ac:dyDescent="0.3">
      <c r="A175" s="27">
        <v>2405</v>
      </c>
      <c r="B175" s="28"/>
      <c r="C175" s="33" t="s">
        <v>158</v>
      </c>
      <c r="D175" s="122">
        <f>+D176</f>
        <v>1872000000</v>
      </c>
      <c r="E175" s="122">
        <f>+E176</f>
        <v>920966121</v>
      </c>
      <c r="F175" s="122">
        <f>+F176</f>
        <v>920966121</v>
      </c>
      <c r="G175" s="122">
        <f>+G176</f>
        <v>0</v>
      </c>
      <c r="H175" s="123">
        <f>+H176</f>
        <v>0</v>
      </c>
    </row>
    <row r="176" spans="1:11" ht="16.5" customHeight="1" thickBot="1" x14ac:dyDescent="0.35">
      <c r="A176" s="35">
        <v>24050600</v>
      </c>
      <c r="B176" s="36"/>
      <c r="C176" s="88" t="s">
        <v>73</v>
      </c>
      <c r="D176" s="127">
        <f>+D187</f>
        <v>1872000000</v>
      </c>
      <c r="E176" s="127">
        <f>+E187</f>
        <v>920966121</v>
      </c>
      <c r="F176" s="127">
        <f>+F187</f>
        <v>920966121</v>
      </c>
      <c r="G176" s="127">
        <f>+G187</f>
        <v>0</v>
      </c>
      <c r="H176" s="128">
        <f>+H187</f>
        <v>0</v>
      </c>
    </row>
    <row r="177" spans="1:8" ht="6" customHeight="1" thickBot="1" x14ac:dyDescent="0.35">
      <c r="A177" s="146"/>
      <c r="B177" s="146"/>
      <c r="C177" s="147"/>
      <c r="D177" s="148"/>
      <c r="E177" s="148"/>
      <c r="F177" s="148"/>
      <c r="G177" s="148"/>
      <c r="H177" s="148"/>
    </row>
    <row r="178" spans="1:8" x14ac:dyDescent="0.3">
      <c r="A178" s="726" t="s">
        <v>1</v>
      </c>
      <c r="B178" s="727"/>
      <c r="C178" s="727"/>
      <c r="D178" s="727"/>
      <c r="E178" s="727"/>
      <c r="F178" s="727"/>
      <c r="G178" s="727"/>
      <c r="H178" s="728"/>
    </row>
    <row r="179" spans="1:8" ht="12" customHeight="1" x14ac:dyDescent="0.3">
      <c r="A179" s="729" t="s">
        <v>95</v>
      </c>
      <c r="B179" s="730"/>
      <c r="C179" s="730"/>
      <c r="D179" s="730"/>
      <c r="E179" s="730"/>
      <c r="F179" s="730"/>
      <c r="G179" s="730"/>
      <c r="H179" s="731"/>
    </row>
    <row r="180" spans="1:8" ht="1.5" hidden="1" customHeight="1" x14ac:dyDescent="0.3">
      <c r="A180" s="2"/>
      <c r="H180" s="5"/>
    </row>
    <row r="181" spans="1:8" ht="12" customHeight="1" x14ac:dyDescent="0.3">
      <c r="A181" s="6" t="s">
        <v>0</v>
      </c>
      <c r="H181" s="5"/>
    </row>
    <row r="182" spans="1:8" ht="2.25" hidden="1" customHeight="1" x14ac:dyDescent="0.3">
      <c r="A182" s="2"/>
      <c r="H182" s="7"/>
    </row>
    <row r="183" spans="1:8" ht="15.75" customHeight="1" thickBot="1" x14ac:dyDescent="0.35">
      <c r="A183" s="2" t="s">
        <v>96</v>
      </c>
      <c r="C183" s="66" t="s">
        <v>4</v>
      </c>
      <c r="E183" s="3" t="str">
        <f>E122</f>
        <v>MES:</v>
      </c>
      <c r="F183" s="3" t="str">
        <f>F7</f>
        <v>ENERO</v>
      </c>
      <c r="G183" s="3" t="str">
        <f>G156</f>
        <v xml:space="preserve">                                VIGENCIA FISCAL:      2018</v>
      </c>
      <c r="H183" s="5"/>
    </row>
    <row r="184" spans="1:8" ht="3" hidden="1" customHeight="1" thickBot="1" x14ac:dyDescent="0.35">
      <c r="A184" s="2"/>
      <c r="H184" s="5"/>
    </row>
    <row r="185" spans="1:8" ht="15" customHeight="1" thickBot="1" x14ac:dyDescent="0.35">
      <c r="A185" s="132"/>
      <c r="B185" s="133"/>
      <c r="C185" s="134"/>
      <c r="D185" s="135"/>
      <c r="E185" s="135"/>
      <c r="F185" s="135"/>
      <c r="G185" s="135"/>
      <c r="H185" s="136"/>
    </row>
    <row r="186" spans="1:8" ht="27.75" customHeight="1" thickBot="1" x14ac:dyDescent="0.35">
      <c r="A186" s="141" t="s">
        <v>98</v>
      </c>
      <c r="B186" s="114"/>
      <c r="C186" s="115" t="s">
        <v>99</v>
      </c>
      <c r="D186" s="116" t="s">
        <v>100</v>
      </c>
      <c r="E186" s="116" t="s">
        <v>101</v>
      </c>
      <c r="F186" s="116" t="s">
        <v>102</v>
      </c>
      <c r="G186" s="116" t="s">
        <v>103</v>
      </c>
      <c r="H186" s="117" t="s">
        <v>195</v>
      </c>
    </row>
    <row r="187" spans="1:8" ht="29.4" customHeight="1" x14ac:dyDescent="0.3">
      <c r="A187" s="27">
        <v>240506001</v>
      </c>
      <c r="B187" s="28">
        <v>20</v>
      </c>
      <c r="C187" s="84" t="s">
        <v>78</v>
      </c>
      <c r="D187" s="122">
        <v>1872000000</v>
      </c>
      <c r="E187" s="122">
        <v>920966121</v>
      </c>
      <c r="F187" s="122">
        <v>920966121</v>
      </c>
      <c r="G187" s="122">
        <v>0</v>
      </c>
      <c r="H187" s="123">
        <v>0</v>
      </c>
    </row>
    <row r="188" spans="1:8" ht="29.25" customHeight="1" x14ac:dyDescent="0.3">
      <c r="A188" s="27">
        <v>2499</v>
      </c>
      <c r="B188" s="28"/>
      <c r="C188" s="33" t="s">
        <v>159</v>
      </c>
      <c r="D188" s="122">
        <f>+D189</f>
        <v>55498157998</v>
      </c>
      <c r="E188" s="122">
        <f>+E189</f>
        <v>42154359391</v>
      </c>
      <c r="F188" s="122">
        <f>+F189</f>
        <v>40049023482</v>
      </c>
      <c r="G188" s="122">
        <f>+G189</f>
        <v>40493951</v>
      </c>
      <c r="H188" s="123">
        <f>+H189</f>
        <v>40493951</v>
      </c>
    </row>
    <row r="189" spans="1:8" ht="16.5" customHeight="1" x14ac:dyDescent="0.3">
      <c r="A189" s="27">
        <v>24990600</v>
      </c>
      <c r="B189" s="28"/>
      <c r="C189" s="33" t="s">
        <v>73</v>
      </c>
      <c r="D189" s="122">
        <f>SUM(D190:D194)</f>
        <v>55498157998</v>
      </c>
      <c r="E189" s="122">
        <f>SUM(E190:E194)</f>
        <v>42154359391</v>
      </c>
      <c r="F189" s="122">
        <f>SUM(F190:F194)</f>
        <v>40049023482</v>
      </c>
      <c r="G189" s="122">
        <f>SUM(G190:G194)</f>
        <v>40493951</v>
      </c>
      <c r="H189" s="123">
        <f>SUM(H190:H194)</f>
        <v>40493951</v>
      </c>
    </row>
    <row r="190" spans="1:8" ht="30.75" customHeight="1" x14ac:dyDescent="0.3">
      <c r="A190" s="27">
        <v>249906001</v>
      </c>
      <c r="B190" s="28">
        <v>20</v>
      </c>
      <c r="C190" s="33" t="s">
        <v>80</v>
      </c>
      <c r="D190" s="122">
        <v>7072782774</v>
      </c>
      <c r="E190" s="122">
        <v>7030611126</v>
      </c>
      <c r="F190" s="122">
        <v>6514118909</v>
      </c>
      <c r="G190" s="122">
        <v>0</v>
      </c>
      <c r="H190" s="123">
        <v>0</v>
      </c>
    </row>
    <row r="191" spans="1:8" ht="33.75" customHeight="1" x14ac:dyDescent="0.3">
      <c r="A191" s="27">
        <v>249906001</v>
      </c>
      <c r="B191" s="28">
        <v>21</v>
      </c>
      <c r="C191" s="33" t="s">
        <v>80</v>
      </c>
      <c r="D191" s="122">
        <v>17400000000</v>
      </c>
      <c r="E191" s="122">
        <v>16355750842</v>
      </c>
      <c r="F191" s="122">
        <v>16349024176</v>
      </c>
      <c r="G191" s="122">
        <v>0</v>
      </c>
      <c r="H191" s="123">
        <v>0</v>
      </c>
    </row>
    <row r="192" spans="1:8" ht="47.4" customHeight="1" x14ac:dyDescent="0.3">
      <c r="A192" s="27">
        <v>249906002</v>
      </c>
      <c r="B192" s="28">
        <v>20</v>
      </c>
      <c r="C192" s="33" t="s">
        <v>160</v>
      </c>
      <c r="D192" s="122">
        <v>150000000</v>
      </c>
      <c r="E192" s="122">
        <v>0</v>
      </c>
      <c r="F192" s="122">
        <v>0</v>
      </c>
      <c r="G192" s="122">
        <v>0</v>
      </c>
      <c r="H192" s="123">
        <v>0</v>
      </c>
    </row>
    <row r="193" spans="1:8" ht="61.95" customHeight="1" x14ac:dyDescent="0.3">
      <c r="A193" s="27">
        <v>249906003</v>
      </c>
      <c r="B193" s="28">
        <v>21</v>
      </c>
      <c r="C193" s="33" t="s">
        <v>79</v>
      </c>
      <c r="D193" s="122">
        <v>5772038700</v>
      </c>
      <c r="E193" s="122">
        <v>1471926759</v>
      </c>
      <c r="F193" s="122">
        <v>1470789902</v>
      </c>
      <c r="G193" s="122">
        <v>0</v>
      </c>
      <c r="H193" s="123">
        <v>0</v>
      </c>
    </row>
    <row r="194" spans="1:8" ht="33.6" customHeight="1" thickBot="1" x14ac:dyDescent="0.35">
      <c r="A194" s="27">
        <v>249906004</v>
      </c>
      <c r="B194" s="28">
        <v>20</v>
      </c>
      <c r="C194" s="33" t="s">
        <v>161</v>
      </c>
      <c r="D194" s="122">
        <v>25103336524</v>
      </c>
      <c r="E194" s="122">
        <v>17296070664</v>
      </c>
      <c r="F194" s="122">
        <v>15715090495</v>
      </c>
      <c r="G194" s="122">
        <v>40493951</v>
      </c>
      <c r="H194" s="123">
        <v>40493951</v>
      </c>
    </row>
    <row r="195" spans="1:8" ht="15" customHeight="1" thickBot="1" x14ac:dyDescent="0.35">
      <c r="A195" s="732" t="s">
        <v>162</v>
      </c>
      <c r="B195" s="733"/>
      <c r="C195" s="734"/>
      <c r="D195" s="149">
        <f>+D137+D133+D11</f>
        <v>2496240643789</v>
      </c>
      <c r="E195" s="149">
        <f>+E137+E133+E11</f>
        <v>1316044196991.74</v>
      </c>
      <c r="F195" s="149">
        <f>+F11+F133+F137</f>
        <v>1274257448749.74</v>
      </c>
      <c r="G195" s="149">
        <f>+G137+G133+G11</f>
        <v>4854631861</v>
      </c>
      <c r="H195" s="150">
        <f>+H137+H133+H11</f>
        <v>4265079268</v>
      </c>
    </row>
    <row r="196" spans="1:8" ht="12" customHeight="1" x14ac:dyDescent="0.3">
      <c r="A196" s="151"/>
      <c r="B196" s="110"/>
      <c r="C196" s="111"/>
      <c r="D196" s="112"/>
      <c r="E196" s="152"/>
      <c r="F196" s="153"/>
      <c r="G196" s="153"/>
      <c r="H196" s="113"/>
    </row>
    <row r="197" spans="1:8" ht="18.600000000000001" customHeight="1" x14ac:dyDescent="0.3">
      <c r="A197" s="2"/>
      <c r="F197" s="148"/>
      <c r="G197" s="148"/>
      <c r="H197" s="5"/>
    </row>
    <row r="198" spans="1:8" ht="18.600000000000001" customHeight="1" x14ac:dyDescent="0.3">
      <c r="A198" s="2"/>
      <c r="F198" s="148"/>
      <c r="G198" s="148"/>
      <c r="H198" s="5"/>
    </row>
    <row r="199" spans="1:8" ht="18.600000000000001" customHeight="1" x14ac:dyDescent="0.3">
      <c r="A199" s="2"/>
      <c r="F199" s="148"/>
      <c r="G199" s="148"/>
      <c r="H199" s="5"/>
    </row>
    <row r="200" spans="1:8" ht="18.600000000000001" customHeight="1" x14ac:dyDescent="0.3">
      <c r="A200" s="2"/>
      <c r="F200" s="148"/>
      <c r="G200" s="148"/>
      <c r="H200" s="5"/>
    </row>
    <row r="201" spans="1:8" ht="30.6" customHeight="1" x14ac:dyDescent="0.3">
      <c r="A201" s="2"/>
      <c r="C201" s="66" t="s">
        <v>163</v>
      </c>
      <c r="D201" s="154"/>
      <c r="E201" s="1"/>
      <c r="F201" s="148" t="s">
        <v>164</v>
      </c>
      <c r="G201" s="148"/>
      <c r="H201" s="5"/>
    </row>
    <row r="202" spans="1:8" x14ac:dyDescent="0.3">
      <c r="A202" s="6"/>
      <c r="C202" s="155" t="s">
        <v>192</v>
      </c>
      <c r="D202" s="1"/>
      <c r="E202" s="154"/>
      <c r="F202" s="107" t="s">
        <v>165</v>
      </c>
      <c r="H202" s="5"/>
    </row>
    <row r="203" spans="1:8" x14ac:dyDescent="0.3">
      <c r="A203" s="6"/>
      <c r="C203" s="155" t="s">
        <v>166</v>
      </c>
      <c r="D203" s="154"/>
      <c r="E203" s="1"/>
      <c r="F203" s="107" t="s">
        <v>167</v>
      </c>
      <c r="H203" s="156"/>
    </row>
    <row r="204" spans="1:8" x14ac:dyDescent="0.3">
      <c r="A204" s="6"/>
      <c r="C204" s="155"/>
      <c r="D204" s="1"/>
      <c r="E204" s="1"/>
      <c r="F204" s="107"/>
      <c r="H204" s="156"/>
    </row>
    <row r="205" spans="1:8" ht="16.5" hidden="1" customHeight="1" x14ac:dyDescent="0.3">
      <c r="A205" s="2"/>
      <c r="D205" s="107"/>
      <c r="H205" s="5"/>
    </row>
    <row r="206" spans="1:8" ht="16.5" hidden="1" customHeight="1" thickBot="1" x14ac:dyDescent="0.35">
      <c r="A206" s="2"/>
      <c r="D206" s="107"/>
      <c r="E206" s="1"/>
      <c r="H206" s="5"/>
    </row>
    <row r="207" spans="1:8" ht="16.5" customHeight="1" x14ac:dyDescent="0.3">
      <c r="A207" s="2"/>
      <c r="D207" s="107"/>
      <c r="E207" s="1"/>
      <c r="H207" s="5"/>
    </row>
    <row r="208" spans="1:8" ht="16.5" customHeight="1" x14ac:dyDescent="0.3">
      <c r="A208" s="2"/>
      <c r="D208" s="107"/>
      <c r="E208" s="1"/>
      <c r="H208" s="5"/>
    </row>
    <row r="209" spans="1:8" x14ac:dyDescent="0.3">
      <c r="A209" s="2"/>
      <c r="D209" s="107"/>
      <c r="E209" s="1"/>
      <c r="H209" s="5"/>
    </row>
    <row r="210" spans="1:8" ht="2.25" customHeight="1" x14ac:dyDescent="0.3">
      <c r="A210" s="2"/>
      <c r="D210" s="107"/>
      <c r="E210" s="1"/>
      <c r="H210" s="5"/>
    </row>
    <row r="211" spans="1:8" x14ac:dyDescent="0.3">
      <c r="A211" s="2"/>
      <c r="C211" s="157" t="s">
        <v>164</v>
      </c>
      <c r="D211" s="107" t="s">
        <v>164</v>
      </c>
      <c r="E211" s="1"/>
      <c r="F211" s="107" t="s">
        <v>164</v>
      </c>
      <c r="H211" s="5"/>
    </row>
    <row r="212" spans="1:8" ht="12.75" customHeight="1" x14ac:dyDescent="0.3">
      <c r="A212" s="2"/>
      <c r="C212" s="155" t="s">
        <v>168</v>
      </c>
      <c r="D212" s="107" t="s">
        <v>169</v>
      </c>
      <c r="E212" s="1"/>
      <c r="F212" s="107" t="s">
        <v>91</v>
      </c>
      <c r="H212" s="5"/>
    </row>
    <row r="213" spans="1:8" ht="17.25" customHeight="1" thickBot="1" x14ac:dyDescent="0.35">
      <c r="A213" s="46"/>
      <c r="B213" s="47"/>
      <c r="C213" s="158" t="s">
        <v>170</v>
      </c>
      <c r="D213" s="159" t="s">
        <v>171</v>
      </c>
      <c r="E213" s="47"/>
      <c r="F213" s="159" t="s">
        <v>172</v>
      </c>
      <c r="G213" s="48"/>
      <c r="H213" s="50"/>
    </row>
  </sheetData>
  <mergeCells count="39">
    <mergeCell ref="A80:H80"/>
    <mergeCell ref="A2:H2"/>
    <mergeCell ref="A3:H3"/>
    <mergeCell ref="A49:H49"/>
    <mergeCell ref="A50:H50"/>
    <mergeCell ref="A79:H79"/>
    <mergeCell ref="BG152:BN152"/>
    <mergeCell ref="A117:H117"/>
    <mergeCell ref="A118:H118"/>
    <mergeCell ref="A151:H151"/>
    <mergeCell ref="A152:H152"/>
    <mergeCell ref="I152:J152"/>
    <mergeCell ref="K152:R152"/>
    <mergeCell ref="FW152:GD152"/>
    <mergeCell ref="GE152:GL152"/>
    <mergeCell ref="GM152:GT152"/>
    <mergeCell ref="GU152:HB152"/>
    <mergeCell ref="DK152:DR152"/>
    <mergeCell ref="DS152:DZ152"/>
    <mergeCell ref="EA152:EH152"/>
    <mergeCell ref="EI152:EP152"/>
    <mergeCell ref="EQ152:EX152"/>
    <mergeCell ref="EY152:FF152"/>
    <mergeCell ref="A178:H178"/>
    <mergeCell ref="A179:H179"/>
    <mergeCell ref="A195:C195"/>
    <mergeCell ref="FG152:FN152"/>
    <mergeCell ref="FO152:FV152"/>
    <mergeCell ref="BO152:BV152"/>
    <mergeCell ref="BW152:CD152"/>
    <mergeCell ref="CE152:CL152"/>
    <mergeCell ref="CM152:CT152"/>
    <mergeCell ref="CU152:DB152"/>
    <mergeCell ref="DC152:DJ152"/>
    <mergeCell ref="S152:Z152"/>
    <mergeCell ref="AA152:AH152"/>
    <mergeCell ref="AI152:AP152"/>
    <mergeCell ref="AQ152:AX152"/>
    <mergeCell ref="AY152:BF152"/>
  </mergeCells>
  <printOptions horizontalCentered="1" verticalCentered="1"/>
  <pageMargins left="0.31496062992125984" right="0.31496062992125984" top="0" bottom="0" header="0.31496062992125984" footer="0.31496062992125984"/>
  <pageSetup scale="57" orientation="landscape" horizontalDpi="4294967294" r:id="rId1"/>
  <rowBreaks count="5" manualBreakCount="5">
    <brk id="48" max="16383" man="1"/>
    <brk id="78" max="7" man="1"/>
    <brk id="116" max="16383" man="1"/>
    <brk id="149" max="7" man="1"/>
    <brk id="17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G213"/>
  <sheetViews>
    <sheetView zoomScale="93" zoomScaleNormal="93" workbookViewId="0">
      <pane ySplit="1" topLeftCell="A2" activePane="bottomLeft" state="frozen"/>
      <selection pane="bottomLeft" activeCell="A10" sqref="A10"/>
    </sheetView>
  </sheetViews>
  <sheetFormatPr baseColWidth="10" defaultColWidth="11.44140625" defaultRowHeight="14.4" x14ac:dyDescent="0.3"/>
  <cols>
    <col min="1" max="1" width="15.44140625" style="219" customWidth="1"/>
    <col min="2" max="2" width="3.88671875" style="219" customWidth="1"/>
    <col min="3" max="3" width="49.88671875" style="220" customWidth="1"/>
    <col min="4" max="4" width="22.5546875" style="221" customWidth="1"/>
    <col min="5" max="5" width="23" style="221" customWidth="1"/>
    <col min="6" max="6" width="22.88671875" style="221" customWidth="1"/>
    <col min="7" max="7" width="23.44140625" style="221" customWidth="1"/>
    <col min="8" max="8" width="26.44140625" style="221" customWidth="1"/>
    <col min="9" max="9" width="13.88671875" style="219" customWidth="1"/>
    <col min="10" max="10" width="18.109375" style="219" customWidth="1"/>
    <col min="11" max="12" width="11.44140625" style="219"/>
    <col min="13" max="13" width="17.44140625" style="219" customWidth="1"/>
    <col min="14" max="16" width="18.109375" style="219" customWidth="1"/>
    <col min="17" max="255" width="11.44140625" style="219"/>
    <col min="256" max="256" width="15.44140625" style="219" customWidth="1"/>
    <col min="257" max="257" width="3.88671875" style="219" customWidth="1"/>
    <col min="258" max="258" width="49.88671875" style="219" customWidth="1"/>
    <col min="259" max="259" width="22.5546875" style="219" customWidth="1"/>
    <col min="260" max="260" width="23" style="219" customWidth="1"/>
    <col min="261" max="261" width="22.88671875" style="219" customWidth="1"/>
    <col min="262" max="262" width="23.44140625" style="219" customWidth="1"/>
    <col min="263" max="263" width="26.44140625" style="219" customWidth="1"/>
    <col min="264" max="264" width="13.88671875" style="219" customWidth="1"/>
    <col min="265" max="265" width="20.6640625" style="219" customWidth="1"/>
    <col min="266" max="266" width="18.109375" style="219" customWidth="1"/>
    <col min="267" max="268" width="11.44140625" style="219"/>
    <col min="269" max="269" width="17.44140625" style="219" customWidth="1"/>
    <col min="270" max="272" width="18.109375" style="219" customWidth="1"/>
    <col min="273" max="511" width="11.44140625" style="219"/>
    <col min="512" max="512" width="15.44140625" style="219" customWidth="1"/>
    <col min="513" max="513" width="3.88671875" style="219" customWidth="1"/>
    <col min="514" max="514" width="49.88671875" style="219" customWidth="1"/>
    <col min="515" max="515" width="22.5546875" style="219" customWidth="1"/>
    <col min="516" max="516" width="23" style="219" customWidth="1"/>
    <col min="517" max="517" width="22.88671875" style="219" customWidth="1"/>
    <col min="518" max="518" width="23.44140625" style="219" customWidth="1"/>
    <col min="519" max="519" width="26.44140625" style="219" customWidth="1"/>
    <col min="520" max="520" width="13.88671875" style="219" customWidth="1"/>
    <col min="521" max="521" width="20.6640625" style="219" customWidth="1"/>
    <col min="522" max="522" width="18.109375" style="219" customWidth="1"/>
    <col min="523" max="524" width="11.44140625" style="219"/>
    <col min="525" max="525" width="17.44140625" style="219" customWidth="1"/>
    <col min="526" max="528" width="18.109375" style="219" customWidth="1"/>
    <col min="529" max="767" width="11.44140625" style="219"/>
    <col min="768" max="768" width="15.44140625" style="219" customWidth="1"/>
    <col min="769" max="769" width="3.88671875" style="219" customWidth="1"/>
    <col min="770" max="770" width="49.88671875" style="219" customWidth="1"/>
    <col min="771" max="771" width="22.5546875" style="219" customWidth="1"/>
    <col min="772" max="772" width="23" style="219" customWidth="1"/>
    <col min="773" max="773" width="22.88671875" style="219" customWidth="1"/>
    <col min="774" max="774" width="23.44140625" style="219" customWidth="1"/>
    <col min="775" max="775" width="26.44140625" style="219" customWidth="1"/>
    <col min="776" max="776" width="13.88671875" style="219" customWidth="1"/>
    <col min="777" max="777" width="20.6640625" style="219" customWidth="1"/>
    <col min="778" max="778" width="18.109375" style="219" customWidth="1"/>
    <col min="779" max="780" width="11.44140625" style="219"/>
    <col min="781" max="781" width="17.44140625" style="219" customWidth="1"/>
    <col min="782" max="784" width="18.109375" style="219" customWidth="1"/>
    <col min="785" max="1023" width="11.44140625" style="219"/>
    <col min="1024" max="1024" width="15.44140625" style="219" customWidth="1"/>
    <col min="1025" max="1025" width="3.88671875" style="219" customWidth="1"/>
    <col min="1026" max="1026" width="49.88671875" style="219" customWidth="1"/>
    <col min="1027" max="1027" width="22.5546875" style="219" customWidth="1"/>
    <col min="1028" max="1028" width="23" style="219" customWidth="1"/>
    <col min="1029" max="1029" width="22.88671875" style="219" customWidth="1"/>
    <col min="1030" max="1030" width="23.44140625" style="219" customWidth="1"/>
    <col min="1031" max="1031" width="26.44140625" style="219" customWidth="1"/>
    <col min="1032" max="1032" width="13.88671875" style="219" customWidth="1"/>
    <col min="1033" max="1033" width="20.6640625" style="219" customWidth="1"/>
    <col min="1034" max="1034" width="18.109375" style="219" customWidth="1"/>
    <col min="1035" max="1036" width="11.44140625" style="219"/>
    <col min="1037" max="1037" width="17.44140625" style="219" customWidth="1"/>
    <col min="1038" max="1040" width="18.109375" style="219" customWidth="1"/>
    <col min="1041" max="1279" width="11.44140625" style="219"/>
    <col min="1280" max="1280" width="15.44140625" style="219" customWidth="1"/>
    <col min="1281" max="1281" width="3.88671875" style="219" customWidth="1"/>
    <col min="1282" max="1282" width="49.88671875" style="219" customWidth="1"/>
    <col min="1283" max="1283" width="22.5546875" style="219" customWidth="1"/>
    <col min="1284" max="1284" width="23" style="219" customWidth="1"/>
    <col min="1285" max="1285" width="22.88671875" style="219" customWidth="1"/>
    <col min="1286" max="1286" width="23.44140625" style="219" customWidth="1"/>
    <col min="1287" max="1287" width="26.44140625" style="219" customWidth="1"/>
    <col min="1288" max="1288" width="13.88671875" style="219" customWidth="1"/>
    <col min="1289" max="1289" width="20.6640625" style="219" customWidth="1"/>
    <col min="1290" max="1290" width="18.109375" style="219" customWidth="1"/>
    <col min="1291" max="1292" width="11.44140625" style="219"/>
    <col min="1293" max="1293" width="17.44140625" style="219" customWidth="1"/>
    <col min="1294" max="1296" width="18.109375" style="219" customWidth="1"/>
    <col min="1297" max="1535" width="11.44140625" style="219"/>
    <col min="1536" max="1536" width="15.44140625" style="219" customWidth="1"/>
    <col min="1537" max="1537" width="3.88671875" style="219" customWidth="1"/>
    <col min="1538" max="1538" width="49.88671875" style="219" customWidth="1"/>
    <col min="1539" max="1539" width="22.5546875" style="219" customWidth="1"/>
    <col min="1540" max="1540" width="23" style="219" customWidth="1"/>
    <col min="1541" max="1541" width="22.88671875" style="219" customWidth="1"/>
    <col min="1542" max="1542" width="23.44140625" style="219" customWidth="1"/>
    <col min="1543" max="1543" width="26.44140625" style="219" customWidth="1"/>
    <col min="1544" max="1544" width="13.88671875" style="219" customWidth="1"/>
    <col min="1545" max="1545" width="20.6640625" style="219" customWidth="1"/>
    <col min="1546" max="1546" width="18.109375" style="219" customWidth="1"/>
    <col min="1547" max="1548" width="11.44140625" style="219"/>
    <col min="1549" max="1549" width="17.44140625" style="219" customWidth="1"/>
    <col min="1550" max="1552" width="18.109375" style="219" customWidth="1"/>
    <col min="1553" max="1791" width="11.44140625" style="219"/>
    <col min="1792" max="1792" width="15.44140625" style="219" customWidth="1"/>
    <col min="1793" max="1793" width="3.88671875" style="219" customWidth="1"/>
    <col min="1794" max="1794" width="49.88671875" style="219" customWidth="1"/>
    <col min="1795" max="1795" width="22.5546875" style="219" customWidth="1"/>
    <col min="1796" max="1796" width="23" style="219" customWidth="1"/>
    <col min="1797" max="1797" width="22.88671875" style="219" customWidth="1"/>
    <col min="1798" max="1798" width="23.44140625" style="219" customWidth="1"/>
    <col min="1799" max="1799" width="26.44140625" style="219" customWidth="1"/>
    <col min="1800" max="1800" width="13.88671875" style="219" customWidth="1"/>
    <col min="1801" max="1801" width="20.6640625" style="219" customWidth="1"/>
    <col min="1802" max="1802" width="18.109375" style="219" customWidth="1"/>
    <col min="1803" max="1804" width="11.44140625" style="219"/>
    <col min="1805" max="1805" width="17.44140625" style="219" customWidth="1"/>
    <col min="1806" max="1808" width="18.109375" style="219" customWidth="1"/>
    <col min="1809" max="2047" width="11.44140625" style="219"/>
    <col min="2048" max="2048" width="15.44140625" style="219" customWidth="1"/>
    <col min="2049" max="2049" width="3.88671875" style="219" customWidth="1"/>
    <col min="2050" max="2050" width="49.88671875" style="219" customWidth="1"/>
    <col min="2051" max="2051" width="22.5546875" style="219" customWidth="1"/>
    <col min="2052" max="2052" width="23" style="219" customWidth="1"/>
    <col min="2053" max="2053" width="22.88671875" style="219" customWidth="1"/>
    <col min="2054" max="2054" width="23.44140625" style="219" customWidth="1"/>
    <col min="2055" max="2055" width="26.44140625" style="219" customWidth="1"/>
    <col min="2056" max="2056" width="13.88671875" style="219" customWidth="1"/>
    <col min="2057" max="2057" width="20.6640625" style="219" customWidth="1"/>
    <col min="2058" max="2058" width="18.109375" style="219" customWidth="1"/>
    <col min="2059" max="2060" width="11.44140625" style="219"/>
    <col min="2061" max="2061" width="17.44140625" style="219" customWidth="1"/>
    <col min="2062" max="2064" width="18.109375" style="219" customWidth="1"/>
    <col min="2065" max="2303" width="11.44140625" style="219"/>
    <col min="2304" max="2304" width="15.44140625" style="219" customWidth="1"/>
    <col min="2305" max="2305" width="3.88671875" style="219" customWidth="1"/>
    <col min="2306" max="2306" width="49.88671875" style="219" customWidth="1"/>
    <col min="2307" max="2307" width="22.5546875" style="219" customWidth="1"/>
    <col min="2308" max="2308" width="23" style="219" customWidth="1"/>
    <col min="2309" max="2309" width="22.88671875" style="219" customWidth="1"/>
    <col min="2310" max="2310" width="23.44140625" style="219" customWidth="1"/>
    <col min="2311" max="2311" width="26.44140625" style="219" customWidth="1"/>
    <col min="2312" max="2312" width="13.88671875" style="219" customWidth="1"/>
    <col min="2313" max="2313" width="20.6640625" style="219" customWidth="1"/>
    <col min="2314" max="2314" width="18.109375" style="219" customWidth="1"/>
    <col min="2315" max="2316" width="11.44140625" style="219"/>
    <col min="2317" max="2317" width="17.44140625" style="219" customWidth="1"/>
    <col min="2318" max="2320" width="18.109375" style="219" customWidth="1"/>
    <col min="2321" max="2559" width="11.44140625" style="219"/>
    <col min="2560" max="2560" width="15.44140625" style="219" customWidth="1"/>
    <col min="2561" max="2561" width="3.88671875" style="219" customWidth="1"/>
    <col min="2562" max="2562" width="49.88671875" style="219" customWidth="1"/>
    <col min="2563" max="2563" width="22.5546875" style="219" customWidth="1"/>
    <col min="2564" max="2564" width="23" style="219" customWidth="1"/>
    <col min="2565" max="2565" width="22.88671875" style="219" customWidth="1"/>
    <col min="2566" max="2566" width="23.44140625" style="219" customWidth="1"/>
    <col min="2567" max="2567" width="26.44140625" style="219" customWidth="1"/>
    <col min="2568" max="2568" width="13.88671875" style="219" customWidth="1"/>
    <col min="2569" max="2569" width="20.6640625" style="219" customWidth="1"/>
    <col min="2570" max="2570" width="18.109375" style="219" customWidth="1"/>
    <col min="2571" max="2572" width="11.44140625" style="219"/>
    <col min="2573" max="2573" width="17.44140625" style="219" customWidth="1"/>
    <col min="2574" max="2576" width="18.109375" style="219" customWidth="1"/>
    <col min="2577" max="2815" width="11.44140625" style="219"/>
    <col min="2816" max="2816" width="15.44140625" style="219" customWidth="1"/>
    <col min="2817" max="2817" width="3.88671875" style="219" customWidth="1"/>
    <col min="2818" max="2818" width="49.88671875" style="219" customWidth="1"/>
    <col min="2819" max="2819" width="22.5546875" style="219" customWidth="1"/>
    <col min="2820" max="2820" width="23" style="219" customWidth="1"/>
    <col min="2821" max="2821" width="22.88671875" style="219" customWidth="1"/>
    <col min="2822" max="2822" width="23.44140625" style="219" customWidth="1"/>
    <col min="2823" max="2823" width="26.44140625" style="219" customWidth="1"/>
    <col min="2824" max="2824" width="13.88671875" style="219" customWidth="1"/>
    <col min="2825" max="2825" width="20.6640625" style="219" customWidth="1"/>
    <col min="2826" max="2826" width="18.109375" style="219" customWidth="1"/>
    <col min="2827" max="2828" width="11.44140625" style="219"/>
    <col min="2829" max="2829" width="17.44140625" style="219" customWidth="1"/>
    <col min="2830" max="2832" width="18.109375" style="219" customWidth="1"/>
    <col min="2833" max="3071" width="11.44140625" style="219"/>
    <col min="3072" max="3072" width="15.44140625" style="219" customWidth="1"/>
    <col min="3073" max="3073" width="3.88671875" style="219" customWidth="1"/>
    <col min="3074" max="3074" width="49.88671875" style="219" customWidth="1"/>
    <col min="3075" max="3075" width="22.5546875" style="219" customWidth="1"/>
    <col min="3076" max="3076" width="23" style="219" customWidth="1"/>
    <col min="3077" max="3077" width="22.88671875" style="219" customWidth="1"/>
    <col min="3078" max="3078" width="23.44140625" style="219" customWidth="1"/>
    <col min="3079" max="3079" width="26.44140625" style="219" customWidth="1"/>
    <col min="3080" max="3080" width="13.88671875" style="219" customWidth="1"/>
    <col min="3081" max="3081" width="20.6640625" style="219" customWidth="1"/>
    <col min="3082" max="3082" width="18.109375" style="219" customWidth="1"/>
    <col min="3083" max="3084" width="11.44140625" style="219"/>
    <col min="3085" max="3085" width="17.44140625" style="219" customWidth="1"/>
    <col min="3086" max="3088" width="18.109375" style="219" customWidth="1"/>
    <col min="3089" max="3327" width="11.44140625" style="219"/>
    <col min="3328" max="3328" width="15.44140625" style="219" customWidth="1"/>
    <col min="3329" max="3329" width="3.88671875" style="219" customWidth="1"/>
    <col min="3330" max="3330" width="49.88671875" style="219" customWidth="1"/>
    <col min="3331" max="3331" width="22.5546875" style="219" customWidth="1"/>
    <col min="3332" max="3332" width="23" style="219" customWidth="1"/>
    <col min="3333" max="3333" width="22.88671875" style="219" customWidth="1"/>
    <col min="3334" max="3334" width="23.44140625" style="219" customWidth="1"/>
    <col min="3335" max="3335" width="26.44140625" style="219" customWidth="1"/>
    <col min="3336" max="3336" width="13.88671875" style="219" customWidth="1"/>
    <col min="3337" max="3337" width="20.6640625" style="219" customWidth="1"/>
    <col min="3338" max="3338" width="18.109375" style="219" customWidth="1"/>
    <col min="3339" max="3340" width="11.44140625" style="219"/>
    <col min="3341" max="3341" width="17.44140625" style="219" customWidth="1"/>
    <col min="3342" max="3344" width="18.109375" style="219" customWidth="1"/>
    <col min="3345" max="3583" width="11.44140625" style="219"/>
    <col min="3584" max="3584" width="15.44140625" style="219" customWidth="1"/>
    <col min="3585" max="3585" width="3.88671875" style="219" customWidth="1"/>
    <col min="3586" max="3586" width="49.88671875" style="219" customWidth="1"/>
    <col min="3587" max="3587" width="22.5546875" style="219" customWidth="1"/>
    <col min="3588" max="3588" width="23" style="219" customWidth="1"/>
    <col min="3589" max="3589" width="22.88671875" style="219" customWidth="1"/>
    <col min="3590" max="3590" width="23.44140625" style="219" customWidth="1"/>
    <col min="3591" max="3591" width="26.44140625" style="219" customWidth="1"/>
    <col min="3592" max="3592" width="13.88671875" style="219" customWidth="1"/>
    <col min="3593" max="3593" width="20.6640625" style="219" customWidth="1"/>
    <col min="3594" max="3594" width="18.109375" style="219" customWidth="1"/>
    <col min="3595" max="3596" width="11.44140625" style="219"/>
    <col min="3597" max="3597" width="17.44140625" style="219" customWidth="1"/>
    <col min="3598" max="3600" width="18.109375" style="219" customWidth="1"/>
    <col min="3601" max="3839" width="11.44140625" style="219"/>
    <col min="3840" max="3840" width="15.44140625" style="219" customWidth="1"/>
    <col min="3841" max="3841" width="3.88671875" style="219" customWidth="1"/>
    <col min="3842" max="3842" width="49.88671875" style="219" customWidth="1"/>
    <col min="3843" max="3843" width="22.5546875" style="219" customWidth="1"/>
    <col min="3844" max="3844" width="23" style="219" customWidth="1"/>
    <col min="3845" max="3845" width="22.88671875" style="219" customWidth="1"/>
    <col min="3846" max="3846" width="23.44140625" style="219" customWidth="1"/>
    <col min="3847" max="3847" width="26.44140625" style="219" customWidth="1"/>
    <col min="3848" max="3848" width="13.88671875" style="219" customWidth="1"/>
    <col min="3849" max="3849" width="20.6640625" style="219" customWidth="1"/>
    <col min="3850" max="3850" width="18.109375" style="219" customWidth="1"/>
    <col min="3851" max="3852" width="11.44140625" style="219"/>
    <col min="3853" max="3853" width="17.44140625" style="219" customWidth="1"/>
    <col min="3854" max="3856" width="18.109375" style="219" customWidth="1"/>
    <col min="3857" max="4095" width="11.44140625" style="219"/>
    <col min="4096" max="4096" width="15.44140625" style="219" customWidth="1"/>
    <col min="4097" max="4097" width="3.88671875" style="219" customWidth="1"/>
    <col min="4098" max="4098" width="49.88671875" style="219" customWidth="1"/>
    <col min="4099" max="4099" width="22.5546875" style="219" customWidth="1"/>
    <col min="4100" max="4100" width="23" style="219" customWidth="1"/>
    <col min="4101" max="4101" width="22.88671875" style="219" customWidth="1"/>
    <col min="4102" max="4102" width="23.44140625" style="219" customWidth="1"/>
    <col min="4103" max="4103" width="26.44140625" style="219" customWidth="1"/>
    <col min="4104" max="4104" width="13.88671875" style="219" customWidth="1"/>
    <col min="4105" max="4105" width="20.6640625" style="219" customWidth="1"/>
    <col min="4106" max="4106" width="18.109375" style="219" customWidth="1"/>
    <col min="4107" max="4108" width="11.44140625" style="219"/>
    <col min="4109" max="4109" width="17.44140625" style="219" customWidth="1"/>
    <col min="4110" max="4112" width="18.109375" style="219" customWidth="1"/>
    <col min="4113" max="4351" width="11.44140625" style="219"/>
    <col min="4352" max="4352" width="15.44140625" style="219" customWidth="1"/>
    <col min="4353" max="4353" width="3.88671875" style="219" customWidth="1"/>
    <col min="4354" max="4354" width="49.88671875" style="219" customWidth="1"/>
    <col min="4355" max="4355" width="22.5546875" style="219" customWidth="1"/>
    <col min="4356" max="4356" width="23" style="219" customWidth="1"/>
    <col min="4357" max="4357" width="22.88671875" style="219" customWidth="1"/>
    <col min="4358" max="4358" width="23.44140625" style="219" customWidth="1"/>
    <col min="4359" max="4359" width="26.44140625" style="219" customWidth="1"/>
    <col min="4360" max="4360" width="13.88671875" style="219" customWidth="1"/>
    <col min="4361" max="4361" width="20.6640625" style="219" customWidth="1"/>
    <col min="4362" max="4362" width="18.109375" style="219" customWidth="1"/>
    <col min="4363" max="4364" width="11.44140625" style="219"/>
    <col min="4365" max="4365" width="17.44140625" style="219" customWidth="1"/>
    <col min="4366" max="4368" width="18.109375" style="219" customWidth="1"/>
    <col min="4369" max="4607" width="11.44140625" style="219"/>
    <col min="4608" max="4608" width="15.44140625" style="219" customWidth="1"/>
    <col min="4609" max="4609" width="3.88671875" style="219" customWidth="1"/>
    <col min="4610" max="4610" width="49.88671875" style="219" customWidth="1"/>
    <col min="4611" max="4611" width="22.5546875" style="219" customWidth="1"/>
    <col min="4612" max="4612" width="23" style="219" customWidth="1"/>
    <col min="4613" max="4613" width="22.88671875" style="219" customWidth="1"/>
    <col min="4614" max="4614" width="23.44140625" style="219" customWidth="1"/>
    <col min="4615" max="4615" width="26.44140625" style="219" customWidth="1"/>
    <col min="4616" max="4616" width="13.88671875" style="219" customWidth="1"/>
    <col min="4617" max="4617" width="20.6640625" style="219" customWidth="1"/>
    <col min="4618" max="4618" width="18.109375" style="219" customWidth="1"/>
    <col min="4619" max="4620" width="11.44140625" style="219"/>
    <col min="4621" max="4621" width="17.44140625" style="219" customWidth="1"/>
    <col min="4622" max="4624" width="18.109375" style="219" customWidth="1"/>
    <col min="4625" max="4863" width="11.44140625" style="219"/>
    <col min="4864" max="4864" width="15.44140625" style="219" customWidth="1"/>
    <col min="4865" max="4865" width="3.88671875" style="219" customWidth="1"/>
    <col min="4866" max="4866" width="49.88671875" style="219" customWidth="1"/>
    <col min="4867" max="4867" width="22.5546875" style="219" customWidth="1"/>
    <col min="4868" max="4868" width="23" style="219" customWidth="1"/>
    <col min="4869" max="4869" width="22.88671875" style="219" customWidth="1"/>
    <col min="4870" max="4870" width="23.44140625" style="219" customWidth="1"/>
    <col min="4871" max="4871" width="26.44140625" style="219" customWidth="1"/>
    <col min="4872" max="4872" width="13.88671875" style="219" customWidth="1"/>
    <col min="4873" max="4873" width="20.6640625" style="219" customWidth="1"/>
    <col min="4874" max="4874" width="18.109375" style="219" customWidth="1"/>
    <col min="4875" max="4876" width="11.44140625" style="219"/>
    <col min="4877" max="4877" width="17.44140625" style="219" customWidth="1"/>
    <col min="4878" max="4880" width="18.109375" style="219" customWidth="1"/>
    <col min="4881" max="5119" width="11.44140625" style="219"/>
    <col min="5120" max="5120" width="15.44140625" style="219" customWidth="1"/>
    <col min="5121" max="5121" width="3.88671875" style="219" customWidth="1"/>
    <col min="5122" max="5122" width="49.88671875" style="219" customWidth="1"/>
    <col min="5123" max="5123" width="22.5546875" style="219" customWidth="1"/>
    <col min="5124" max="5124" width="23" style="219" customWidth="1"/>
    <col min="5125" max="5125" width="22.88671875" style="219" customWidth="1"/>
    <col min="5126" max="5126" width="23.44140625" style="219" customWidth="1"/>
    <col min="5127" max="5127" width="26.44140625" style="219" customWidth="1"/>
    <col min="5128" max="5128" width="13.88671875" style="219" customWidth="1"/>
    <col min="5129" max="5129" width="20.6640625" style="219" customWidth="1"/>
    <col min="5130" max="5130" width="18.109375" style="219" customWidth="1"/>
    <col min="5131" max="5132" width="11.44140625" style="219"/>
    <col min="5133" max="5133" width="17.44140625" style="219" customWidth="1"/>
    <col min="5134" max="5136" width="18.109375" style="219" customWidth="1"/>
    <col min="5137" max="5375" width="11.44140625" style="219"/>
    <col min="5376" max="5376" width="15.44140625" style="219" customWidth="1"/>
    <col min="5377" max="5377" width="3.88671875" style="219" customWidth="1"/>
    <col min="5378" max="5378" width="49.88671875" style="219" customWidth="1"/>
    <col min="5379" max="5379" width="22.5546875" style="219" customWidth="1"/>
    <col min="5380" max="5380" width="23" style="219" customWidth="1"/>
    <col min="5381" max="5381" width="22.88671875" style="219" customWidth="1"/>
    <col min="5382" max="5382" width="23.44140625" style="219" customWidth="1"/>
    <col min="5383" max="5383" width="26.44140625" style="219" customWidth="1"/>
    <col min="5384" max="5384" width="13.88671875" style="219" customWidth="1"/>
    <col min="5385" max="5385" width="20.6640625" style="219" customWidth="1"/>
    <col min="5386" max="5386" width="18.109375" style="219" customWidth="1"/>
    <col min="5387" max="5388" width="11.44140625" style="219"/>
    <col min="5389" max="5389" width="17.44140625" style="219" customWidth="1"/>
    <col min="5390" max="5392" width="18.109375" style="219" customWidth="1"/>
    <col min="5393" max="5631" width="11.44140625" style="219"/>
    <col min="5632" max="5632" width="15.44140625" style="219" customWidth="1"/>
    <col min="5633" max="5633" width="3.88671875" style="219" customWidth="1"/>
    <col min="5634" max="5634" width="49.88671875" style="219" customWidth="1"/>
    <col min="5635" max="5635" width="22.5546875" style="219" customWidth="1"/>
    <col min="5636" max="5636" width="23" style="219" customWidth="1"/>
    <col min="5637" max="5637" width="22.88671875" style="219" customWidth="1"/>
    <col min="5638" max="5638" width="23.44140625" style="219" customWidth="1"/>
    <col min="5639" max="5639" width="26.44140625" style="219" customWidth="1"/>
    <col min="5640" max="5640" width="13.88671875" style="219" customWidth="1"/>
    <col min="5641" max="5641" width="20.6640625" style="219" customWidth="1"/>
    <col min="5642" max="5642" width="18.109375" style="219" customWidth="1"/>
    <col min="5643" max="5644" width="11.44140625" style="219"/>
    <col min="5645" max="5645" width="17.44140625" style="219" customWidth="1"/>
    <col min="5646" max="5648" width="18.109375" style="219" customWidth="1"/>
    <col min="5649" max="5887" width="11.44140625" style="219"/>
    <col min="5888" max="5888" width="15.44140625" style="219" customWidth="1"/>
    <col min="5889" max="5889" width="3.88671875" style="219" customWidth="1"/>
    <col min="5890" max="5890" width="49.88671875" style="219" customWidth="1"/>
    <col min="5891" max="5891" width="22.5546875" style="219" customWidth="1"/>
    <col min="5892" max="5892" width="23" style="219" customWidth="1"/>
    <col min="5893" max="5893" width="22.88671875" style="219" customWidth="1"/>
    <col min="5894" max="5894" width="23.44140625" style="219" customWidth="1"/>
    <col min="5895" max="5895" width="26.44140625" style="219" customWidth="1"/>
    <col min="5896" max="5896" width="13.88671875" style="219" customWidth="1"/>
    <col min="5897" max="5897" width="20.6640625" style="219" customWidth="1"/>
    <col min="5898" max="5898" width="18.109375" style="219" customWidth="1"/>
    <col min="5899" max="5900" width="11.44140625" style="219"/>
    <col min="5901" max="5901" width="17.44140625" style="219" customWidth="1"/>
    <col min="5902" max="5904" width="18.109375" style="219" customWidth="1"/>
    <col min="5905" max="6143" width="11.44140625" style="219"/>
    <col min="6144" max="6144" width="15.44140625" style="219" customWidth="1"/>
    <col min="6145" max="6145" width="3.88671875" style="219" customWidth="1"/>
    <col min="6146" max="6146" width="49.88671875" style="219" customWidth="1"/>
    <col min="6147" max="6147" width="22.5546875" style="219" customWidth="1"/>
    <col min="6148" max="6148" width="23" style="219" customWidth="1"/>
    <col min="6149" max="6149" width="22.88671875" style="219" customWidth="1"/>
    <col min="6150" max="6150" width="23.44140625" style="219" customWidth="1"/>
    <col min="6151" max="6151" width="26.44140625" style="219" customWidth="1"/>
    <col min="6152" max="6152" width="13.88671875" style="219" customWidth="1"/>
    <col min="6153" max="6153" width="20.6640625" style="219" customWidth="1"/>
    <col min="6154" max="6154" width="18.109375" style="219" customWidth="1"/>
    <col min="6155" max="6156" width="11.44140625" style="219"/>
    <col min="6157" max="6157" width="17.44140625" style="219" customWidth="1"/>
    <col min="6158" max="6160" width="18.109375" style="219" customWidth="1"/>
    <col min="6161" max="6399" width="11.44140625" style="219"/>
    <col min="6400" max="6400" width="15.44140625" style="219" customWidth="1"/>
    <col min="6401" max="6401" width="3.88671875" style="219" customWidth="1"/>
    <col min="6402" max="6402" width="49.88671875" style="219" customWidth="1"/>
    <col min="6403" max="6403" width="22.5546875" style="219" customWidth="1"/>
    <col min="6404" max="6404" width="23" style="219" customWidth="1"/>
    <col min="6405" max="6405" width="22.88671875" style="219" customWidth="1"/>
    <col min="6406" max="6406" width="23.44140625" style="219" customWidth="1"/>
    <col min="6407" max="6407" width="26.44140625" style="219" customWidth="1"/>
    <col min="6408" max="6408" width="13.88671875" style="219" customWidth="1"/>
    <col min="6409" max="6409" width="20.6640625" style="219" customWidth="1"/>
    <col min="6410" max="6410" width="18.109375" style="219" customWidth="1"/>
    <col min="6411" max="6412" width="11.44140625" style="219"/>
    <col min="6413" max="6413" width="17.44140625" style="219" customWidth="1"/>
    <col min="6414" max="6416" width="18.109375" style="219" customWidth="1"/>
    <col min="6417" max="6655" width="11.44140625" style="219"/>
    <col min="6656" max="6656" width="15.44140625" style="219" customWidth="1"/>
    <col min="6657" max="6657" width="3.88671875" style="219" customWidth="1"/>
    <col min="6658" max="6658" width="49.88671875" style="219" customWidth="1"/>
    <col min="6659" max="6659" width="22.5546875" style="219" customWidth="1"/>
    <col min="6660" max="6660" width="23" style="219" customWidth="1"/>
    <col min="6661" max="6661" width="22.88671875" style="219" customWidth="1"/>
    <col min="6662" max="6662" width="23.44140625" style="219" customWidth="1"/>
    <col min="6663" max="6663" width="26.44140625" style="219" customWidth="1"/>
    <col min="6664" max="6664" width="13.88671875" style="219" customWidth="1"/>
    <col min="6665" max="6665" width="20.6640625" style="219" customWidth="1"/>
    <col min="6666" max="6666" width="18.109375" style="219" customWidth="1"/>
    <col min="6667" max="6668" width="11.44140625" style="219"/>
    <col min="6669" max="6669" width="17.44140625" style="219" customWidth="1"/>
    <col min="6670" max="6672" width="18.109375" style="219" customWidth="1"/>
    <col min="6673" max="6911" width="11.44140625" style="219"/>
    <col min="6912" max="6912" width="15.44140625" style="219" customWidth="1"/>
    <col min="6913" max="6913" width="3.88671875" style="219" customWidth="1"/>
    <col min="6914" max="6914" width="49.88671875" style="219" customWidth="1"/>
    <col min="6915" max="6915" width="22.5546875" style="219" customWidth="1"/>
    <col min="6916" max="6916" width="23" style="219" customWidth="1"/>
    <col min="6917" max="6917" width="22.88671875" style="219" customWidth="1"/>
    <col min="6918" max="6918" width="23.44140625" style="219" customWidth="1"/>
    <col min="6919" max="6919" width="26.44140625" style="219" customWidth="1"/>
    <col min="6920" max="6920" width="13.88671875" style="219" customWidth="1"/>
    <col min="6921" max="6921" width="20.6640625" style="219" customWidth="1"/>
    <col min="6922" max="6922" width="18.109375" style="219" customWidth="1"/>
    <col min="6923" max="6924" width="11.44140625" style="219"/>
    <col min="6925" max="6925" width="17.44140625" style="219" customWidth="1"/>
    <col min="6926" max="6928" width="18.109375" style="219" customWidth="1"/>
    <col min="6929" max="7167" width="11.44140625" style="219"/>
    <col min="7168" max="7168" width="15.44140625" style="219" customWidth="1"/>
    <col min="7169" max="7169" width="3.88671875" style="219" customWidth="1"/>
    <col min="7170" max="7170" width="49.88671875" style="219" customWidth="1"/>
    <col min="7171" max="7171" width="22.5546875" style="219" customWidth="1"/>
    <col min="7172" max="7172" width="23" style="219" customWidth="1"/>
    <col min="7173" max="7173" width="22.88671875" style="219" customWidth="1"/>
    <col min="7174" max="7174" width="23.44140625" style="219" customWidth="1"/>
    <col min="7175" max="7175" width="26.44140625" style="219" customWidth="1"/>
    <col min="7176" max="7176" width="13.88671875" style="219" customWidth="1"/>
    <col min="7177" max="7177" width="20.6640625" style="219" customWidth="1"/>
    <col min="7178" max="7178" width="18.109375" style="219" customWidth="1"/>
    <col min="7179" max="7180" width="11.44140625" style="219"/>
    <col min="7181" max="7181" width="17.44140625" style="219" customWidth="1"/>
    <col min="7182" max="7184" width="18.109375" style="219" customWidth="1"/>
    <col min="7185" max="7423" width="11.44140625" style="219"/>
    <col min="7424" max="7424" width="15.44140625" style="219" customWidth="1"/>
    <col min="7425" max="7425" width="3.88671875" style="219" customWidth="1"/>
    <col min="7426" max="7426" width="49.88671875" style="219" customWidth="1"/>
    <col min="7427" max="7427" width="22.5546875" style="219" customWidth="1"/>
    <col min="7428" max="7428" width="23" style="219" customWidth="1"/>
    <col min="7429" max="7429" width="22.88671875" style="219" customWidth="1"/>
    <col min="7430" max="7430" width="23.44140625" style="219" customWidth="1"/>
    <col min="7431" max="7431" width="26.44140625" style="219" customWidth="1"/>
    <col min="7432" max="7432" width="13.88671875" style="219" customWidth="1"/>
    <col min="7433" max="7433" width="20.6640625" style="219" customWidth="1"/>
    <col min="7434" max="7434" width="18.109375" style="219" customWidth="1"/>
    <col min="7435" max="7436" width="11.44140625" style="219"/>
    <col min="7437" max="7437" width="17.44140625" style="219" customWidth="1"/>
    <col min="7438" max="7440" width="18.109375" style="219" customWidth="1"/>
    <col min="7441" max="7679" width="11.44140625" style="219"/>
    <col min="7680" max="7680" width="15.44140625" style="219" customWidth="1"/>
    <col min="7681" max="7681" width="3.88671875" style="219" customWidth="1"/>
    <col min="7682" max="7682" width="49.88671875" style="219" customWidth="1"/>
    <col min="7683" max="7683" width="22.5546875" style="219" customWidth="1"/>
    <col min="7684" max="7684" width="23" style="219" customWidth="1"/>
    <col min="7685" max="7685" width="22.88671875" style="219" customWidth="1"/>
    <col min="7686" max="7686" width="23.44140625" style="219" customWidth="1"/>
    <col min="7687" max="7687" width="26.44140625" style="219" customWidth="1"/>
    <col min="7688" max="7688" width="13.88671875" style="219" customWidth="1"/>
    <col min="7689" max="7689" width="20.6640625" style="219" customWidth="1"/>
    <col min="7690" max="7690" width="18.109375" style="219" customWidth="1"/>
    <col min="7691" max="7692" width="11.44140625" style="219"/>
    <col min="7693" max="7693" width="17.44140625" style="219" customWidth="1"/>
    <col min="7694" max="7696" width="18.109375" style="219" customWidth="1"/>
    <col min="7697" max="7935" width="11.44140625" style="219"/>
    <col min="7936" max="7936" width="15.44140625" style="219" customWidth="1"/>
    <col min="7937" max="7937" width="3.88671875" style="219" customWidth="1"/>
    <col min="7938" max="7938" width="49.88671875" style="219" customWidth="1"/>
    <col min="7939" max="7939" width="22.5546875" style="219" customWidth="1"/>
    <col min="7940" max="7940" width="23" style="219" customWidth="1"/>
    <col min="7941" max="7941" width="22.88671875" style="219" customWidth="1"/>
    <col min="7942" max="7942" width="23.44140625" style="219" customWidth="1"/>
    <col min="7943" max="7943" width="26.44140625" style="219" customWidth="1"/>
    <col min="7944" max="7944" width="13.88671875" style="219" customWidth="1"/>
    <col min="7945" max="7945" width="20.6640625" style="219" customWidth="1"/>
    <col min="7946" max="7946" width="18.109375" style="219" customWidth="1"/>
    <col min="7947" max="7948" width="11.44140625" style="219"/>
    <col min="7949" max="7949" width="17.44140625" style="219" customWidth="1"/>
    <col min="7950" max="7952" width="18.109375" style="219" customWidth="1"/>
    <col min="7953" max="8191" width="11.44140625" style="219"/>
    <col min="8192" max="8192" width="15.44140625" style="219" customWidth="1"/>
    <col min="8193" max="8193" width="3.88671875" style="219" customWidth="1"/>
    <col min="8194" max="8194" width="49.88671875" style="219" customWidth="1"/>
    <col min="8195" max="8195" width="22.5546875" style="219" customWidth="1"/>
    <col min="8196" max="8196" width="23" style="219" customWidth="1"/>
    <col min="8197" max="8197" width="22.88671875" style="219" customWidth="1"/>
    <col min="8198" max="8198" width="23.44140625" style="219" customWidth="1"/>
    <col min="8199" max="8199" width="26.44140625" style="219" customWidth="1"/>
    <col min="8200" max="8200" width="13.88671875" style="219" customWidth="1"/>
    <col min="8201" max="8201" width="20.6640625" style="219" customWidth="1"/>
    <col min="8202" max="8202" width="18.109375" style="219" customWidth="1"/>
    <col min="8203" max="8204" width="11.44140625" style="219"/>
    <col min="8205" max="8205" width="17.44140625" style="219" customWidth="1"/>
    <col min="8206" max="8208" width="18.109375" style="219" customWidth="1"/>
    <col min="8209" max="8447" width="11.44140625" style="219"/>
    <col min="8448" max="8448" width="15.44140625" style="219" customWidth="1"/>
    <col min="8449" max="8449" width="3.88671875" style="219" customWidth="1"/>
    <col min="8450" max="8450" width="49.88671875" style="219" customWidth="1"/>
    <col min="8451" max="8451" width="22.5546875" style="219" customWidth="1"/>
    <col min="8452" max="8452" width="23" style="219" customWidth="1"/>
    <col min="8453" max="8453" width="22.88671875" style="219" customWidth="1"/>
    <col min="8454" max="8454" width="23.44140625" style="219" customWidth="1"/>
    <col min="8455" max="8455" width="26.44140625" style="219" customWidth="1"/>
    <col min="8456" max="8456" width="13.88671875" style="219" customWidth="1"/>
    <col min="8457" max="8457" width="20.6640625" style="219" customWidth="1"/>
    <col min="8458" max="8458" width="18.109375" style="219" customWidth="1"/>
    <col min="8459" max="8460" width="11.44140625" style="219"/>
    <col min="8461" max="8461" width="17.44140625" style="219" customWidth="1"/>
    <col min="8462" max="8464" width="18.109375" style="219" customWidth="1"/>
    <col min="8465" max="8703" width="11.44140625" style="219"/>
    <col min="8704" max="8704" width="15.44140625" style="219" customWidth="1"/>
    <col min="8705" max="8705" width="3.88671875" style="219" customWidth="1"/>
    <col min="8706" max="8706" width="49.88671875" style="219" customWidth="1"/>
    <col min="8707" max="8707" width="22.5546875" style="219" customWidth="1"/>
    <col min="8708" max="8708" width="23" style="219" customWidth="1"/>
    <col min="8709" max="8709" width="22.88671875" style="219" customWidth="1"/>
    <col min="8710" max="8710" width="23.44140625" style="219" customWidth="1"/>
    <col min="8711" max="8711" width="26.44140625" style="219" customWidth="1"/>
    <col min="8712" max="8712" width="13.88671875" style="219" customWidth="1"/>
    <col min="8713" max="8713" width="20.6640625" style="219" customWidth="1"/>
    <col min="8714" max="8714" width="18.109375" style="219" customWidth="1"/>
    <col min="8715" max="8716" width="11.44140625" style="219"/>
    <col min="8717" max="8717" width="17.44140625" style="219" customWidth="1"/>
    <col min="8718" max="8720" width="18.109375" style="219" customWidth="1"/>
    <col min="8721" max="8959" width="11.44140625" style="219"/>
    <col min="8960" max="8960" width="15.44140625" style="219" customWidth="1"/>
    <col min="8961" max="8961" width="3.88671875" style="219" customWidth="1"/>
    <col min="8962" max="8962" width="49.88671875" style="219" customWidth="1"/>
    <col min="8963" max="8963" width="22.5546875" style="219" customWidth="1"/>
    <col min="8964" max="8964" width="23" style="219" customWidth="1"/>
    <col min="8965" max="8965" width="22.88671875" style="219" customWidth="1"/>
    <col min="8966" max="8966" width="23.44140625" style="219" customWidth="1"/>
    <col min="8967" max="8967" width="26.44140625" style="219" customWidth="1"/>
    <col min="8968" max="8968" width="13.88671875" style="219" customWidth="1"/>
    <col min="8969" max="8969" width="20.6640625" style="219" customWidth="1"/>
    <col min="8970" max="8970" width="18.109375" style="219" customWidth="1"/>
    <col min="8971" max="8972" width="11.44140625" style="219"/>
    <col min="8973" max="8973" width="17.44140625" style="219" customWidth="1"/>
    <col min="8974" max="8976" width="18.109375" style="219" customWidth="1"/>
    <col min="8977" max="9215" width="11.44140625" style="219"/>
    <col min="9216" max="9216" width="15.44140625" style="219" customWidth="1"/>
    <col min="9217" max="9217" width="3.88671875" style="219" customWidth="1"/>
    <col min="9218" max="9218" width="49.88671875" style="219" customWidth="1"/>
    <col min="9219" max="9219" width="22.5546875" style="219" customWidth="1"/>
    <col min="9220" max="9220" width="23" style="219" customWidth="1"/>
    <col min="9221" max="9221" width="22.88671875" style="219" customWidth="1"/>
    <col min="9222" max="9222" width="23.44140625" style="219" customWidth="1"/>
    <col min="9223" max="9223" width="26.44140625" style="219" customWidth="1"/>
    <col min="9224" max="9224" width="13.88671875" style="219" customWidth="1"/>
    <col min="9225" max="9225" width="20.6640625" style="219" customWidth="1"/>
    <col min="9226" max="9226" width="18.109375" style="219" customWidth="1"/>
    <col min="9227" max="9228" width="11.44140625" style="219"/>
    <col min="9229" max="9229" width="17.44140625" style="219" customWidth="1"/>
    <col min="9230" max="9232" width="18.109375" style="219" customWidth="1"/>
    <col min="9233" max="9471" width="11.44140625" style="219"/>
    <col min="9472" max="9472" width="15.44140625" style="219" customWidth="1"/>
    <col min="9473" max="9473" width="3.88671875" style="219" customWidth="1"/>
    <col min="9474" max="9474" width="49.88671875" style="219" customWidth="1"/>
    <col min="9475" max="9475" width="22.5546875" style="219" customWidth="1"/>
    <col min="9476" max="9476" width="23" style="219" customWidth="1"/>
    <col min="9477" max="9477" width="22.88671875" style="219" customWidth="1"/>
    <col min="9478" max="9478" width="23.44140625" style="219" customWidth="1"/>
    <col min="9479" max="9479" width="26.44140625" style="219" customWidth="1"/>
    <col min="9480" max="9480" width="13.88671875" style="219" customWidth="1"/>
    <col min="9481" max="9481" width="20.6640625" style="219" customWidth="1"/>
    <col min="9482" max="9482" width="18.109375" style="219" customWidth="1"/>
    <col min="9483" max="9484" width="11.44140625" style="219"/>
    <col min="9485" max="9485" width="17.44140625" style="219" customWidth="1"/>
    <col min="9486" max="9488" width="18.109375" style="219" customWidth="1"/>
    <col min="9489" max="9727" width="11.44140625" style="219"/>
    <col min="9728" max="9728" width="15.44140625" style="219" customWidth="1"/>
    <col min="9729" max="9729" width="3.88671875" style="219" customWidth="1"/>
    <col min="9730" max="9730" width="49.88671875" style="219" customWidth="1"/>
    <col min="9731" max="9731" width="22.5546875" style="219" customWidth="1"/>
    <col min="9732" max="9732" width="23" style="219" customWidth="1"/>
    <col min="9733" max="9733" width="22.88671875" style="219" customWidth="1"/>
    <col min="9734" max="9734" width="23.44140625" style="219" customWidth="1"/>
    <col min="9735" max="9735" width="26.44140625" style="219" customWidth="1"/>
    <col min="9736" max="9736" width="13.88671875" style="219" customWidth="1"/>
    <col min="9737" max="9737" width="20.6640625" style="219" customWidth="1"/>
    <col min="9738" max="9738" width="18.109375" style="219" customWidth="1"/>
    <col min="9739" max="9740" width="11.44140625" style="219"/>
    <col min="9741" max="9741" width="17.44140625" style="219" customWidth="1"/>
    <col min="9742" max="9744" width="18.109375" style="219" customWidth="1"/>
    <col min="9745" max="9983" width="11.44140625" style="219"/>
    <col min="9984" max="9984" width="15.44140625" style="219" customWidth="1"/>
    <col min="9985" max="9985" width="3.88671875" style="219" customWidth="1"/>
    <col min="9986" max="9986" width="49.88671875" style="219" customWidth="1"/>
    <col min="9987" max="9987" width="22.5546875" style="219" customWidth="1"/>
    <col min="9988" max="9988" width="23" style="219" customWidth="1"/>
    <col min="9989" max="9989" width="22.88671875" style="219" customWidth="1"/>
    <col min="9990" max="9990" width="23.44140625" style="219" customWidth="1"/>
    <col min="9991" max="9991" width="26.44140625" style="219" customWidth="1"/>
    <col min="9992" max="9992" width="13.88671875" style="219" customWidth="1"/>
    <col min="9993" max="9993" width="20.6640625" style="219" customWidth="1"/>
    <col min="9994" max="9994" width="18.109375" style="219" customWidth="1"/>
    <col min="9995" max="9996" width="11.44140625" style="219"/>
    <col min="9997" max="9997" width="17.44140625" style="219" customWidth="1"/>
    <col min="9998" max="10000" width="18.109375" style="219" customWidth="1"/>
    <col min="10001" max="10239" width="11.44140625" style="219"/>
    <col min="10240" max="10240" width="15.44140625" style="219" customWidth="1"/>
    <col min="10241" max="10241" width="3.88671875" style="219" customWidth="1"/>
    <col min="10242" max="10242" width="49.88671875" style="219" customWidth="1"/>
    <col min="10243" max="10243" width="22.5546875" style="219" customWidth="1"/>
    <col min="10244" max="10244" width="23" style="219" customWidth="1"/>
    <col min="10245" max="10245" width="22.88671875" style="219" customWidth="1"/>
    <col min="10246" max="10246" width="23.44140625" style="219" customWidth="1"/>
    <col min="10247" max="10247" width="26.44140625" style="219" customWidth="1"/>
    <col min="10248" max="10248" width="13.88671875" style="219" customWidth="1"/>
    <col min="10249" max="10249" width="20.6640625" style="219" customWidth="1"/>
    <col min="10250" max="10250" width="18.109375" style="219" customWidth="1"/>
    <col min="10251" max="10252" width="11.44140625" style="219"/>
    <col min="10253" max="10253" width="17.44140625" style="219" customWidth="1"/>
    <col min="10254" max="10256" width="18.109375" style="219" customWidth="1"/>
    <col min="10257" max="10495" width="11.44140625" style="219"/>
    <col min="10496" max="10496" width="15.44140625" style="219" customWidth="1"/>
    <col min="10497" max="10497" width="3.88671875" style="219" customWidth="1"/>
    <col min="10498" max="10498" width="49.88671875" style="219" customWidth="1"/>
    <col min="10499" max="10499" width="22.5546875" style="219" customWidth="1"/>
    <col min="10500" max="10500" width="23" style="219" customWidth="1"/>
    <col min="10501" max="10501" width="22.88671875" style="219" customWidth="1"/>
    <col min="10502" max="10502" width="23.44140625" style="219" customWidth="1"/>
    <col min="10503" max="10503" width="26.44140625" style="219" customWidth="1"/>
    <col min="10504" max="10504" width="13.88671875" style="219" customWidth="1"/>
    <col min="10505" max="10505" width="20.6640625" style="219" customWidth="1"/>
    <col min="10506" max="10506" width="18.109375" style="219" customWidth="1"/>
    <col min="10507" max="10508" width="11.44140625" style="219"/>
    <col min="10509" max="10509" width="17.44140625" style="219" customWidth="1"/>
    <col min="10510" max="10512" width="18.109375" style="219" customWidth="1"/>
    <col min="10513" max="10751" width="11.44140625" style="219"/>
    <col min="10752" max="10752" width="15.44140625" style="219" customWidth="1"/>
    <col min="10753" max="10753" width="3.88671875" style="219" customWidth="1"/>
    <col min="10754" max="10754" width="49.88671875" style="219" customWidth="1"/>
    <col min="10755" max="10755" width="22.5546875" style="219" customWidth="1"/>
    <col min="10756" max="10756" width="23" style="219" customWidth="1"/>
    <col min="10757" max="10757" width="22.88671875" style="219" customWidth="1"/>
    <col min="10758" max="10758" width="23.44140625" style="219" customWidth="1"/>
    <col min="10759" max="10759" width="26.44140625" style="219" customWidth="1"/>
    <col min="10760" max="10760" width="13.88671875" style="219" customWidth="1"/>
    <col min="10761" max="10761" width="20.6640625" style="219" customWidth="1"/>
    <col min="10762" max="10762" width="18.109375" style="219" customWidth="1"/>
    <col min="10763" max="10764" width="11.44140625" style="219"/>
    <col min="10765" max="10765" width="17.44140625" style="219" customWidth="1"/>
    <col min="10766" max="10768" width="18.109375" style="219" customWidth="1"/>
    <col min="10769" max="11007" width="11.44140625" style="219"/>
    <col min="11008" max="11008" width="15.44140625" style="219" customWidth="1"/>
    <col min="11009" max="11009" width="3.88671875" style="219" customWidth="1"/>
    <col min="11010" max="11010" width="49.88671875" style="219" customWidth="1"/>
    <col min="11011" max="11011" width="22.5546875" style="219" customWidth="1"/>
    <col min="11012" max="11012" width="23" style="219" customWidth="1"/>
    <col min="11013" max="11013" width="22.88671875" style="219" customWidth="1"/>
    <col min="11014" max="11014" width="23.44140625" style="219" customWidth="1"/>
    <col min="11015" max="11015" width="26.44140625" style="219" customWidth="1"/>
    <col min="11016" max="11016" width="13.88671875" style="219" customWidth="1"/>
    <col min="11017" max="11017" width="20.6640625" style="219" customWidth="1"/>
    <col min="11018" max="11018" width="18.109375" style="219" customWidth="1"/>
    <col min="11019" max="11020" width="11.44140625" style="219"/>
    <col min="11021" max="11021" width="17.44140625" style="219" customWidth="1"/>
    <col min="11022" max="11024" width="18.109375" style="219" customWidth="1"/>
    <col min="11025" max="11263" width="11.44140625" style="219"/>
    <col min="11264" max="11264" width="15.44140625" style="219" customWidth="1"/>
    <col min="11265" max="11265" width="3.88671875" style="219" customWidth="1"/>
    <col min="11266" max="11266" width="49.88671875" style="219" customWidth="1"/>
    <col min="11267" max="11267" width="22.5546875" style="219" customWidth="1"/>
    <col min="11268" max="11268" width="23" style="219" customWidth="1"/>
    <col min="11269" max="11269" width="22.88671875" style="219" customWidth="1"/>
    <col min="11270" max="11270" width="23.44140625" style="219" customWidth="1"/>
    <col min="11271" max="11271" width="26.44140625" style="219" customWidth="1"/>
    <col min="11272" max="11272" width="13.88671875" style="219" customWidth="1"/>
    <col min="11273" max="11273" width="20.6640625" style="219" customWidth="1"/>
    <col min="11274" max="11274" width="18.109375" style="219" customWidth="1"/>
    <col min="11275" max="11276" width="11.44140625" style="219"/>
    <col min="11277" max="11277" width="17.44140625" style="219" customWidth="1"/>
    <col min="11278" max="11280" width="18.109375" style="219" customWidth="1"/>
    <col min="11281" max="11519" width="11.44140625" style="219"/>
    <col min="11520" max="11520" width="15.44140625" style="219" customWidth="1"/>
    <col min="11521" max="11521" width="3.88671875" style="219" customWidth="1"/>
    <col min="11522" max="11522" width="49.88671875" style="219" customWidth="1"/>
    <col min="11523" max="11523" width="22.5546875" style="219" customWidth="1"/>
    <col min="11524" max="11524" width="23" style="219" customWidth="1"/>
    <col min="11525" max="11525" width="22.88671875" style="219" customWidth="1"/>
    <col min="11526" max="11526" width="23.44140625" style="219" customWidth="1"/>
    <col min="11527" max="11527" width="26.44140625" style="219" customWidth="1"/>
    <col min="11528" max="11528" width="13.88671875" style="219" customWidth="1"/>
    <col min="11529" max="11529" width="20.6640625" style="219" customWidth="1"/>
    <col min="11530" max="11530" width="18.109375" style="219" customWidth="1"/>
    <col min="11531" max="11532" width="11.44140625" style="219"/>
    <col min="11533" max="11533" width="17.44140625" style="219" customWidth="1"/>
    <col min="11534" max="11536" width="18.109375" style="219" customWidth="1"/>
    <col min="11537" max="11775" width="11.44140625" style="219"/>
    <col min="11776" max="11776" width="15.44140625" style="219" customWidth="1"/>
    <col min="11777" max="11777" width="3.88671875" style="219" customWidth="1"/>
    <col min="11778" max="11778" width="49.88671875" style="219" customWidth="1"/>
    <col min="11779" max="11779" width="22.5546875" style="219" customWidth="1"/>
    <col min="11780" max="11780" width="23" style="219" customWidth="1"/>
    <col min="11781" max="11781" width="22.88671875" style="219" customWidth="1"/>
    <col min="11782" max="11782" width="23.44140625" style="219" customWidth="1"/>
    <col min="11783" max="11783" width="26.44140625" style="219" customWidth="1"/>
    <col min="11784" max="11784" width="13.88671875" style="219" customWidth="1"/>
    <col min="11785" max="11785" width="20.6640625" style="219" customWidth="1"/>
    <col min="11786" max="11786" width="18.109375" style="219" customWidth="1"/>
    <col min="11787" max="11788" width="11.44140625" style="219"/>
    <col min="11789" max="11789" width="17.44140625" style="219" customWidth="1"/>
    <col min="11790" max="11792" width="18.109375" style="219" customWidth="1"/>
    <col min="11793" max="12031" width="11.44140625" style="219"/>
    <col min="12032" max="12032" width="15.44140625" style="219" customWidth="1"/>
    <col min="12033" max="12033" width="3.88671875" style="219" customWidth="1"/>
    <col min="12034" max="12034" width="49.88671875" style="219" customWidth="1"/>
    <col min="12035" max="12035" width="22.5546875" style="219" customWidth="1"/>
    <col min="12036" max="12036" width="23" style="219" customWidth="1"/>
    <col min="12037" max="12037" width="22.88671875" style="219" customWidth="1"/>
    <col min="12038" max="12038" width="23.44140625" style="219" customWidth="1"/>
    <col min="12039" max="12039" width="26.44140625" style="219" customWidth="1"/>
    <col min="12040" max="12040" width="13.88671875" style="219" customWidth="1"/>
    <col min="12041" max="12041" width="20.6640625" style="219" customWidth="1"/>
    <col min="12042" max="12042" width="18.109375" style="219" customWidth="1"/>
    <col min="12043" max="12044" width="11.44140625" style="219"/>
    <col min="12045" max="12045" width="17.44140625" style="219" customWidth="1"/>
    <col min="12046" max="12048" width="18.109375" style="219" customWidth="1"/>
    <col min="12049" max="12287" width="11.44140625" style="219"/>
    <col min="12288" max="12288" width="15.44140625" style="219" customWidth="1"/>
    <col min="12289" max="12289" width="3.88671875" style="219" customWidth="1"/>
    <col min="12290" max="12290" width="49.88671875" style="219" customWidth="1"/>
    <col min="12291" max="12291" width="22.5546875" style="219" customWidth="1"/>
    <col min="12292" max="12292" width="23" style="219" customWidth="1"/>
    <col min="12293" max="12293" width="22.88671875" style="219" customWidth="1"/>
    <col min="12294" max="12294" width="23.44140625" style="219" customWidth="1"/>
    <col min="12295" max="12295" width="26.44140625" style="219" customWidth="1"/>
    <col min="12296" max="12296" width="13.88671875" style="219" customWidth="1"/>
    <col min="12297" max="12297" width="20.6640625" style="219" customWidth="1"/>
    <col min="12298" max="12298" width="18.109375" style="219" customWidth="1"/>
    <col min="12299" max="12300" width="11.44140625" style="219"/>
    <col min="12301" max="12301" width="17.44140625" style="219" customWidth="1"/>
    <col min="12302" max="12304" width="18.109375" style="219" customWidth="1"/>
    <col min="12305" max="12543" width="11.44140625" style="219"/>
    <col min="12544" max="12544" width="15.44140625" style="219" customWidth="1"/>
    <col min="12545" max="12545" width="3.88671875" style="219" customWidth="1"/>
    <col min="12546" max="12546" width="49.88671875" style="219" customWidth="1"/>
    <col min="12547" max="12547" width="22.5546875" style="219" customWidth="1"/>
    <col min="12548" max="12548" width="23" style="219" customWidth="1"/>
    <col min="12549" max="12549" width="22.88671875" style="219" customWidth="1"/>
    <col min="12550" max="12550" width="23.44140625" style="219" customWidth="1"/>
    <col min="12551" max="12551" width="26.44140625" style="219" customWidth="1"/>
    <col min="12552" max="12552" width="13.88671875" style="219" customWidth="1"/>
    <col min="12553" max="12553" width="20.6640625" style="219" customWidth="1"/>
    <col min="12554" max="12554" width="18.109375" style="219" customWidth="1"/>
    <col min="12555" max="12556" width="11.44140625" style="219"/>
    <col min="12557" max="12557" width="17.44140625" style="219" customWidth="1"/>
    <col min="12558" max="12560" width="18.109375" style="219" customWidth="1"/>
    <col min="12561" max="12799" width="11.44140625" style="219"/>
    <col min="12800" max="12800" width="15.44140625" style="219" customWidth="1"/>
    <col min="12801" max="12801" width="3.88671875" style="219" customWidth="1"/>
    <col min="12802" max="12802" width="49.88671875" style="219" customWidth="1"/>
    <col min="12803" max="12803" width="22.5546875" style="219" customWidth="1"/>
    <col min="12804" max="12804" width="23" style="219" customWidth="1"/>
    <col min="12805" max="12805" width="22.88671875" style="219" customWidth="1"/>
    <col min="12806" max="12806" width="23.44140625" style="219" customWidth="1"/>
    <col min="12807" max="12807" width="26.44140625" style="219" customWidth="1"/>
    <col min="12808" max="12808" width="13.88671875" style="219" customWidth="1"/>
    <col min="12809" max="12809" width="20.6640625" style="219" customWidth="1"/>
    <col min="12810" max="12810" width="18.109375" style="219" customWidth="1"/>
    <col min="12811" max="12812" width="11.44140625" style="219"/>
    <col min="12813" max="12813" width="17.44140625" style="219" customWidth="1"/>
    <col min="12814" max="12816" width="18.109375" style="219" customWidth="1"/>
    <col min="12817" max="13055" width="11.44140625" style="219"/>
    <col min="13056" max="13056" width="15.44140625" style="219" customWidth="1"/>
    <col min="13057" max="13057" width="3.88671875" style="219" customWidth="1"/>
    <col min="13058" max="13058" width="49.88671875" style="219" customWidth="1"/>
    <col min="13059" max="13059" width="22.5546875" style="219" customWidth="1"/>
    <col min="13060" max="13060" width="23" style="219" customWidth="1"/>
    <col min="13061" max="13061" width="22.88671875" style="219" customWidth="1"/>
    <col min="13062" max="13062" width="23.44140625" style="219" customWidth="1"/>
    <col min="13063" max="13063" width="26.44140625" style="219" customWidth="1"/>
    <col min="13064" max="13064" width="13.88671875" style="219" customWidth="1"/>
    <col min="13065" max="13065" width="20.6640625" style="219" customWidth="1"/>
    <col min="13066" max="13066" width="18.109375" style="219" customWidth="1"/>
    <col min="13067" max="13068" width="11.44140625" style="219"/>
    <col min="13069" max="13069" width="17.44140625" style="219" customWidth="1"/>
    <col min="13070" max="13072" width="18.109375" style="219" customWidth="1"/>
    <col min="13073" max="13311" width="11.44140625" style="219"/>
    <col min="13312" max="13312" width="15.44140625" style="219" customWidth="1"/>
    <col min="13313" max="13313" width="3.88671875" style="219" customWidth="1"/>
    <col min="13314" max="13314" width="49.88671875" style="219" customWidth="1"/>
    <col min="13315" max="13315" width="22.5546875" style="219" customWidth="1"/>
    <col min="13316" max="13316" width="23" style="219" customWidth="1"/>
    <col min="13317" max="13317" width="22.88671875" style="219" customWidth="1"/>
    <col min="13318" max="13318" width="23.44140625" style="219" customWidth="1"/>
    <col min="13319" max="13319" width="26.44140625" style="219" customWidth="1"/>
    <col min="13320" max="13320" width="13.88671875" style="219" customWidth="1"/>
    <col min="13321" max="13321" width="20.6640625" style="219" customWidth="1"/>
    <col min="13322" max="13322" width="18.109375" style="219" customWidth="1"/>
    <col min="13323" max="13324" width="11.44140625" style="219"/>
    <col min="13325" max="13325" width="17.44140625" style="219" customWidth="1"/>
    <col min="13326" max="13328" width="18.109375" style="219" customWidth="1"/>
    <col min="13329" max="13567" width="11.44140625" style="219"/>
    <col min="13568" max="13568" width="15.44140625" style="219" customWidth="1"/>
    <col min="13569" max="13569" width="3.88671875" style="219" customWidth="1"/>
    <col min="13570" max="13570" width="49.88671875" style="219" customWidth="1"/>
    <col min="13571" max="13571" width="22.5546875" style="219" customWidth="1"/>
    <col min="13572" max="13572" width="23" style="219" customWidth="1"/>
    <col min="13573" max="13573" width="22.88671875" style="219" customWidth="1"/>
    <col min="13574" max="13574" width="23.44140625" style="219" customWidth="1"/>
    <col min="13575" max="13575" width="26.44140625" style="219" customWidth="1"/>
    <col min="13576" max="13576" width="13.88671875" style="219" customWidth="1"/>
    <col min="13577" max="13577" width="20.6640625" style="219" customWidth="1"/>
    <col min="13578" max="13578" width="18.109375" style="219" customWidth="1"/>
    <col min="13579" max="13580" width="11.44140625" style="219"/>
    <col min="13581" max="13581" width="17.44140625" style="219" customWidth="1"/>
    <col min="13582" max="13584" width="18.109375" style="219" customWidth="1"/>
    <col min="13585" max="13823" width="11.44140625" style="219"/>
    <col min="13824" max="13824" width="15.44140625" style="219" customWidth="1"/>
    <col min="13825" max="13825" width="3.88671875" style="219" customWidth="1"/>
    <col min="13826" max="13826" width="49.88671875" style="219" customWidth="1"/>
    <col min="13827" max="13827" width="22.5546875" style="219" customWidth="1"/>
    <col min="13828" max="13828" width="23" style="219" customWidth="1"/>
    <col min="13829" max="13829" width="22.88671875" style="219" customWidth="1"/>
    <col min="13830" max="13830" width="23.44140625" style="219" customWidth="1"/>
    <col min="13831" max="13831" width="26.44140625" style="219" customWidth="1"/>
    <col min="13832" max="13832" width="13.88671875" style="219" customWidth="1"/>
    <col min="13833" max="13833" width="20.6640625" style="219" customWidth="1"/>
    <col min="13834" max="13834" width="18.109375" style="219" customWidth="1"/>
    <col min="13835" max="13836" width="11.44140625" style="219"/>
    <col min="13837" max="13837" width="17.44140625" style="219" customWidth="1"/>
    <col min="13838" max="13840" width="18.109375" style="219" customWidth="1"/>
    <col min="13841" max="14079" width="11.44140625" style="219"/>
    <col min="14080" max="14080" width="15.44140625" style="219" customWidth="1"/>
    <col min="14081" max="14081" width="3.88671875" style="219" customWidth="1"/>
    <col min="14082" max="14082" width="49.88671875" style="219" customWidth="1"/>
    <col min="14083" max="14083" width="22.5546875" style="219" customWidth="1"/>
    <col min="14084" max="14084" width="23" style="219" customWidth="1"/>
    <col min="14085" max="14085" width="22.88671875" style="219" customWidth="1"/>
    <col min="14086" max="14086" width="23.44140625" style="219" customWidth="1"/>
    <col min="14087" max="14087" width="26.44140625" style="219" customWidth="1"/>
    <col min="14088" max="14088" width="13.88671875" style="219" customWidth="1"/>
    <col min="14089" max="14089" width="20.6640625" style="219" customWidth="1"/>
    <col min="14090" max="14090" width="18.109375" style="219" customWidth="1"/>
    <col min="14091" max="14092" width="11.44140625" style="219"/>
    <col min="14093" max="14093" width="17.44140625" style="219" customWidth="1"/>
    <col min="14094" max="14096" width="18.109375" style="219" customWidth="1"/>
    <col min="14097" max="14335" width="11.44140625" style="219"/>
    <col min="14336" max="14336" width="15.44140625" style="219" customWidth="1"/>
    <col min="14337" max="14337" width="3.88671875" style="219" customWidth="1"/>
    <col min="14338" max="14338" width="49.88671875" style="219" customWidth="1"/>
    <col min="14339" max="14339" width="22.5546875" style="219" customWidth="1"/>
    <col min="14340" max="14340" width="23" style="219" customWidth="1"/>
    <col min="14341" max="14341" width="22.88671875" style="219" customWidth="1"/>
    <col min="14342" max="14342" width="23.44140625" style="219" customWidth="1"/>
    <col min="14343" max="14343" width="26.44140625" style="219" customWidth="1"/>
    <col min="14344" max="14344" width="13.88671875" style="219" customWidth="1"/>
    <col min="14345" max="14345" width="20.6640625" style="219" customWidth="1"/>
    <col min="14346" max="14346" width="18.109375" style="219" customWidth="1"/>
    <col min="14347" max="14348" width="11.44140625" style="219"/>
    <col min="14349" max="14349" width="17.44140625" style="219" customWidth="1"/>
    <col min="14350" max="14352" width="18.109375" style="219" customWidth="1"/>
    <col min="14353" max="14591" width="11.44140625" style="219"/>
    <col min="14592" max="14592" width="15.44140625" style="219" customWidth="1"/>
    <col min="14593" max="14593" width="3.88671875" style="219" customWidth="1"/>
    <col min="14594" max="14594" width="49.88671875" style="219" customWidth="1"/>
    <col min="14595" max="14595" width="22.5546875" style="219" customWidth="1"/>
    <col min="14596" max="14596" width="23" style="219" customWidth="1"/>
    <col min="14597" max="14597" width="22.88671875" style="219" customWidth="1"/>
    <col min="14598" max="14598" width="23.44140625" style="219" customWidth="1"/>
    <col min="14599" max="14599" width="26.44140625" style="219" customWidth="1"/>
    <col min="14600" max="14600" width="13.88671875" style="219" customWidth="1"/>
    <col min="14601" max="14601" width="20.6640625" style="219" customWidth="1"/>
    <col min="14602" max="14602" width="18.109375" style="219" customWidth="1"/>
    <col min="14603" max="14604" width="11.44140625" style="219"/>
    <col min="14605" max="14605" width="17.44140625" style="219" customWidth="1"/>
    <col min="14606" max="14608" width="18.109375" style="219" customWidth="1"/>
    <col min="14609" max="14847" width="11.44140625" style="219"/>
    <col min="14848" max="14848" width="15.44140625" style="219" customWidth="1"/>
    <col min="14849" max="14849" width="3.88671875" style="219" customWidth="1"/>
    <col min="14850" max="14850" width="49.88671875" style="219" customWidth="1"/>
    <col min="14851" max="14851" width="22.5546875" style="219" customWidth="1"/>
    <col min="14852" max="14852" width="23" style="219" customWidth="1"/>
    <col min="14853" max="14853" width="22.88671875" style="219" customWidth="1"/>
    <col min="14854" max="14854" width="23.44140625" style="219" customWidth="1"/>
    <col min="14855" max="14855" width="26.44140625" style="219" customWidth="1"/>
    <col min="14856" max="14856" width="13.88671875" style="219" customWidth="1"/>
    <col min="14857" max="14857" width="20.6640625" style="219" customWidth="1"/>
    <col min="14858" max="14858" width="18.109375" style="219" customWidth="1"/>
    <col min="14859" max="14860" width="11.44140625" style="219"/>
    <col min="14861" max="14861" width="17.44140625" style="219" customWidth="1"/>
    <col min="14862" max="14864" width="18.109375" style="219" customWidth="1"/>
    <col min="14865" max="15103" width="11.44140625" style="219"/>
    <col min="15104" max="15104" width="15.44140625" style="219" customWidth="1"/>
    <col min="15105" max="15105" width="3.88671875" style="219" customWidth="1"/>
    <col min="15106" max="15106" width="49.88671875" style="219" customWidth="1"/>
    <col min="15107" max="15107" width="22.5546875" style="219" customWidth="1"/>
    <col min="15108" max="15108" width="23" style="219" customWidth="1"/>
    <col min="15109" max="15109" width="22.88671875" style="219" customWidth="1"/>
    <col min="15110" max="15110" width="23.44140625" style="219" customWidth="1"/>
    <col min="15111" max="15111" width="26.44140625" style="219" customWidth="1"/>
    <col min="15112" max="15112" width="13.88671875" style="219" customWidth="1"/>
    <col min="15113" max="15113" width="20.6640625" style="219" customWidth="1"/>
    <col min="15114" max="15114" width="18.109375" style="219" customWidth="1"/>
    <col min="15115" max="15116" width="11.44140625" style="219"/>
    <col min="15117" max="15117" width="17.44140625" style="219" customWidth="1"/>
    <col min="15118" max="15120" width="18.109375" style="219" customWidth="1"/>
    <col min="15121" max="15359" width="11.44140625" style="219"/>
    <col min="15360" max="15360" width="15.44140625" style="219" customWidth="1"/>
    <col min="15361" max="15361" width="3.88671875" style="219" customWidth="1"/>
    <col min="15362" max="15362" width="49.88671875" style="219" customWidth="1"/>
    <col min="15363" max="15363" width="22.5546875" style="219" customWidth="1"/>
    <col min="15364" max="15364" width="23" style="219" customWidth="1"/>
    <col min="15365" max="15365" width="22.88671875" style="219" customWidth="1"/>
    <col min="15366" max="15366" width="23.44140625" style="219" customWidth="1"/>
    <col min="15367" max="15367" width="26.44140625" style="219" customWidth="1"/>
    <col min="15368" max="15368" width="13.88671875" style="219" customWidth="1"/>
    <col min="15369" max="15369" width="20.6640625" style="219" customWidth="1"/>
    <col min="15370" max="15370" width="18.109375" style="219" customWidth="1"/>
    <col min="15371" max="15372" width="11.44140625" style="219"/>
    <col min="15373" max="15373" width="17.44140625" style="219" customWidth="1"/>
    <col min="15374" max="15376" width="18.109375" style="219" customWidth="1"/>
    <col min="15377" max="15615" width="11.44140625" style="219"/>
    <col min="15616" max="15616" width="15.44140625" style="219" customWidth="1"/>
    <col min="15617" max="15617" width="3.88671875" style="219" customWidth="1"/>
    <col min="15618" max="15618" width="49.88671875" style="219" customWidth="1"/>
    <col min="15619" max="15619" width="22.5546875" style="219" customWidth="1"/>
    <col min="15620" max="15620" width="23" style="219" customWidth="1"/>
    <col min="15621" max="15621" width="22.88671875" style="219" customWidth="1"/>
    <col min="15622" max="15622" width="23.44140625" style="219" customWidth="1"/>
    <col min="15623" max="15623" width="26.44140625" style="219" customWidth="1"/>
    <col min="15624" max="15624" width="13.88671875" style="219" customWidth="1"/>
    <col min="15625" max="15625" width="20.6640625" style="219" customWidth="1"/>
    <col min="15626" max="15626" width="18.109375" style="219" customWidth="1"/>
    <col min="15627" max="15628" width="11.44140625" style="219"/>
    <col min="15629" max="15629" width="17.44140625" style="219" customWidth="1"/>
    <col min="15630" max="15632" width="18.109375" style="219" customWidth="1"/>
    <col min="15633" max="15871" width="11.44140625" style="219"/>
    <col min="15872" max="15872" width="15.44140625" style="219" customWidth="1"/>
    <col min="15873" max="15873" width="3.88671875" style="219" customWidth="1"/>
    <col min="15874" max="15874" width="49.88671875" style="219" customWidth="1"/>
    <col min="15875" max="15875" width="22.5546875" style="219" customWidth="1"/>
    <col min="15876" max="15876" width="23" style="219" customWidth="1"/>
    <col min="15877" max="15877" width="22.88671875" style="219" customWidth="1"/>
    <col min="15878" max="15878" width="23.44140625" style="219" customWidth="1"/>
    <col min="15879" max="15879" width="26.44140625" style="219" customWidth="1"/>
    <col min="15880" max="15880" width="13.88671875" style="219" customWidth="1"/>
    <col min="15881" max="15881" width="20.6640625" style="219" customWidth="1"/>
    <col min="15882" max="15882" width="18.109375" style="219" customWidth="1"/>
    <col min="15883" max="15884" width="11.44140625" style="219"/>
    <col min="15885" max="15885" width="17.44140625" style="219" customWidth="1"/>
    <col min="15886" max="15888" width="18.109375" style="219" customWidth="1"/>
    <col min="15889" max="16127" width="11.44140625" style="219"/>
    <col min="16128" max="16128" width="15.44140625" style="219" customWidth="1"/>
    <col min="16129" max="16129" width="3.88671875" style="219" customWidth="1"/>
    <col min="16130" max="16130" width="49.88671875" style="219" customWidth="1"/>
    <col min="16131" max="16131" width="22.5546875" style="219" customWidth="1"/>
    <col min="16132" max="16132" width="23" style="219" customWidth="1"/>
    <col min="16133" max="16133" width="22.88671875" style="219" customWidth="1"/>
    <col min="16134" max="16134" width="23.44140625" style="219" customWidth="1"/>
    <col min="16135" max="16135" width="26.44140625" style="219" customWidth="1"/>
    <col min="16136" max="16136" width="13.88671875" style="219" customWidth="1"/>
    <col min="16137" max="16137" width="20.6640625" style="219" customWidth="1"/>
    <col min="16138" max="16138" width="18.109375" style="219" customWidth="1"/>
    <col min="16139" max="16140" width="11.44140625" style="219"/>
    <col min="16141" max="16141" width="17.44140625" style="219" customWidth="1"/>
    <col min="16142" max="16144" width="18.109375" style="219" customWidth="1"/>
    <col min="16145" max="16384" width="11.44140625" style="219"/>
  </cols>
  <sheetData>
    <row r="1" spans="1:8" ht="15" thickBot="1" x14ac:dyDescent="0.35"/>
    <row r="2" spans="1:8" x14ac:dyDescent="0.3">
      <c r="A2" s="738" t="s">
        <v>1</v>
      </c>
      <c r="B2" s="739"/>
      <c r="C2" s="739"/>
      <c r="D2" s="739"/>
      <c r="E2" s="739"/>
      <c r="F2" s="739"/>
      <c r="G2" s="739"/>
      <c r="H2" s="740"/>
    </row>
    <row r="3" spans="1:8" ht="11.25" customHeight="1" x14ac:dyDescent="0.3">
      <c r="A3" s="735" t="s">
        <v>95</v>
      </c>
      <c r="B3" s="736"/>
      <c r="C3" s="736"/>
      <c r="D3" s="736"/>
      <c r="E3" s="736"/>
      <c r="F3" s="736"/>
      <c r="G3" s="736"/>
      <c r="H3" s="737"/>
    </row>
    <row r="4" spans="1:8" ht="0.75" customHeight="1" x14ac:dyDescent="0.3">
      <c r="A4" s="222"/>
      <c r="H4" s="223"/>
    </row>
    <row r="5" spans="1:8" ht="21.75" customHeight="1" x14ac:dyDescent="0.3">
      <c r="A5" s="224" t="s">
        <v>0</v>
      </c>
      <c r="H5" s="223"/>
    </row>
    <row r="6" spans="1:8" ht="16.5" hidden="1" customHeight="1" x14ac:dyDescent="0.3">
      <c r="A6" s="222"/>
      <c r="H6" s="225"/>
    </row>
    <row r="7" spans="1:8" ht="21.75" customHeight="1" thickBot="1" x14ac:dyDescent="0.35">
      <c r="A7" s="222" t="s">
        <v>96</v>
      </c>
      <c r="C7" s="220" t="s">
        <v>4</v>
      </c>
      <c r="E7" s="221" t="s">
        <v>97</v>
      </c>
      <c r="F7" s="221" t="s">
        <v>210</v>
      </c>
      <c r="G7" s="221" t="s">
        <v>200</v>
      </c>
      <c r="H7" s="223"/>
    </row>
    <row r="8" spans="1:8" ht="9.75" hidden="1" customHeight="1" thickBot="1" x14ac:dyDescent="0.35">
      <c r="A8" s="226"/>
      <c r="B8" s="227"/>
      <c r="C8" s="228"/>
      <c r="D8" s="229"/>
      <c r="E8" s="229"/>
      <c r="F8" s="229"/>
      <c r="G8" s="229"/>
      <c r="H8" s="230"/>
    </row>
    <row r="9" spans="1:8" ht="15" thickBot="1" x14ac:dyDescent="0.35">
      <c r="A9" s="231"/>
      <c r="B9" s="232"/>
      <c r="C9" s="233"/>
      <c r="D9" s="234"/>
      <c r="E9" s="234"/>
      <c r="F9" s="234"/>
      <c r="G9" s="234"/>
      <c r="H9" s="235"/>
    </row>
    <row r="10" spans="1:8" ht="39" customHeight="1" thickBot="1" x14ac:dyDescent="0.35">
      <c r="A10" s="236" t="s">
        <v>98</v>
      </c>
      <c r="B10" s="237"/>
      <c r="C10" s="237" t="s">
        <v>99</v>
      </c>
      <c r="D10" s="238" t="s">
        <v>100</v>
      </c>
      <c r="E10" s="238" t="s">
        <v>101</v>
      </c>
      <c r="F10" s="238" t="s">
        <v>102</v>
      </c>
      <c r="G10" s="238" t="s">
        <v>103</v>
      </c>
      <c r="H10" s="239" t="s">
        <v>195</v>
      </c>
    </row>
    <row r="11" spans="1:8" s="245" customFormat="1" ht="16.2" thickBot="1" x14ac:dyDescent="0.35">
      <c r="A11" s="240" t="s">
        <v>12</v>
      </c>
      <c r="B11" s="241"/>
      <c r="C11" s="242" t="s">
        <v>13</v>
      </c>
      <c r="D11" s="243">
        <f>+D12+D58+D111</f>
        <v>73583023604</v>
      </c>
      <c r="E11" s="243">
        <f>+E12+E58+E111</f>
        <v>52003638193.660004</v>
      </c>
      <c r="F11" s="243">
        <f>+F12+F58+F111</f>
        <v>15902427475.66</v>
      </c>
      <c r="G11" s="243">
        <f>+G12+G58+G111</f>
        <v>9474060193.1100006</v>
      </c>
      <c r="H11" s="244">
        <f>+H12+H58+H111</f>
        <v>8761783593.1100006</v>
      </c>
    </row>
    <row r="12" spans="1:8" ht="15.6" x14ac:dyDescent="0.3">
      <c r="A12" s="246">
        <v>1</v>
      </c>
      <c r="B12" s="247"/>
      <c r="C12" s="248" t="s">
        <v>14</v>
      </c>
      <c r="D12" s="249">
        <f>+D13</f>
        <v>53259446191</v>
      </c>
      <c r="E12" s="249">
        <f>+E13</f>
        <v>46275253553</v>
      </c>
      <c r="F12" s="249">
        <f>+F13</f>
        <v>11148982386</v>
      </c>
      <c r="G12" s="249">
        <f>+G13</f>
        <v>7240364390</v>
      </c>
      <c r="H12" s="250">
        <f>+H13</f>
        <v>6548087790</v>
      </c>
    </row>
    <row r="13" spans="1:8" ht="15.6" x14ac:dyDescent="0.3">
      <c r="A13" s="251">
        <v>10</v>
      </c>
      <c r="B13" s="252"/>
      <c r="C13" s="253" t="s">
        <v>14</v>
      </c>
      <c r="D13" s="254">
        <f>+D14+D34+D37</f>
        <v>53259446191</v>
      </c>
      <c r="E13" s="254">
        <f>+E14+E34+E37</f>
        <v>46275253553</v>
      </c>
      <c r="F13" s="254">
        <f>+F14+F34+F37</f>
        <v>11148982386</v>
      </c>
      <c r="G13" s="254">
        <f>+G14+G34+G37</f>
        <v>7240364390</v>
      </c>
      <c r="H13" s="255">
        <f>+H14+H34+H37</f>
        <v>6548087790</v>
      </c>
    </row>
    <row r="14" spans="1:8" ht="14.25" customHeight="1" x14ac:dyDescent="0.3">
      <c r="A14" s="251">
        <v>101</v>
      </c>
      <c r="B14" s="252"/>
      <c r="C14" s="253" t="s">
        <v>15</v>
      </c>
      <c r="D14" s="254">
        <f>+D15+D19+D22+D30+D33</f>
        <v>34140398291</v>
      </c>
      <c r="E14" s="254">
        <f>+E15+E19+E22+E30+E33</f>
        <v>31823315969</v>
      </c>
      <c r="F14" s="254">
        <f>+F15+F19+F22+F30+F33</f>
        <v>4846640200</v>
      </c>
      <c r="G14" s="254">
        <f>+G15+G19+G22+G30+G33</f>
        <v>4843875794</v>
      </c>
      <c r="H14" s="254">
        <f>+H15+H19+H22+H30+H33</f>
        <v>4843875794</v>
      </c>
    </row>
    <row r="15" spans="1:8" ht="15.6" x14ac:dyDescent="0.3">
      <c r="A15" s="251">
        <v>1011</v>
      </c>
      <c r="B15" s="252"/>
      <c r="C15" s="253" t="s">
        <v>104</v>
      </c>
      <c r="D15" s="254">
        <f>SUM(D16:D18)</f>
        <v>22594663000</v>
      </c>
      <c r="E15" s="254">
        <f>SUM(E16:E18)</f>
        <v>22594663000</v>
      </c>
      <c r="F15" s="254">
        <f>SUM(F16:F18)</f>
        <v>3930035861</v>
      </c>
      <c r="G15" s="254">
        <f>SUM(G16:G18)</f>
        <v>3927271455</v>
      </c>
      <c r="H15" s="255">
        <f>SUM(H16:H18)</f>
        <v>3927271455</v>
      </c>
    </row>
    <row r="16" spans="1:8" ht="15.6" x14ac:dyDescent="0.3">
      <c r="A16" s="251">
        <v>10111</v>
      </c>
      <c r="B16" s="252">
        <v>20</v>
      </c>
      <c r="C16" s="253" t="s">
        <v>17</v>
      </c>
      <c r="D16" s="254">
        <v>21143479321</v>
      </c>
      <c r="E16" s="254">
        <v>21143479321</v>
      </c>
      <c r="F16" s="254">
        <v>3763853012</v>
      </c>
      <c r="G16" s="254">
        <v>3763853012</v>
      </c>
      <c r="H16" s="255">
        <v>3763853012</v>
      </c>
    </row>
    <row r="17" spans="1:10" ht="15.6" x14ac:dyDescent="0.3">
      <c r="A17" s="251">
        <v>10112</v>
      </c>
      <c r="B17" s="252">
        <v>20</v>
      </c>
      <c r="C17" s="253" t="s">
        <v>18</v>
      </c>
      <c r="D17" s="254">
        <v>1268319272</v>
      </c>
      <c r="E17" s="254">
        <v>1268319272</v>
      </c>
      <c r="F17" s="254">
        <v>107172030</v>
      </c>
      <c r="G17" s="254">
        <v>107172030</v>
      </c>
      <c r="H17" s="255">
        <v>107172030</v>
      </c>
    </row>
    <row r="18" spans="1:10" ht="20.25" customHeight="1" x14ac:dyDescent="0.3">
      <c r="A18" s="251">
        <v>10114</v>
      </c>
      <c r="B18" s="252">
        <v>20</v>
      </c>
      <c r="C18" s="253" t="s">
        <v>19</v>
      </c>
      <c r="D18" s="256">
        <v>182864407</v>
      </c>
      <c r="E18" s="256">
        <v>182864407</v>
      </c>
      <c r="F18" s="256">
        <v>59010819</v>
      </c>
      <c r="G18" s="254">
        <v>56246413</v>
      </c>
      <c r="H18" s="255">
        <v>56246413</v>
      </c>
      <c r="J18" s="257"/>
    </row>
    <row r="19" spans="1:10" ht="15.6" x14ac:dyDescent="0.3">
      <c r="A19" s="251">
        <v>1014</v>
      </c>
      <c r="B19" s="252"/>
      <c r="C19" s="253" t="s">
        <v>20</v>
      </c>
      <c r="D19" s="256">
        <f>SUM(D20:D21)</f>
        <v>4304408326</v>
      </c>
      <c r="E19" s="256">
        <f>SUM(E20:E21)</f>
        <v>4304408326</v>
      </c>
      <c r="F19" s="256">
        <f>SUM(F20:F21)</f>
        <v>613023269</v>
      </c>
      <c r="G19" s="254">
        <f>SUM(G20:G21)</f>
        <v>613023269</v>
      </c>
      <c r="H19" s="255">
        <f>SUM(H20:H21)</f>
        <v>613023269</v>
      </c>
    </row>
    <row r="20" spans="1:10" ht="15.6" x14ac:dyDescent="0.3">
      <c r="A20" s="251">
        <v>10141</v>
      </c>
      <c r="B20" s="252">
        <v>20</v>
      </c>
      <c r="C20" s="253" t="s">
        <v>21</v>
      </c>
      <c r="D20" s="256">
        <v>1075186180</v>
      </c>
      <c r="E20" s="256">
        <v>1075186180</v>
      </c>
      <c r="F20" s="256">
        <v>168387918</v>
      </c>
      <c r="G20" s="254">
        <v>168387918</v>
      </c>
      <c r="H20" s="255">
        <v>168387918</v>
      </c>
    </row>
    <row r="21" spans="1:10" ht="15.6" x14ac:dyDescent="0.3">
      <c r="A21" s="251">
        <v>10142</v>
      </c>
      <c r="B21" s="252">
        <v>20</v>
      </c>
      <c r="C21" s="253" t="s">
        <v>22</v>
      </c>
      <c r="D21" s="256">
        <v>3229222146</v>
      </c>
      <c r="E21" s="256">
        <v>3229222146</v>
      </c>
      <c r="F21" s="256">
        <v>444635351</v>
      </c>
      <c r="G21" s="254">
        <v>444635351</v>
      </c>
      <c r="H21" s="255">
        <v>444635351</v>
      </c>
    </row>
    <row r="22" spans="1:10" ht="15.75" customHeight="1" x14ac:dyDescent="0.3">
      <c r="A22" s="251">
        <v>1015</v>
      </c>
      <c r="B22" s="252"/>
      <c r="C22" s="253" t="s">
        <v>23</v>
      </c>
      <c r="D22" s="256">
        <f>SUM(D23:D29)</f>
        <v>4721278363</v>
      </c>
      <c r="E22" s="256">
        <f>SUM(E23:E29)</f>
        <v>4721278363</v>
      </c>
      <c r="F22" s="256">
        <f>SUM(F23:F29)</f>
        <v>238921594</v>
      </c>
      <c r="G22" s="254">
        <f>SUM(G23:G29)</f>
        <v>238921594</v>
      </c>
      <c r="H22" s="255">
        <f>SUM(H23:H29)</f>
        <v>238921594</v>
      </c>
    </row>
    <row r="23" spans="1:10" ht="15.6" x14ac:dyDescent="0.3">
      <c r="A23" s="251">
        <v>10152</v>
      </c>
      <c r="B23" s="252">
        <v>20</v>
      </c>
      <c r="C23" s="253" t="s">
        <v>24</v>
      </c>
      <c r="D23" s="256">
        <v>790730085</v>
      </c>
      <c r="E23" s="256">
        <v>790730085</v>
      </c>
      <c r="F23" s="256">
        <v>108734731</v>
      </c>
      <c r="G23" s="254">
        <v>108734731</v>
      </c>
      <c r="H23" s="255">
        <v>108734731</v>
      </c>
    </row>
    <row r="24" spans="1:10" ht="15.6" x14ac:dyDescent="0.3">
      <c r="A24" s="251">
        <v>10155</v>
      </c>
      <c r="B24" s="252">
        <v>20</v>
      </c>
      <c r="C24" s="253" t="s">
        <v>25</v>
      </c>
      <c r="D24" s="256">
        <v>193757002</v>
      </c>
      <c r="E24" s="256">
        <v>193757002</v>
      </c>
      <c r="F24" s="256">
        <v>12527312</v>
      </c>
      <c r="G24" s="254">
        <v>12527312</v>
      </c>
      <c r="H24" s="255">
        <v>12527312</v>
      </c>
    </row>
    <row r="25" spans="1:10" ht="15.6" x14ac:dyDescent="0.3">
      <c r="A25" s="251">
        <v>101512</v>
      </c>
      <c r="B25" s="252">
        <v>20</v>
      </c>
      <c r="C25" s="253" t="s">
        <v>105</v>
      </c>
      <c r="D25" s="256">
        <v>2980139</v>
      </c>
      <c r="E25" s="256">
        <v>2980139</v>
      </c>
      <c r="F25" s="256">
        <v>359014</v>
      </c>
      <c r="G25" s="254">
        <v>359014</v>
      </c>
      <c r="H25" s="255">
        <v>359014</v>
      </c>
    </row>
    <row r="26" spans="1:10" ht="15.6" x14ac:dyDescent="0.3">
      <c r="A26" s="251">
        <v>101514</v>
      </c>
      <c r="B26" s="252">
        <v>20</v>
      </c>
      <c r="C26" s="253" t="s">
        <v>106</v>
      </c>
      <c r="D26" s="254">
        <v>1260827200</v>
      </c>
      <c r="E26" s="254">
        <v>1260827200</v>
      </c>
      <c r="F26" s="256">
        <v>12423950</v>
      </c>
      <c r="G26" s="256">
        <v>12423950</v>
      </c>
      <c r="H26" s="258">
        <v>12423950</v>
      </c>
    </row>
    <row r="27" spans="1:10" ht="15.6" x14ac:dyDescent="0.3">
      <c r="A27" s="251">
        <v>101515</v>
      </c>
      <c r="B27" s="252">
        <v>20</v>
      </c>
      <c r="C27" s="253" t="s">
        <v>26</v>
      </c>
      <c r="D27" s="254">
        <v>1618820500</v>
      </c>
      <c r="E27" s="254">
        <v>1618820500</v>
      </c>
      <c r="F27" s="254">
        <v>101048573</v>
      </c>
      <c r="G27" s="254">
        <v>101048573</v>
      </c>
      <c r="H27" s="255">
        <v>101048573</v>
      </c>
    </row>
    <row r="28" spans="1:10" ht="15.6" x14ac:dyDescent="0.3">
      <c r="A28" s="251">
        <v>101516</v>
      </c>
      <c r="B28" s="252">
        <v>20</v>
      </c>
      <c r="C28" s="253" t="s">
        <v>27</v>
      </c>
      <c r="D28" s="254">
        <v>778296108</v>
      </c>
      <c r="E28" s="254">
        <v>778296108</v>
      </c>
      <c r="F28" s="254">
        <v>3828014</v>
      </c>
      <c r="G28" s="254">
        <v>3828014</v>
      </c>
      <c r="H28" s="255">
        <v>3828014</v>
      </c>
    </row>
    <row r="29" spans="1:10" ht="15.6" x14ac:dyDescent="0.3">
      <c r="A29" s="251">
        <v>101592</v>
      </c>
      <c r="B29" s="252">
        <v>20</v>
      </c>
      <c r="C29" s="253" t="s">
        <v>107</v>
      </c>
      <c r="D29" s="254">
        <v>75867329</v>
      </c>
      <c r="E29" s="254">
        <v>75867329</v>
      </c>
      <c r="F29" s="254">
        <v>0</v>
      </c>
      <c r="G29" s="254">
        <v>0</v>
      </c>
      <c r="H29" s="255">
        <v>0</v>
      </c>
    </row>
    <row r="30" spans="1:10" ht="31.2" x14ac:dyDescent="0.3">
      <c r="A30" s="251">
        <v>1019</v>
      </c>
      <c r="B30" s="252"/>
      <c r="C30" s="253" t="s">
        <v>28</v>
      </c>
      <c r="D30" s="254">
        <f>+D31+D32</f>
        <v>202966280</v>
      </c>
      <c r="E30" s="254">
        <f>+E31+E32</f>
        <v>202966280</v>
      </c>
      <c r="F30" s="254">
        <f>+F31+F32</f>
        <v>64659476</v>
      </c>
      <c r="G30" s="254">
        <f>+G31+G32</f>
        <v>64659476</v>
      </c>
      <c r="H30" s="255">
        <f>+H31+H32</f>
        <v>64659476</v>
      </c>
    </row>
    <row r="31" spans="1:10" ht="15.6" x14ac:dyDescent="0.3">
      <c r="A31" s="251">
        <v>10191</v>
      </c>
      <c r="B31" s="252">
        <v>20</v>
      </c>
      <c r="C31" s="253" t="s">
        <v>29</v>
      </c>
      <c r="D31" s="254">
        <v>105766280</v>
      </c>
      <c r="E31" s="254">
        <v>105766280</v>
      </c>
      <c r="F31" s="254">
        <v>14657702</v>
      </c>
      <c r="G31" s="254">
        <v>14657702</v>
      </c>
      <c r="H31" s="255">
        <v>14657702</v>
      </c>
    </row>
    <row r="32" spans="1:10" ht="15.6" x14ac:dyDescent="0.3">
      <c r="A32" s="251">
        <v>10193</v>
      </c>
      <c r="B32" s="252">
        <v>20</v>
      </c>
      <c r="C32" s="253" t="s">
        <v>30</v>
      </c>
      <c r="D32" s="254">
        <v>97200000</v>
      </c>
      <c r="E32" s="254">
        <v>97200000</v>
      </c>
      <c r="F32" s="254">
        <v>50001774</v>
      </c>
      <c r="G32" s="254">
        <v>50001774</v>
      </c>
      <c r="H32" s="255">
        <v>50001774</v>
      </c>
    </row>
    <row r="33" spans="1:8" ht="30.75" customHeight="1" x14ac:dyDescent="0.3">
      <c r="A33" s="251">
        <v>10110</v>
      </c>
      <c r="B33" s="252">
        <v>20</v>
      </c>
      <c r="C33" s="253" t="s">
        <v>108</v>
      </c>
      <c r="D33" s="259">
        <v>2317082322</v>
      </c>
      <c r="E33" s="254">
        <v>0</v>
      </c>
      <c r="F33" s="254">
        <v>0</v>
      </c>
      <c r="G33" s="254">
        <v>0</v>
      </c>
      <c r="H33" s="255">
        <v>0</v>
      </c>
    </row>
    <row r="34" spans="1:8" ht="15.6" x14ac:dyDescent="0.3">
      <c r="A34" s="251">
        <v>102</v>
      </c>
      <c r="B34" s="252"/>
      <c r="C34" s="253" t="s">
        <v>31</v>
      </c>
      <c r="D34" s="256">
        <f>SUM(D35:D36)</f>
        <v>9178801200</v>
      </c>
      <c r="E34" s="256">
        <f>SUM(E35:E36)</f>
        <v>4511690884</v>
      </c>
      <c r="F34" s="256">
        <f>SUM(F35:F36)</f>
        <v>4350894334</v>
      </c>
      <c r="G34" s="256">
        <f>SUM(G35:G36)</f>
        <v>445040744</v>
      </c>
      <c r="H34" s="258">
        <f>SUM(H35:H36)</f>
        <v>445040744</v>
      </c>
    </row>
    <row r="35" spans="1:8" ht="15.6" x14ac:dyDescent="0.3">
      <c r="A35" s="251">
        <v>10212</v>
      </c>
      <c r="B35" s="252">
        <v>20</v>
      </c>
      <c r="C35" s="253" t="s">
        <v>32</v>
      </c>
      <c r="D35" s="254">
        <v>305000000</v>
      </c>
      <c r="E35" s="254">
        <v>296530764</v>
      </c>
      <c r="F35" s="254">
        <v>135734214</v>
      </c>
      <c r="G35" s="254">
        <v>15734214</v>
      </c>
      <c r="H35" s="255">
        <v>15734214</v>
      </c>
    </row>
    <row r="36" spans="1:8" ht="15.6" x14ac:dyDescent="0.3">
      <c r="A36" s="251">
        <v>10214</v>
      </c>
      <c r="B36" s="252">
        <v>20</v>
      </c>
      <c r="C36" s="253" t="s">
        <v>33</v>
      </c>
      <c r="D36" s="254">
        <v>8873801200</v>
      </c>
      <c r="E36" s="254">
        <v>4215160120</v>
      </c>
      <c r="F36" s="254">
        <v>4215160120</v>
      </c>
      <c r="G36" s="254">
        <v>429306530</v>
      </c>
      <c r="H36" s="255">
        <v>429306530</v>
      </c>
    </row>
    <row r="37" spans="1:8" ht="31.5" customHeight="1" x14ac:dyDescent="0.3">
      <c r="A37" s="251">
        <v>105</v>
      </c>
      <c r="B37" s="252"/>
      <c r="C37" s="253" t="s">
        <v>109</v>
      </c>
      <c r="D37" s="254">
        <f>+D38+D42+D46+D47</f>
        <v>9940246700</v>
      </c>
      <c r="E37" s="254">
        <f>+E38+E42+E46+E47</f>
        <v>9940246700</v>
      </c>
      <c r="F37" s="254">
        <f>+F38+F42+F46+F47</f>
        <v>1951447852</v>
      </c>
      <c r="G37" s="254">
        <f>+G38+G42+G46+G47</f>
        <v>1951447852</v>
      </c>
      <c r="H37" s="255">
        <f>+H38+H42+H46+H47</f>
        <v>1259171252</v>
      </c>
    </row>
    <row r="38" spans="1:8" ht="15.6" x14ac:dyDescent="0.3">
      <c r="A38" s="251">
        <v>1051</v>
      </c>
      <c r="B38" s="252"/>
      <c r="C38" s="253" t="s">
        <v>35</v>
      </c>
      <c r="D38" s="254">
        <f>SUM(D39:D41)</f>
        <v>5264556926</v>
      </c>
      <c r="E38" s="254">
        <f>SUM(E39:E41)</f>
        <v>5264556926</v>
      </c>
      <c r="F38" s="254">
        <f>SUM(F39:F41)</f>
        <v>810489800</v>
      </c>
      <c r="G38" s="254">
        <f>SUM(G39:G41)</f>
        <v>810489800</v>
      </c>
      <c r="H38" s="255">
        <f>SUM(H39:H41)</f>
        <v>375406000</v>
      </c>
    </row>
    <row r="39" spans="1:8" ht="15.6" x14ac:dyDescent="0.3">
      <c r="A39" s="251">
        <v>10511</v>
      </c>
      <c r="B39" s="252">
        <v>20</v>
      </c>
      <c r="C39" s="253" t="s">
        <v>36</v>
      </c>
      <c r="D39" s="254">
        <v>1297907238</v>
      </c>
      <c r="E39" s="254">
        <v>1297907238</v>
      </c>
      <c r="F39" s="254">
        <v>168518100</v>
      </c>
      <c r="G39" s="254">
        <v>168518100</v>
      </c>
      <c r="H39" s="255">
        <v>74633700</v>
      </c>
    </row>
    <row r="40" spans="1:8" ht="31.2" x14ac:dyDescent="0.3">
      <c r="A40" s="251">
        <v>10513</v>
      </c>
      <c r="B40" s="252">
        <v>20</v>
      </c>
      <c r="C40" s="253" t="s">
        <v>110</v>
      </c>
      <c r="D40" s="254">
        <v>1985792898</v>
      </c>
      <c r="E40" s="254">
        <v>1985792898</v>
      </c>
      <c r="F40" s="254">
        <v>276746500</v>
      </c>
      <c r="G40" s="254">
        <v>276746500</v>
      </c>
      <c r="H40" s="255">
        <v>130221200</v>
      </c>
    </row>
    <row r="41" spans="1:8" ht="15.6" x14ac:dyDescent="0.3">
      <c r="A41" s="251">
        <v>10514</v>
      </c>
      <c r="B41" s="252">
        <v>20</v>
      </c>
      <c r="C41" s="253" t="s">
        <v>38</v>
      </c>
      <c r="D41" s="254">
        <v>1980856790</v>
      </c>
      <c r="E41" s="254">
        <v>1980856790</v>
      </c>
      <c r="F41" s="254">
        <v>365225200</v>
      </c>
      <c r="G41" s="254">
        <v>365225200</v>
      </c>
      <c r="H41" s="255">
        <v>170551100</v>
      </c>
    </row>
    <row r="42" spans="1:8" ht="15.6" x14ac:dyDescent="0.3">
      <c r="A42" s="251">
        <v>1052</v>
      </c>
      <c r="B42" s="252"/>
      <c r="C42" s="253" t="s">
        <v>111</v>
      </c>
      <c r="D42" s="254">
        <f>+D43+D44+D45</f>
        <v>3375854160</v>
      </c>
      <c r="E42" s="254">
        <f>+E43+E44+E45</f>
        <v>3375854160</v>
      </c>
      <c r="F42" s="254">
        <f>+F43+F44+F45</f>
        <v>930289952</v>
      </c>
      <c r="G42" s="254">
        <f>+G43+G44+G45</f>
        <v>930289952</v>
      </c>
      <c r="H42" s="255">
        <f>+H43+H44+H45</f>
        <v>790461652</v>
      </c>
    </row>
    <row r="43" spans="1:8" ht="15.6" x14ac:dyDescent="0.3">
      <c r="A43" s="251">
        <v>10522</v>
      </c>
      <c r="B43" s="252">
        <v>20</v>
      </c>
      <c r="C43" s="253" t="s">
        <v>40</v>
      </c>
      <c r="D43" s="254">
        <v>2045759880</v>
      </c>
      <c r="E43" s="254">
        <v>2045759880</v>
      </c>
      <c r="F43" s="254">
        <v>670299752</v>
      </c>
      <c r="G43" s="254">
        <v>670299752</v>
      </c>
      <c r="H43" s="255">
        <v>670299752</v>
      </c>
    </row>
    <row r="44" spans="1:8" ht="31.2" x14ac:dyDescent="0.3">
      <c r="A44" s="251">
        <v>10523</v>
      </c>
      <c r="B44" s="252">
        <v>20</v>
      </c>
      <c r="C44" s="253" t="s">
        <v>41</v>
      </c>
      <c r="D44" s="254">
        <v>1204707636</v>
      </c>
      <c r="E44" s="254">
        <v>1204707636</v>
      </c>
      <c r="F44" s="254">
        <v>238875100</v>
      </c>
      <c r="G44" s="254">
        <v>238875100</v>
      </c>
      <c r="H44" s="255">
        <v>110717400</v>
      </c>
    </row>
    <row r="45" spans="1:8" ht="46.8" x14ac:dyDescent="0.3">
      <c r="A45" s="251">
        <v>10527</v>
      </c>
      <c r="B45" s="252">
        <v>20</v>
      </c>
      <c r="C45" s="253" t="s">
        <v>112</v>
      </c>
      <c r="D45" s="254">
        <v>125386644</v>
      </c>
      <c r="E45" s="254">
        <v>125386644</v>
      </c>
      <c r="F45" s="254">
        <v>21115100</v>
      </c>
      <c r="G45" s="254">
        <v>21115100</v>
      </c>
      <c r="H45" s="255">
        <v>9444500</v>
      </c>
    </row>
    <row r="46" spans="1:8" ht="15.6" x14ac:dyDescent="0.3">
      <c r="A46" s="251">
        <v>1056</v>
      </c>
      <c r="B46" s="252">
        <v>20</v>
      </c>
      <c r="C46" s="253" t="s">
        <v>43</v>
      </c>
      <c r="D46" s="254">
        <v>775448970</v>
      </c>
      <c r="E46" s="254">
        <v>775448970</v>
      </c>
      <c r="F46" s="254">
        <v>126395000</v>
      </c>
      <c r="G46" s="254">
        <v>126395000</v>
      </c>
      <c r="H46" s="255">
        <v>55979900</v>
      </c>
    </row>
    <row r="47" spans="1:8" ht="16.2" thickBot="1" x14ac:dyDescent="0.35">
      <c r="A47" s="260">
        <v>1057</v>
      </c>
      <c r="B47" s="261">
        <v>20</v>
      </c>
      <c r="C47" s="262" t="s">
        <v>44</v>
      </c>
      <c r="D47" s="263">
        <v>524386644</v>
      </c>
      <c r="E47" s="263">
        <v>524386644</v>
      </c>
      <c r="F47" s="263">
        <v>84273100</v>
      </c>
      <c r="G47" s="263">
        <v>84273100</v>
      </c>
      <c r="H47" s="264">
        <v>37323700</v>
      </c>
    </row>
    <row r="48" spans="1:8" ht="6" customHeight="1" thickBot="1" x14ac:dyDescent="0.35">
      <c r="A48" s="265"/>
      <c r="B48" s="266"/>
      <c r="C48" s="267"/>
      <c r="D48" s="268"/>
      <c r="E48" s="268"/>
      <c r="F48" s="269"/>
      <c r="G48" s="268"/>
      <c r="H48" s="270"/>
    </row>
    <row r="49" spans="1:8" x14ac:dyDescent="0.3">
      <c r="A49" s="738" t="s">
        <v>1</v>
      </c>
      <c r="B49" s="739"/>
      <c r="C49" s="739"/>
      <c r="D49" s="739"/>
      <c r="E49" s="739"/>
      <c r="F49" s="739"/>
      <c r="G49" s="739"/>
      <c r="H49" s="740"/>
    </row>
    <row r="50" spans="1:8" x14ac:dyDescent="0.3">
      <c r="A50" s="735" t="s">
        <v>95</v>
      </c>
      <c r="B50" s="736"/>
      <c r="C50" s="736"/>
      <c r="D50" s="736"/>
      <c r="E50" s="736"/>
      <c r="F50" s="736"/>
      <c r="G50" s="736"/>
      <c r="H50" s="737"/>
    </row>
    <row r="51" spans="1:8" hidden="1" x14ac:dyDescent="0.3">
      <c r="A51" s="222"/>
      <c r="H51" s="223"/>
    </row>
    <row r="52" spans="1:8" x14ac:dyDescent="0.3">
      <c r="A52" s="224" t="s">
        <v>0</v>
      </c>
      <c r="D52" s="271"/>
      <c r="H52" s="223"/>
    </row>
    <row r="53" spans="1:8" ht="1.5" customHeight="1" x14ac:dyDescent="0.3">
      <c r="A53" s="222"/>
      <c r="H53" s="225"/>
    </row>
    <row r="54" spans="1:8" ht="21" customHeight="1" thickBot="1" x14ac:dyDescent="0.35">
      <c r="A54" s="222" t="s">
        <v>96</v>
      </c>
      <c r="C54" s="220" t="s">
        <v>4</v>
      </c>
      <c r="E54" s="221" t="str">
        <f>E7</f>
        <v>MES:</v>
      </c>
      <c r="F54" s="221" t="str">
        <f>F7</f>
        <v>FEBRERO</v>
      </c>
      <c r="G54" s="221" t="str">
        <f>G7</f>
        <v xml:space="preserve">                                VIGENCIA FISCAL:      2018</v>
      </c>
      <c r="H54" s="223"/>
    </row>
    <row r="55" spans="1:8" ht="28.5" hidden="1" customHeight="1" thickBot="1" x14ac:dyDescent="0.35">
      <c r="A55" s="222"/>
      <c r="H55" s="223"/>
    </row>
    <row r="56" spans="1:8" ht="15" thickBot="1" x14ac:dyDescent="0.35">
      <c r="A56" s="272"/>
      <c r="B56" s="273"/>
      <c r="C56" s="274"/>
      <c r="D56" s="275"/>
      <c r="E56" s="275"/>
      <c r="F56" s="275"/>
      <c r="G56" s="275"/>
      <c r="H56" s="276"/>
    </row>
    <row r="57" spans="1:8" ht="33.75" customHeight="1" thickBot="1" x14ac:dyDescent="0.35">
      <c r="A57" s="277" t="s">
        <v>98</v>
      </c>
      <c r="B57" s="278"/>
      <c r="C57" s="279" t="s">
        <v>99</v>
      </c>
      <c r="D57" s="280" t="s">
        <v>100</v>
      </c>
      <c r="E57" s="280" t="s">
        <v>101</v>
      </c>
      <c r="F57" s="280" t="s">
        <v>102</v>
      </c>
      <c r="G57" s="280" t="s">
        <v>103</v>
      </c>
      <c r="H57" s="239" t="s">
        <v>195</v>
      </c>
    </row>
    <row r="58" spans="1:8" ht="31.5" customHeight="1" x14ac:dyDescent="0.3">
      <c r="A58" s="281">
        <v>2</v>
      </c>
      <c r="B58" s="282"/>
      <c r="C58" s="283" t="s">
        <v>45</v>
      </c>
      <c r="D58" s="284">
        <f>+D59</f>
        <v>8584174910</v>
      </c>
      <c r="E58" s="284">
        <f>+E59</f>
        <v>5586251772.6599998</v>
      </c>
      <c r="F58" s="284">
        <f>+F59</f>
        <v>4611312221.6599998</v>
      </c>
      <c r="G58" s="284">
        <f>+G59</f>
        <v>2091562935.1100001</v>
      </c>
      <c r="H58" s="285">
        <f>+H59</f>
        <v>2091562935.1100001</v>
      </c>
    </row>
    <row r="59" spans="1:8" ht="15.6" x14ac:dyDescent="0.3">
      <c r="A59" s="251">
        <v>20</v>
      </c>
      <c r="B59" s="252"/>
      <c r="C59" s="253" t="s">
        <v>45</v>
      </c>
      <c r="D59" s="254">
        <f>+D63+D60</f>
        <v>8584174910</v>
      </c>
      <c r="E59" s="254">
        <f>+E63+E60</f>
        <v>5586251772.6599998</v>
      </c>
      <c r="F59" s="254">
        <f>+F63+F60</f>
        <v>4611312221.6599998</v>
      </c>
      <c r="G59" s="254">
        <f>+G63+G60</f>
        <v>2091562935.1100001</v>
      </c>
      <c r="H59" s="255">
        <f>+H63+H60</f>
        <v>2091562935.1100001</v>
      </c>
    </row>
    <row r="60" spans="1:8" ht="20.25" customHeight="1" x14ac:dyDescent="0.3">
      <c r="A60" s="251">
        <v>203</v>
      </c>
      <c r="B60" s="252"/>
      <c r="C60" s="253" t="s">
        <v>113</v>
      </c>
      <c r="D60" s="254">
        <f t="shared" ref="D60:H61" si="0">+D61</f>
        <v>50000000</v>
      </c>
      <c r="E60" s="254">
        <f t="shared" si="0"/>
        <v>0</v>
      </c>
      <c r="F60" s="254">
        <f t="shared" si="0"/>
        <v>0</v>
      </c>
      <c r="G60" s="254">
        <f t="shared" si="0"/>
        <v>0</v>
      </c>
      <c r="H60" s="255">
        <f t="shared" si="0"/>
        <v>0</v>
      </c>
    </row>
    <row r="61" spans="1:8" ht="15.6" x14ac:dyDescent="0.3">
      <c r="A61" s="251">
        <v>20350</v>
      </c>
      <c r="B61" s="252"/>
      <c r="C61" s="253" t="s">
        <v>114</v>
      </c>
      <c r="D61" s="256">
        <f t="shared" si="0"/>
        <v>50000000</v>
      </c>
      <c r="E61" s="256">
        <f t="shared" si="0"/>
        <v>0</v>
      </c>
      <c r="F61" s="256">
        <f t="shared" si="0"/>
        <v>0</v>
      </c>
      <c r="G61" s="256">
        <f t="shared" si="0"/>
        <v>0</v>
      </c>
      <c r="H61" s="256">
        <f t="shared" si="0"/>
        <v>0</v>
      </c>
    </row>
    <row r="62" spans="1:8" ht="21" customHeight="1" x14ac:dyDescent="0.3">
      <c r="A62" s="251">
        <v>2035090</v>
      </c>
      <c r="B62" s="252">
        <v>20</v>
      </c>
      <c r="C62" s="253" t="s">
        <v>115</v>
      </c>
      <c r="D62" s="256">
        <v>50000000</v>
      </c>
      <c r="E62" s="256">
        <v>0</v>
      </c>
      <c r="F62" s="256">
        <v>0</v>
      </c>
      <c r="G62" s="256">
        <v>0</v>
      </c>
      <c r="H62" s="255">
        <v>0</v>
      </c>
    </row>
    <row r="63" spans="1:8" ht="21.75" customHeight="1" x14ac:dyDescent="0.3">
      <c r="A63" s="251">
        <v>204</v>
      </c>
      <c r="B63" s="252"/>
      <c r="C63" s="253" t="s">
        <v>46</v>
      </c>
      <c r="D63" s="256">
        <f>+D66+D64+D71+D87+D90+D92+D97+D101+D106+D107+D109+D103</f>
        <v>8534174910</v>
      </c>
      <c r="E63" s="256">
        <f>+E66+E64+E71+E87+E90+E92+E97+E101+E106+E107+E109+E103</f>
        <v>5586251772.6599998</v>
      </c>
      <c r="F63" s="256">
        <f>+F66+F64+F71+F87+F90+F92+F97+F101+F106+F107+F109+F103</f>
        <v>4611312221.6599998</v>
      </c>
      <c r="G63" s="256">
        <f>+G66+G64+G71+G87+G90+G92+G97+G101+G106+G107+G109+G103</f>
        <v>2091562935.1100001</v>
      </c>
      <c r="H63" s="255">
        <f>+H66+H64+H71+H87+H90+H92+H97+H101+H106+H107+H109+H103</f>
        <v>2091562935.1100001</v>
      </c>
    </row>
    <row r="64" spans="1:8" ht="22.5" customHeight="1" x14ac:dyDescent="0.3">
      <c r="A64" s="251">
        <v>2041</v>
      </c>
      <c r="B64" s="252"/>
      <c r="C64" s="253" t="s">
        <v>116</v>
      </c>
      <c r="D64" s="254">
        <f>SUM(D65:D65)</f>
        <v>0</v>
      </c>
      <c r="E64" s="254">
        <f>SUM(E65:E65)</f>
        <v>0</v>
      </c>
      <c r="F64" s="254">
        <f>SUM(F65:F65)</f>
        <v>0</v>
      </c>
      <c r="G64" s="254">
        <f>SUM(G65:G65)</f>
        <v>0</v>
      </c>
      <c r="H64" s="255">
        <f>SUM(H65:H65)</f>
        <v>0</v>
      </c>
    </row>
    <row r="65" spans="1:8" ht="24.75" customHeight="1" x14ac:dyDescent="0.3">
      <c r="A65" s="251">
        <v>20418</v>
      </c>
      <c r="B65" s="252">
        <v>20</v>
      </c>
      <c r="C65" s="253" t="s">
        <v>117</v>
      </c>
      <c r="D65" s="254">
        <v>0</v>
      </c>
      <c r="E65" s="254">
        <v>0</v>
      </c>
      <c r="F65" s="254">
        <v>0</v>
      </c>
      <c r="G65" s="254">
        <v>0</v>
      </c>
      <c r="H65" s="255">
        <v>0</v>
      </c>
    </row>
    <row r="66" spans="1:8" ht="31.5" customHeight="1" x14ac:dyDescent="0.3">
      <c r="A66" s="251">
        <v>2044</v>
      </c>
      <c r="B66" s="252"/>
      <c r="C66" s="253" t="s">
        <v>47</v>
      </c>
      <c r="D66" s="254">
        <f>SUM(D67:D70)</f>
        <v>109500228</v>
      </c>
      <c r="E66" s="254">
        <f>SUM(E67:E70)</f>
        <v>63141682</v>
      </c>
      <c r="F66" s="254">
        <f>SUM(F67:F70)</f>
        <v>62200000</v>
      </c>
      <c r="G66" s="254">
        <f>SUM(G67:G70)</f>
        <v>8805084</v>
      </c>
      <c r="H66" s="255">
        <f>SUM(H67:H70)</f>
        <v>8805084</v>
      </c>
    </row>
    <row r="67" spans="1:8" ht="31.5" customHeight="1" x14ac:dyDescent="0.3">
      <c r="A67" s="251">
        <v>20441</v>
      </c>
      <c r="B67" s="252">
        <v>20</v>
      </c>
      <c r="C67" s="253" t="s">
        <v>48</v>
      </c>
      <c r="D67" s="254">
        <v>67000277</v>
      </c>
      <c r="E67" s="254">
        <v>60704547</v>
      </c>
      <c r="F67" s="254">
        <v>60600000</v>
      </c>
      <c r="G67" s="254">
        <v>7205084</v>
      </c>
      <c r="H67" s="255">
        <v>7205084</v>
      </c>
    </row>
    <row r="68" spans="1:8" ht="31.5" customHeight="1" x14ac:dyDescent="0.3">
      <c r="A68" s="251">
        <v>204415</v>
      </c>
      <c r="B68" s="252">
        <v>20</v>
      </c>
      <c r="C68" s="253" t="s">
        <v>119</v>
      </c>
      <c r="D68" s="254">
        <v>33999951</v>
      </c>
      <c r="E68" s="254">
        <v>777507</v>
      </c>
      <c r="F68" s="254">
        <v>600000</v>
      </c>
      <c r="G68" s="254">
        <v>600000</v>
      </c>
      <c r="H68" s="255">
        <v>600000</v>
      </c>
    </row>
    <row r="69" spans="1:8" ht="31.5" customHeight="1" x14ac:dyDescent="0.3">
      <c r="A69" s="251">
        <v>204418</v>
      </c>
      <c r="B69" s="252">
        <v>20</v>
      </c>
      <c r="C69" s="253" t="s">
        <v>120</v>
      </c>
      <c r="D69" s="254">
        <v>6000000</v>
      </c>
      <c r="E69" s="254">
        <v>1359628</v>
      </c>
      <c r="F69" s="254">
        <v>700000</v>
      </c>
      <c r="G69" s="254">
        <v>700000</v>
      </c>
      <c r="H69" s="255">
        <v>700000</v>
      </c>
    </row>
    <row r="70" spans="1:8" ht="31.5" customHeight="1" x14ac:dyDescent="0.3">
      <c r="A70" s="251">
        <v>204423</v>
      </c>
      <c r="B70" s="252">
        <v>20</v>
      </c>
      <c r="C70" s="253" t="s">
        <v>121</v>
      </c>
      <c r="D70" s="254">
        <v>2500000</v>
      </c>
      <c r="E70" s="254">
        <v>300000</v>
      </c>
      <c r="F70" s="254">
        <v>300000</v>
      </c>
      <c r="G70" s="254">
        <v>300000</v>
      </c>
      <c r="H70" s="255">
        <v>300000</v>
      </c>
    </row>
    <row r="71" spans="1:8" ht="31.5" customHeight="1" x14ac:dyDescent="0.3">
      <c r="A71" s="251">
        <v>2045</v>
      </c>
      <c r="B71" s="252"/>
      <c r="C71" s="253" t="s">
        <v>49</v>
      </c>
      <c r="D71" s="254">
        <f>SUM(D72:D77)</f>
        <v>698200003</v>
      </c>
      <c r="E71" s="254">
        <f>SUM(E72:E77)</f>
        <v>375711588.69999999</v>
      </c>
      <c r="F71" s="254">
        <f>SUM(F72:F77)</f>
        <v>247511588.69999999</v>
      </c>
      <c r="G71" s="254">
        <f>SUM(G72:G77)</f>
        <v>12833765</v>
      </c>
      <c r="H71" s="255">
        <f>SUM(H72:H77)</f>
        <v>12833765</v>
      </c>
    </row>
    <row r="72" spans="1:8" ht="27.75" customHeight="1" x14ac:dyDescent="0.3">
      <c r="A72" s="251">
        <v>20451</v>
      </c>
      <c r="B72" s="252">
        <v>20</v>
      </c>
      <c r="C72" s="253" t="s">
        <v>50</v>
      </c>
      <c r="D72" s="254">
        <v>25000001</v>
      </c>
      <c r="E72" s="254">
        <v>25000000</v>
      </c>
      <c r="F72" s="254">
        <v>0</v>
      </c>
      <c r="G72" s="254">
        <v>0</v>
      </c>
      <c r="H72" s="255">
        <v>0</v>
      </c>
    </row>
    <row r="73" spans="1:8" ht="29.25" customHeight="1" x14ac:dyDescent="0.3">
      <c r="A73" s="251">
        <v>20452</v>
      </c>
      <c r="B73" s="252">
        <v>20</v>
      </c>
      <c r="C73" s="253" t="s">
        <v>122</v>
      </c>
      <c r="D73" s="254">
        <v>25000002</v>
      </c>
      <c r="E73" s="254">
        <v>25000000</v>
      </c>
      <c r="F73" s="254">
        <v>0</v>
      </c>
      <c r="G73" s="254">
        <v>0</v>
      </c>
      <c r="H73" s="255">
        <v>0</v>
      </c>
    </row>
    <row r="74" spans="1:8" ht="30.6" customHeight="1" x14ac:dyDescent="0.3">
      <c r="A74" s="251">
        <v>20456</v>
      </c>
      <c r="B74" s="252">
        <v>20</v>
      </c>
      <c r="C74" s="286" t="s">
        <v>123</v>
      </c>
      <c r="D74" s="254">
        <v>78200000</v>
      </c>
      <c r="E74" s="254">
        <v>78200000</v>
      </c>
      <c r="F74" s="254">
        <v>0</v>
      </c>
      <c r="G74" s="254">
        <v>0</v>
      </c>
      <c r="H74" s="255">
        <v>0</v>
      </c>
    </row>
    <row r="75" spans="1:8" ht="27.75" customHeight="1" x14ac:dyDescent="0.3">
      <c r="A75" s="251">
        <v>20458</v>
      </c>
      <c r="B75" s="252">
        <v>20</v>
      </c>
      <c r="C75" s="253" t="s">
        <v>124</v>
      </c>
      <c r="D75" s="254">
        <v>170000000</v>
      </c>
      <c r="E75" s="254">
        <v>51511588.700000003</v>
      </c>
      <c r="F75" s="254">
        <v>51511588.700000003</v>
      </c>
      <c r="G75" s="254">
        <v>12833765</v>
      </c>
      <c r="H75" s="255">
        <v>12833765</v>
      </c>
    </row>
    <row r="76" spans="1:8" ht="27.75" customHeight="1" x14ac:dyDescent="0.3">
      <c r="A76" s="251">
        <v>204510</v>
      </c>
      <c r="B76" s="252">
        <v>20</v>
      </c>
      <c r="C76" s="253" t="s">
        <v>53</v>
      </c>
      <c r="D76" s="254">
        <v>400000000</v>
      </c>
      <c r="E76" s="254">
        <v>196000000</v>
      </c>
      <c r="F76" s="254">
        <v>196000000</v>
      </c>
      <c r="G76" s="254">
        <v>0</v>
      </c>
      <c r="H76" s="255">
        <v>0</v>
      </c>
    </row>
    <row r="77" spans="1:8" ht="27.75" customHeight="1" thickBot="1" x14ac:dyDescent="0.35">
      <c r="A77" s="260">
        <v>204513</v>
      </c>
      <c r="B77" s="261">
        <v>20</v>
      </c>
      <c r="C77" s="262" t="s">
        <v>125</v>
      </c>
      <c r="D77" s="263">
        <v>0</v>
      </c>
      <c r="E77" s="263">
        <v>0</v>
      </c>
      <c r="F77" s="263">
        <v>0</v>
      </c>
      <c r="G77" s="263">
        <v>0</v>
      </c>
      <c r="H77" s="264">
        <v>0</v>
      </c>
    </row>
    <row r="78" spans="1:8" ht="16.2" thickBot="1" x14ac:dyDescent="0.35">
      <c r="A78" s="265"/>
      <c r="B78" s="266"/>
      <c r="C78" s="267"/>
      <c r="D78" s="268"/>
      <c r="E78" s="268"/>
      <c r="F78" s="268"/>
      <c r="G78" s="268"/>
      <c r="H78" s="268"/>
    </row>
    <row r="79" spans="1:8" x14ac:dyDescent="0.3">
      <c r="A79" s="738" t="s">
        <v>1</v>
      </c>
      <c r="B79" s="739"/>
      <c r="C79" s="739"/>
      <c r="D79" s="739"/>
      <c r="E79" s="739"/>
      <c r="F79" s="739"/>
      <c r="G79" s="739"/>
      <c r="H79" s="740"/>
    </row>
    <row r="80" spans="1:8" x14ac:dyDescent="0.3">
      <c r="A80" s="735" t="s">
        <v>95</v>
      </c>
      <c r="B80" s="736"/>
      <c r="C80" s="736"/>
      <c r="D80" s="736"/>
      <c r="E80" s="736"/>
      <c r="F80" s="736"/>
      <c r="G80" s="736"/>
      <c r="H80" s="737"/>
    </row>
    <row r="81" spans="1:8" x14ac:dyDescent="0.3">
      <c r="A81" s="224" t="s">
        <v>0</v>
      </c>
      <c r="H81" s="223"/>
    </row>
    <row r="82" spans="1:8" ht="3.75" customHeight="1" x14ac:dyDescent="0.3">
      <c r="A82" s="222"/>
      <c r="H82" s="225"/>
    </row>
    <row r="83" spans="1:8" ht="15" thickBot="1" x14ac:dyDescent="0.35">
      <c r="A83" s="222" t="s">
        <v>96</v>
      </c>
      <c r="C83" s="220" t="s">
        <v>4</v>
      </c>
      <c r="E83" s="221" t="str">
        <f>E54</f>
        <v>MES:</v>
      </c>
      <c r="F83" s="221" t="str">
        <f>F7</f>
        <v>FEBRERO</v>
      </c>
      <c r="G83" s="221" t="str">
        <f>G54</f>
        <v xml:space="preserve">                                VIGENCIA FISCAL:      2018</v>
      </c>
      <c r="H83" s="223"/>
    </row>
    <row r="84" spans="1:8" ht="6.75" hidden="1" customHeight="1" thickBot="1" x14ac:dyDescent="0.35">
      <c r="A84" s="222"/>
      <c r="H84" s="223"/>
    </row>
    <row r="85" spans="1:8" ht="15" thickBot="1" x14ac:dyDescent="0.35">
      <c r="A85" s="272"/>
      <c r="B85" s="273"/>
      <c r="C85" s="274"/>
      <c r="D85" s="275"/>
      <c r="E85" s="275"/>
      <c r="F85" s="275"/>
      <c r="G85" s="275"/>
      <c r="H85" s="276"/>
    </row>
    <row r="86" spans="1:8" ht="36" customHeight="1" thickBot="1" x14ac:dyDescent="0.35">
      <c r="A86" s="287" t="s">
        <v>98</v>
      </c>
      <c r="B86" s="236"/>
      <c r="C86" s="237" t="s">
        <v>99</v>
      </c>
      <c r="D86" s="238" t="s">
        <v>100</v>
      </c>
      <c r="E86" s="238" t="s">
        <v>101</v>
      </c>
      <c r="F86" s="238" t="s">
        <v>102</v>
      </c>
      <c r="G86" s="238" t="s">
        <v>103</v>
      </c>
      <c r="H86" s="239" t="s">
        <v>195</v>
      </c>
    </row>
    <row r="87" spans="1:8" ht="18.75" customHeight="1" x14ac:dyDescent="0.3">
      <c r="A87" s="251">
        <v>2046</v>
      </c>
      <c r="B87" s="252"/>
      <c r="C87" s="253" t="s">
        <v>55</v>
      </c>
      <c r="D87" s="254">
        <f>+D88+D89</f>
        <v>61000000</v>
      </c>
      <c r="E87" s="254">
        <f>+E88+E89</f>
        <v>15624377.960000001</v>
      </c>
      <c r="F87" s="254">
        <f>+F88+F89</f>
        <v>15591948.960000001</v>
      </c>
      <c r="G87" s="254">
        <f>+G88+G89</f>
        <v>1199586.1100000001</v>
      </c>
      <c r="H87" s="254">
        <f>+H88+H89</f>
        <v>1199586.1100000001</v>
      </c>
    </row>
    <row r="88" spans="1:8" ht="18.75" customHeight="1" x14ac:dyDescent="0.3">
      <c r="A88" s="251">
        <v>20465</v>
      </c>
      <c r="B88" s="252">
        <v>20</v>
      </c>
      <c r="C88" s="253" t="s">
        <v>57</v>
      </c>
      <c r="D88" s="254">
        <v>60000000</v>
      </c>
      <c r="E88" s="254">
        <v>15491948.960000001</v>
      </c>
      <c r="F88" s="254">
        <v>15491948.960000001</v>
      </c>
      <c r="G88" s="254">
        <v>1099586.1100000001</v>
      </c>
      <c r="H88" s="255">
        <v>1099586.1100000001</v>
      </c>
    </row>
    <row r="89" spans="1:8" ht="18.75" customHeight="1" x14ac:dyDescent="0.3">
      <c r="A89" s="251">
        <v>20467</v>
      </c>
      <c r="B89" s="252">
        <v>20</v>
      </c>
      <c r="C89" s="253" t="s">
        <v>126</v>
      </c>
      <c r="D89" s="254">
        <v>1000000</v>
      </c>
      <c r="E89" s="254">
        <v>132429</v>
      </c>
      <c r="F89" s="254">
        <v>100000</v>
      </c>
      <c r="G89" s="254">
        <v>100000</v>
      </c>
      <c r="H89" s="255">
        <v>100000</v>
      </c>
    </row>
    <row r="90" spans="1:8" ht="18.75" customHeight="1" x14ac:dyDescent="0.3">
      <c r="A90" s="251">
        <v>2047</v>
      </c>
      <c r="B90" s="252"/>
      <c r="C90" s="253" t="s">
        <v>58</v>
      </c>
      <c r="D90" s="254">
        <f>+D91</f>
        <v>50000001</v>
      </c>
      <c r="E90" s="254">
        <f>+E91</f>
        <v>17265952</v>
      </c>
      <c r="F90" s="254">
        <f>+F91</f>
        <v>16500000</v>
      </c>
      <c r="G90" s="254">
        <f>+G91</f>
        <v>2500000</v>
      </c>
      <c r="H90" s="255">
        <f>+H91</f>
        <v>2500000</v>
      </c>
    </row>
    <row r="91" spans="1:8" ht="18.75" customHeight="1" x14ac:dyDescent="0.3">
      <c r="A91" s="251">
        <v>20476</v>
      </c>
      <c r="B91" s="252">
        <v>20</v>
      </c>
      <c r="C91" s="253" t="s">
        <v>59</v>
      </c>
      <c r="D91" s="254">
        <v>50000001</v>
      </c>
      <c r="E91" s="254">
        <v>17265952</v>
      </c>
      <c r="F91" s="254">
        <v>16500000</v>
      </c>
      <c r="G91" s="254">
        <v>2500000</v>
      </c>
      <c r="H91" s="255">
        <v>2500000</v>
      </c>
    </row>
    <row r="92" spans="1:8" ht="18.75" customHeight="1" x14ac:dyDescent="0.3">
      <c r="A92" s="251">
        <v>2048</v>
      </c>
      <c r="B92" s="252"/>
      <c r="C92" s="253" t="s">
        <v>60</v>
      </c>
      <c r="D92" s="254">
        <f>SUM(D93:D96)</f>
        <v>381000001</v>
      </c>
      <c r="E92" s="254">
        <f>SUM(E93:E96)</f>
        <v>310143796</v>
      </c>
      <c r="F92" s="254">
        <f>SUM(F93:F96)</f>
        <v>82408206</v>
      </c>
      <c r="G92" s="254">
        <f>SUM(G93:G96)</f>
        <v>82408206</v>
      </c>
      <c r="H92" s="255">
        <f>SUM(H93:H96)</f>
        <v>82408206</v>
      </c>
    </row>
    <row r="93" spans="1:8" ht="18.75" customHeight="1" x14ac:dyDescent="0.3">
      <c r="A93" s="251">
        <v>20481</v>
      </c>
      <c r="B93" s="252">
        <v>20</v>
      </c>
      <c r="C93" s="253" t="s">
        <v>127</v>
      </c>
      <c r="D93" s="254">
        <v>5000000</v>
      </c>
      <c r="E93" s="254">
        <v>86870</v>
      </c>
      <c r="F93" s="254">
        <v>86870</v>
      </c>
      <c r="G93" s="254">
        <v>86870</v>
      </c>
      <c r="H93" s="255">
        <v>86870</v>
      </c>
    </row>
    <row r="94" spans="1:8" ht="18.75" customHeight="1" x14ac:dyDescent="0.3">
      <c r="A94" s="251">
        <v>20482</v>
      </c>
      <c r="B94" s="252">
        <v>20</v>
      </c>
      <c r="C94" s="253" t="s">
        <v>128</v>
      </c>
      <c r="D94" s="254">
        <v>300000000</v>
      </c>
      <c r="E94" s="254">
        <v>300000000</v>
      </c>
      <c r="F94" s="254">
        <v>72264410</v>
      </c>
      <c r="G94" s="254">
        <v>72264410</v>
      </c>
      <c r="H94" s="255">
        <v>72264410</v>
      </c>
    </row>
    <row r="95" spans="1:8" ht="18.75" customHeight="1" x14ac:dyDescent="0.3">
      <c r="A95" s="251">
        <v>20485</v>
      </c>
      <c r="B95" s="252">
        <v>20</v>
      </c>
      <c r="C95" s="253" t="s">
        <v>129</v>
      </c>
      <c r="D95" s="254">
        <v>16000000</v>
      </c>
      <c r="E95" s="254">
        <v>1224783</v>
      </c>
      <c r="F95" s="254">
        <v>1224783</v>
      </c>
      <c r="G95" s="254">
        <v>1224783</v>
      </c>
      <c r="H95" s="255">
        <v>1224783</v>
      </c>
    </row>
    <row r="96" spans="1:8" ht="18.75" customHeight="1" x14ac:dyDescent="0.3">
      <c r="A96" s="251">
        <v>20486</v>
      </c>
      <c r="B96" s="252">
        <v>20</v>
      </c>
      <c r="C96" s="253" t="s">
        <v>61</v>
      </c>
      <c r="D96" s="254">
        <v>60000001</v>
      </c>
      <c r="E96" s="254">
        <v>8832143</v>
      </c>
      <c r="F96" s="254">
        <v>8832143</v>
      </c>
      <c r="G96" s="254">
        <v>8832143</v>
      </c>
      <c r="H96" s="255">
        <v>8832143</v>
      </c>
    </row>
    <row r="97" spans="1:8" ht="18.75" customHeight="1" x14ac:dyDescent="0.3">
      <c r="A97" s="251">
        <v>2049</v>
      </c>
      <c r="B97" s="252"/>
      <c r="C97" s="253" t="s">
        <v>62</v>
      </c>
      <c r="D97" s="254">
        <f>SUM(D98:D100)</f>
        <v>898000000</v>
      </c>
      <c r="E97" s="254">
        <f>SUM(E98:E100)</f>
        <v>797454376</v>
      </c>
      <c r="F97" s="254">
        <f>SUM(F98:F100)</f>
        <v>683507855</v>
      </c>
      <c r="G97" s="254">
        <f>SUM(G98:G100)</f>
        <v>681660335</v>
      </c>
      <c r="H97" s="255">
        <f>SUM(H98:H100)</f>
        <v>681660335</v>
      </c>
    </row>
    <row r="98" spans="1:8" ht="18.75" customHeight="1" x14ac:dyDescent="0.3">
      <c r="A98" s="251">
        <v>20495</v>
      </c>
      <c r="B98" s="252">
        <v>20</v>
      </c>
      <c r="C98" s="253" t="s">
        <v>130</v>
      </c>
      <c r="D98" s="254">
        <v>90000000</v>
      </c>
      <c r="E98" s="254">
        <v>88308975</v>
      </c>
      <c r="F98" s="254">
        <v>0</v>
      </c>
      <c r="G98" s="254">
        <v>0</v>
      </c>
      <c r="H98" s="255">
        <v>0</v>
      </c>
    </row>
    <row r="99" spans="1:8" ht="18.75" customHeight="1" x14ac:dyDescent="0.3">
      <c r="A99" s="251">
        <v>204911</v>
      </c>
      <c r="B99" s="252">
        <v>20</v>
      </c>
      <c r="C99" s="253" t="s">
        <v>131</v>
      </c>
      <c r="D99" s="254">
        <v>180000000</v>
      </c>
      <c r="E99" s="254">
        <v>81939606</v>
      </c>
      <c r="F99" s="254">
        <v>56302060</v>
      </c>
      <c r="G99" s="254">
        <v>54454540</v>
      </c>
      <c r="H99" s="255">
        <v>54454540</v>
      </c>
    </row>
    <row r="100" spans="1:8" ht="18.75" customHeight="1" x14ac:dyDescent="0.3">
      <c r="A100" s="251">
        <v>204913</v>
      </c>
      <c r="B100" s="252">
        <v>20</v>
      </c>
      <c r="C100" s="253" t="s">
        <v>132</v>
      </c>
      <c r="D100" s="254">
        <v>628000000</v>
      </c>
      <c r="E100" s="254">
        <v>627205795</v>
      </c>
      <c r="F100" s="254">
        <v>627205795</v>
      </c>
      <c r="G100" s="254">
        <v>627205795</v>
      </c>
      <c r="H100" s="255">
        <v>627205795</v>
      </c>
    </row>
    <row r="101" spans="1:8" ht="18.75" customHeight="1" x14ac:dyDescent="0.3">
      <c r="A101" s="251">
        <v>20410</v>
      </c>
      <c r="B101" s="252"/>
      <c r="C101" s="253" t="s">
        <v>133</v>
      </c>
      <c r="D101" s="254">
        <f>+D102</f>
        <v>5252542025</v>
      </c>
      <c r="E101" s="254">
        <f>+E102</f>
        <v>3106210000</v>
      </c>
      <c r="F101" s="254">
        <f>+F102</f>
        <v>3106210000</v>
      </c>
      <c r="G101" s="254">
        <f>+G102</f>
        <v>1043890478</v>
      </c>
      <c r="H101" s="255">
        <f>+H102</f>
        <v>1043890478</v>
      </c>
    </row>
    <row r="102" spans="1:8" ht="18.75" customHeight="1" x14ac:dyDescent="0.3">
      <c r="A102" s="251">
        <v>204102</v>
      </c>
      <c r="B102" s="252">
        <v>20</v>
      </c>
      <c r="C102" s="253" t="s">
        <v>134</v>
      </c>
      <c r="D102" s="254">
        <v>5252542025</v>
      </c>
      <c r="E102" s="254">
        <v>3106210000</v>
      </c>
      <c r="F102" s="254">
        <v>3106210000</v>
      </c>
      <c r="G102" s="254">
        <v>1043890478</v>
      </c>
      <c r="H102" s="255">
        <v>1043890478</v>
      </c>
    </row>
    <row r="103" spans="1:8" ht="18.75" customHeight="1" x14ac:dyDescent="0.3">
      <c r="A103" s="251">
        <v>20411</v>
      </c>
      <c r="B103" s="252"/>
      <c r="C103" s="253" t="s">
        <v>135</v>
      </c>
      <c r="D103" s="254">
        <f>+D104+D105</f>
        <v>40000001</v>
      </c>
      <c r="E103" s="254">
        <f>+E104+E105</f>
        <v>3000000</v>
      </c>
      <c r="F103" s="254">
        <f>+F104+F105</f>
        <v>0</v>
      </c>
      <c r="G103" s="254">
        <f>+G104+G105</f>
        <v>0</v>
      </c>
      <c r="H103" s="254">
        <f>+H104+H105</f>
        <v>0</v>
      </c>
    </row>
    <row r="104" spans="1:8" ht="18.75" customHeight="1" x14ac:dyDescent="0.3">
      <c r="A104" s="251">
        <v>204111</v>
      </c>
      <c r="B104" s="252">
        <v>20</v>
      </c>
      <c r="C104" s="253" t="s">
        <v>136</v>
      </c>
      <c r="D104" s="254">
        <v>20000001</v>
      </c>
      <c r="E104" s="254">
        <v>0</v>
      </c>
      <c r="F104" s="254">
        <v>0</v>
      </c>
      <c r="G104" s="254">
        <v>0</v>
      </c>
      <c r="H104" s="255">
        <v>0</v>
      </c>
    </row>
    <row r="105" spans="1:8" ht="18.75" customHeight="1" x14ac:dyDescent="0.3">
      <c r="A105" s="251">
        <v>204112</v>
      </c>
      <c r="B105" s="252">
        <v>20</v>
      </c>
      <c r="C105" s="253" t="s">
        <v>137</v>
      </c>
      <c r="D105" s="254">
        <v>20000000</v>
      </c>
      <c r="E105" s="254">
        <v>3000000</v>
      </c>
      <c r="F105" s="254">
        <v>0</v>
      </c>
      <c r="G105" s="254">
        <v>0</v>
      </c>
      <c r="H105" s="255">
        <v>0</v>
      </c>
    </row>
    <row r="106" spans="1:8" ht="18.75" customHeight="1" x14ac:dyDescent="0.3">
      <c r="A106" s="251">
        <v>20414</v>
      </c>
      <c r="B106" s="252">
        <v>20</v>
      </c>
      <c r="C106" s="253" t="s">
        <v>63</v>
      </c>
      <c r="D106" s="254">
        <v>5000000</v>
      </c>
      <c r="E106" s="254">
        <v>2500000</v>
      </c>
      <c r="F106" s="254">
        <v>0</v>
      </c>
      <c r="G106" s="254">
        <v>0</v>
      </c>
      <c r="H106" s="255">
        <v>0</v>
      </c>
    </row>
    <row r="107" spans="1:8" ht="18.75" customHeight="1" x14ac:dyDescent="0.3">
      <c r="A107" s="251">
        <v>20421</v>
      </c>
      <c r="B107" s="252"/>
      <c r="C107" s="253" t="s">
        <v>138</v>
      </c>
      <c r="D107" s="254">
        <f>+D108</f>
        <v>20000000</v>
      </c>
      <c r="E107" s="254">
        <f>+E108</f>
        <v>20000000</v>
      </c>
      <c r="F107" s="254">
        <f>+F108</f>
        <v>20000000</v>
      </c>
      <c r="G107" s="254">
        <f>+G108</f>
        <v>0</v>
      </c>
      <c r="H107" s="254">
        <f>+H108</f>
        <v>0</v>
      </c>
    </row>
    <row r="108" spans="1:8" ht="18.75" customHeight="1" x14ac:dyDescent="0.3">
      <c r="A108" s="251">
        <v>204214</v>
      </c>
      <c r="B108" s="252">
        <v>20</v>
      </c>
      <c r="C108" s="253" t="s">
        <v>65</v>
      </c>
      <c r="D108" s="254">
        <v>20000000</v>
      </c>
      <c r="E108" s="254">
        <v>20000000</v>
      </c>
      <c r="F108" s="254">
        <v>20000000</v>
      </c>
      <c r="G108" s="254">
        <v>0</v>
      </c>
      <c r="H108" s="255">
        <v>0</v>
      </c>
    </row>
    <row r="109" spans="1:8" ht="18.75" customHeight="1" x14ac:dyDescent="0.3">
      <c r="A109" s="251">
        <v>20441</v>
      </c>
      <c r="B109" s="252"/>
      <c r="C109" s="253" t="s">
        <v>66</v>
      </c>
      <c r="D109" s="254">
        <f>+D110</f>
        <v>1018932651</v>
      </c>
      <c r="E109" s="254">
        <f>+E110</f>
        <v>875200000</v>
      </c>
      <c r="F109" s="254">
        <f>+F110</f>
        <v>377382623</v>
      </c>
      <c r="G109" s="254">
        <f>+G110</f>
        <v>258265481</v>
      </c>
      <c r="H109" s="255">
        <f>+H110</f>
        <v>258265481</v>
      </c>
    </row>
    <row r="110" spans="1:8" ht="18.75" customHeight="1" x14ac:dyDescent="0.3">
      <c r="A110" s="251">
        <v>2044113</v>
      </c>
      <c r="B110" s="252">
        <v>20</v>
      </c>
      <c r="C110" s="253" t="s">
        <v>66</v>
      </c>
      <c r="D110" s="254">
        <v>1018932651</v>
      </c>
      <c r="E110" s="254">
        <v>875200000</v>
      </c>
      <c r="F110" s="254">
        <v>377382623</v>
      </c>
      <c r="G110" s="254">
        <v>258265481</v>
      </c>
      <c r="H110" s="255">
        <v>258265481</v>
      </c>
    </row>
    <row r="111" spans="1:8" ht="18.75" customHeight="1" x14ac:dyDescent="0.3">
      <c r="A111" s="251">
        <v>3</v>
      </c>
      <c r="B111" s="252"/>
      <c r="C111" s="253" t="s">
        <v>67</v>
      </c>
      <c r="D111" s="254">
        <f>+D112+D115</f>
        <v>11739402503</v>
      </c>
      <c r="E111" s="254">
        <f>+E112+E115</f>
        <v>142132868</v>
      </c>
      <c r="F111" s="254">
        <f>+F112+F115</f>
        <v>142132868</v>
      </c>
      <c r="G111" s="254">
        <f>+G112+G115</f>
        <v>142132868</v>
      </c>
      <c r="H111" s="255">
        <f>+H112+H115</f>
        <v>122132868</v>
      </c>
    </row>
    <row r="112" spans="1:8" ht="18.75" customHeight="1" x14ac:dyDescent="0.3">
      <c r="A112" s="251">
        <v>32</v>
      </c>
      <c r="B112" s="252"/>
      <c r="C112" s="253" t="s">
        <v>140</v>
      </c>
      <c r="D112" s="254">
        <f t="shared" ref="D112:H113" si="1">+D113</f>
        <v>3471400000</v>
      </c>
      <c r="E112" s="254">
        <f t="shared" si="1"/>
        <v>0</v>
      </c>
      <c r="F112" s="254">
        <f t="shared" si="1"/>
        <v>0</v>
      </c>
      <c r="G112" s="254">
        <f t="shared" si="1"/>
        <v>0</v>
      </c>
      <c r="H112" s="255">
        <f t="shared" si="1"/>
        <v>0</v>
      </c>
    </row>
    <row r="113" spans="1:8" ht="18.75" customHeight="1" x14ac:dyDescent="0.3">
      <c r="A113" s="251">
        <v>321</v>
      </c>
      <c r="B113" s="252"/>
      <c r="C113" s="253" t="s">
        <v>141</v>
      </c>
      <c r="D113" s="254">
        <f t="shared" si="1"/>
        <v>3471400000</v>
      </c>
      <c r="E113" s="254">
        <f t="shared" si="1"/>
        <v>0</v>
      </c>
      <c r="F113" s="254">
        <f t="shared" si="1"/>
        <v>0</v>
      </c>
      <c r="G113" s="254">
        <f t="shared" si="1"/>
        <v>0</v>
      </c>
      <c r="H113" s="255">
        <f t="shared" si="1"/>
        <v>0</v>
      </c>
    </row>
    <row r="114" spans="1:8" ht="18.75" customHeight="1" x14ac:dyDescent="0.3">
      <c r="A114" s="251">
        <v>3211</v>
      </c>
      <c r="B114" s="252">
        <v>20</v>
      </c>
      <c r="C114" s="253" t="s">
        <v>142</v>
      </c>
      <c r="D114" s="254">
        <v>3471400000</v>
      </c>
      <c r="E114" s="254">
        <v>0</v>
      </c>
      <c r="F114" s="254">
        <v>0</v>
      </c>
      <c r="G114" s="254">
        <v>0</v>
      </c>
      <c r="H114" s="255">
        <v>0</v>
      </c>
    </row>
    <row r="115" spans="1:8" ht="18.75" customHeight="1" thickBot="1" x14ac:dyDescent="0.35">
      <c r="A115" s="260">
        <v>36</v>
      </c>
      <c r="B115" s="261"/>
      <c r="C115" s="262" t="s">
        <v>68</v>
      </c>
      <c r="D115" s="263">
        <f>+D126</f>
        <v>8268002503</v>
      </c>
      <c r="E115" s="263">
        <f>+E126</f>
        <v>142132868</v>
      </c>
      <c r="F115" s="263">
        <f>+F126</f>
        <v>142132868</v>
      </c>
      <c r="G115" s="263">
        <f>+G126</f>
        <v>142132868</v>
      </c>
      <c r="H115" s="264">
        <f>+H126</f>
        <v>122132868</v>
      </c>
    </row>
    <row r="116" spans="1:8" ht="16.2" thickBot="1" x14ac:dyDescent="0.35">
      <c r="A116" s="265"/>
      <c r="B116" s="266"/>
      <c r="C116" s="267"/>
      <c r="D116" s="269"/>
      <c r="E116" s="269"/>
      <c r="F116" s="269"/>
      <c r="G116" s="269"/>
      <c r="H116" s="269"/>
    </row>
    <row r="117" spans="1:8" x14ac:dyDescent="0.3">
      <c r="A117" s="738" t="s">
        <v>1</v>
      </c>
      <c r="B117" s="739"/>
      <c r="C117" s="739"/>
      <c r="D117" s="739"/>
      <c r="E117" s="739"/>
      <c r="F117" s="739"/>
      <c r="G117" s="739"/>
      <c r="H117" s="740"/>
    </row>
    <row r="118" spans="1:8" ht="12" customHeight="1" x14ac:dyDescent="0.3">
      <c r="A118" s="735" t="s">
        <v>95</v>
      </c>
      <c r="B118" s="736"/>
      <c r="C118" s="736"/>
      <c r="D118" s="736"/>
      <c r="E118" s="736"/>
      <c r="F118" s="736"/>
      <c r="G118" s="736"/>
      <c r="H118" s="737"/>
    </row>
    <row r="119" spans="1:8" ht="3" hidden="1" customHeight="1" x14ac:dyDescent="0.3">
      <c r="A119" s="222"/>
      <c r="H119" s="223"/>
    </row>
    <row r="120" spans="1:8" ht="14.25" customHeight="1" x14ac:dyDescent="0.3">
      <c r="A120" s="224" t="s">
        <v>0</v>
      </c>
      <c r="H120" s="223"/>
    </row>
    <row r="121" spans="1:8" ht="9.75" hidden="1" customHeight="1" x14ac:dyDescent="0.3">
      <c r="A121" s="222"/>
      <c r="H121" s="225"/>
    </row>
    <row r="122" spans="1:8" x14ac:dyDescent="0.3">
      <c r="A122" s="222" t="s">
        <v>96</v>
      </c>
      <c r="C122" s="220" t="s">
        <v>4</v>
      </c>
      <c r="E122" s="221" t="str">
        <f>E83</f>
        <v>MES:</v>
      </c>
      <c r="F122" s="221" t="str">
        <f>F7</f>
        <v>FEBRERO</v>
      </c>
      <c r="G122" s="221" t="str">
        <f>G83:H83</f>
        <v xml:space="preserve">                                VIGENCIA FISCAL:      2018</v>
      </c>
      <c r="H122" s="223"/>
    </row>
    <row r="123" spans="1:8" ht="1.5" customHeight="1" thickBot="1" x14ac:dyDescent="0.35">
      <c r="A123" s="222"/>
      <c r="H123" s="223"/>
    </row>
    <row r="124" spans="1:8" ht="15" thickBot="1" x14ac:dyDescent="0.35">
      <c r="A124" s="272"/>
      <c r="B124" s="273"/>
      <c r="C124" s="274"/>
      <c r="D124" s="275"/>
      <c r="E124" s="275"/>
      <c r="F124" s="275"/>
      <c r="G124" s="275"/>
      <c r="H124" s="276"/>
    </row>
    <row r="125" spans="1:8" ht="27" customHeight="1" thickBot="1" x14ac:dyDescent="0.35">
      <c r="A125" s="287" t="s">
        <v>98</v>
      </c>
      <c r="B125" s="236"/>
      <c r="C125" s="237" t="s">
        <v>99</v>
      </c>
      <c r="D125" s="238" t="s">
        <v>100</v>
      </c>
      <c r="E125" s="238" t="s">
        <v>101</v>
      </c>
      <c r="F125" s="238" t="s">
        <v>102</v>
      </c>
      <c r="G125" s="238" t="s">
        <v>103</v>
      </c>
      <c r="H125" s="239" t="s">
        <v>195</v>
      </c>
    </row>
    <row r="126" spans="1:8" ht="15.6" x14ac:dyDescent="0.3">
      <c r="A126" s="246">
        <v>361</v>
      </c>
      <c r="B126" s="247"/>
      <c r="C126" s="248" t="s">
        <v>69</v>
      </c>
      <c r="D126" s="288">
        <f>+D127+D128</f>
        <v>8268002503</v>
      </c>
      <c r="E126" s="288">
        <f>+E127+E128</f>
        <v>142132868</v>
      </c>
      <c r="F126" s="288">
        <f>+F127+F128</f>
        <v>142132868</v>
      </c>
      <c r="G126" s="288">
        <f>+G127+G128</f>
        <v>142132868</v>
      </c>
      <c r="H126" s="289">
        <f>+H127+H128</f>
        <v>122132868</v>
      </c>
    </row>
    <row r="127" spans="1:8" ht="15.6" x14ac:dyDescent="0.3">
      <c r="A127" s="290">
        <v>3611</v>
      </c>
      <c r="B127" s="291">
        <v>10</v>
      </c>
      <c r="C127" s="292" t="s">
        <v>69</v>
      </c>
      <c r="D127" s="293">
        <f t="shared" ref="D127:H128" si="2">+D129+D131</f>
        <v>1741080189</v>
      </c>
      <c r="E127" s="293">
        <f t="shared" si="2"/>
        <v>0</v>
      </c>
      <c r="F127" s="293">
        <f t="shared" si="2"/>
        <v>0</v>
      </c>
      <c r="G127" s="293">
        <f t="shared" si="2"/>
        <v>0</v>
      </c>
      <c r="H127" s="293">
        <f t="shared" si="2"/>
        <v>0</v>
      </c>
    </row>
    <row r="128" spans="1:8" ht="15.6" x14ac:dyDescent="0.3">
      <c r="A128" s="251">
        <v>3611</v>
      </c>
      <c r="B128" s="252">
        <v>20</v>
      </c>
      <c r="C128" s="253" t="s">
        <v>69</v>
      </c>
      <c r="D128" s="294">
        <f t="shared" si="2"/>
        <v>6526922314</v>
      </c>
      <c r="E128" s="294">
        <f t="shared" si="2"/>
        <v>142132868</v>
      </c>
      <c r="F128" s="294">
        <f t="shared" si="2"/>
        <v>142132868</v>
      </c>
      <c r="G128" s="294">
        <f t="shared" si="2"/>
        <v>142132868</v>
      </c>
      <c r="H128" s="294">
        <f t="shared" si="2"/>
        <v>122132868</v>
      </c>
    </row>
    <row r="129" spans="1:10" ht="15.6" x14ac:dyDescent="0.3">
      <c r="A129" s="251">
        <v>36111</v>
      </c>
      <c r="B129" s="252">
        <v>10</v>
      </c>
      <c r="C129" s="253" t="s">
        <v>143</v>
      </c>
      <c r="D129" s="294">
        <v>541080189</v>
      </c>
      <c r="E129" s="294">
        <v>0</v>
      </c>
      <c r="F129" s="294">
        <v>0</v>
      </c>
      <c r="G129" s="294">
        <v>0</v>
      </c>
      <c r="H129" s="295">
        <v>0</v>
      </c>
    </row>
    <row r="130" spans="1:10" ht="15.6" x14ac:dyDescent="0.3">
      <c r="A130" s="251">
        <v>36112</v>
      </c>
      <c r="B130" s="252">
        <v>20</v>
      </c>
      <c r="C130" s="253" t="s">
        <v>144</v>
      </c>
      <c r="D130" s="294">
        <v>1526922314</v>
      </c>
      <c r="E130" s="294">
        <v>0</v>
      </c>
      <c r="F130" s="294">
        <v>0</v>
      </c>
      <c r="G130" s="294">
        <v>0</v>
      </c>
      <c r="H130" s="295">
        <v>0</v>
      </c>
    </row>
    <row r="131" spans="1:10" ht="15.6" x14ac:dyDescent="0.3">
      <c r="A131" s="251">
        <v>36113</v>
      </c>
      <c r="B131" s="252">
        <v>10</v>
      </c>
      <c r="C131" s="253" t="s">
        <v>70</v>
      </c>
      <c r="D131" s="294">
        <v>1200000000</v>
      </c>
      <c r="E131" s="294">
        <v>0</v>
      </c>
      <c r="F131" s="294">
        <v>0</v>
      </c>
      <c r="G131" s="294">
        <v>0</v>
      </c>
      <c r="H131" s="295">
        <v>0</v>
      </c>
    </row>
    <row r="132" spans="1:10" ht="16.2" thickBot="1" x14ac:dyDescent="0.35">
      <c r="A132" s="290">
        <v>36113</v>
      </c>
      <c r="B132" s="291">
        <v>20</v>
      </c>
      <c r="C132" s="292" t="s">
        <v>70</v>
      </c>
      <c r="D132" s="293">
        <v>5000000000</v>
      </c>
      <c r="E132" s="293">
        <v>142132868</v>
      </c>
      <c r="F132" s="293">
        <v>142132868</v>
      </c>
      <c r="G132" s="293">
        <v>142132868</v>
      </c>
      <c r="H132" s="296">
        <v>122132868</v>
      </c>
    </row>
    <row r="133" spans="1:10" ht="16.5" customHeight="1" thickBot="1" x14ac:dyDescent="0.35">
      <c r="A133" s="240" t="s">
        <v>145</v>
      </c>
      <c r="B133" s="297"/>
      <c r="C133" s="298" t="s">
        <v>146</v>
      </c>
      <c r="D133" s="243">
        <f>+D134</f>
        <v>666693528550</v>
      </c>
      <c r="E133" s="243">
        <f t="shared" ref="E133:H135" si="3">+E134</f>
        <v>0</v>
      </c>
      <c r="F133" s="243">
        <f t="shared" si="3"/>
        <v>0</v>
      </c>
      <c r="G133" s="243">
        <f t="shared" si="3"/>
        <v>0</v>
      </c>
      <c r="H133" s="244">
        <f t="shared" si="3"/>
        <v>0</v>
      </c>
    </row>
    <row r="134" spans="1:10" ht="15.6" x14ac:dyDescent="0.3">
      <c r="A134" s="246">
        <v>7</v>
      </c>
      <c r="B134" s="247"/>
      <c r="C134" s="248" t="s">
        <v>146</v>
      </c>
      <c r="D134" s="288">
        <f>+D135</f>
        <v>666693528550</v>
      </c>
      <c r="E134" s="288">
        <f t="shared" si="3"/>
        <v>0</v>
      </c>
      <c r="F134" s="288">
        <f t="shared" si="3"/>
        <v>0</v>
      </c>
      <c r="G134" s="288">
        <f t="shared" si="3"/>
        <v>0</v>
      </c>
      <c r="H134" s="289">
        <f t="shared" si="3"/>
        <v>0</v>
      </c>
    </row>
    <row r="135" spans="1:10" ht="15.6" x14ac:dyDescent="0.3">
      <c r="A135" s="251">
        <v>71</v>
      </c>
      <c r="B135" s="252"/>
      <c r="C135" s="253" t="s">
        <v>147</v>
      </c>
      <c r="D135" s="294">
        <f>+D136</f>
        <v>666693528550</v>
      </c>
      <c r="E135" s="294">
        <f t="shared" si="3"/>
        <v>0</v>
      </c>
      <c r="F135" s="294">
        <f t="shared" si="3"/>
        <v>0</v>
      </c>
      <c r="G135" s="294">
        <f t="shared" si="3"/>
        <v>0</v>
      </c>
      <c r="H135" s="295">
        <f t="shared" si="3"/>
        <v>0</v>
      </c>
    </row>
    <row r="136" spans="1:10" ht="16.5" customHeight="1" thickBot="1" x14ac:dyDescent="0.35">
      <c r="A136" s="260">
        <v>711</v>
      </c>
      <c r="B136" s="261">
        <v>11</v>
      </c>
      <c r="C136" s="262" t="s">
        <v>148</v>
      </c>
      <c r="D136" s="299">
        <f>549000000000+117693528550</f>
        <v>666693528550</v>
      </c>
      <c r="E136" s="299">
        <v>0</v>
      </c>
      <c r="F136" s="299">
        <v>0</v>
      </c>
      <c r="G136" s="299">
        <v>0</v>
      </c>
      <c r="H136" s="300">
        <v>0</v>
      </c>
      <c r="I136" s="301"/>
    </row>
    <row r="137" spans="1:10" ht="14.25" customHeight="1" thickBot="1" x14ac:dyDescent="0.35">
      <c r="A137" s="240" t="s">
        <v>71</v>
      </c>
      <c r="B137" s="297"/>
      <c r="C137" s="298" t="s">
        <v>72</v>
      </c>
      <c r="D137" s="243">
        <f>+D138+D171+D175+D188</f>
        <v>1755964091635</v>
      </c>
      <c r="E137" s="243">
        <f>+E138+E171+E175+E188</f>
        <v>1610715770722.78</v>
      </c>
      <c r="F137" s="243">
        <f>+F138+F171+F175+F188</f>
        <v>1263434499770.0801</v>
      </c>
      <c r="G137" s="243">
        <f>+G138+G171+G175+G188</f>
        <v>1763862042</v>
      </c>
      <c r="H137" s="244">
        <f>+H138+H171+H175+H188</f>
        <v>1763862042</v>
      </c>
      <c r="J137" s="302"/>
    </row>
    <row r="138" spans="1:10" ht="21.75" customHeight="1" x14ac:dyDescent="0.3">
      <c r="A138" s="246">
        <v>2401</v>
      </c>
      <c r="B138" s="247"/>
      <c r="C138" s="248" t="s">
        <v>149</v>
      </c>
      <c r="D138" s="254">
        <f>+D139</f>
        <v>1554760244384</v>
      </c>
      <c r="E138" s="254">
        <f>+E139</f>
        <v>1474237018423.78</v>
      </c>
      <c r="F138" s="254">
        <f>+F139</f>
        <v>1129169289397.0801</v>
      </c>
      <c r="G138" s="254">
        <f>+G139</f>
        <v>0</v>
      </c>
      <c r="H138" s="255">
        <f>+H139</f>
        <v>0</v>
      </c>
    </row>
    <row r="139" spans="1:10" ht="15.6" x14ac:dyDescent="0.3">
      <c r="A139" s="251">
        <v>24010600</v>
      </c>
      <c r="B139" s="252"/>
      <c r="C139" s="253" t="s">
        <v>73</v>
      </c>
      <c r="D139" s="254">
        <f>+D140+D141+D142+D143+D144+D145+D146+D147+D148+D149+D159+D160+D161+D162+D163+D164+D165+D166+D167+D168+D169+D170</f>
        <v>1554760244384</v>
      </c>
      <c r="E139" s="254">
        <f>+E140+E141+E142+E143+E144+E145+E146+E147+E148+E149+E159+E160+E161+E162+E163+E164+E165+E166+E167+E168+E169+E170</f>
        <v>1474237018423.78</v>
      </c>
      <c r="F139" s="254">
        <f>+F140+F141+F142+F143+F144+F145+F146+F147+F148+F149+F159+F160+F161+F162+F163+F164+F165+F166+F167+F168+F169+F170</f>
        <v>1129169289397.0801</v>
      </c>
      <c r="G139" s="254">
        <f>+G140+G141+G142+G143+G144+G145+G146+G147+G148+G149+G159+G160+G161+G162+G163+G164+G165+G166+G167+G168+G169+G170</f>
        <v>0</v>
      </c>
      <c r="H139" s="254">
        <f>+H140+H141+H142+H143+H144+H145+H146+H147+H148+H149+H159+H160+H161+H162+H163+H164+H165+H166+H167+H168+H169+H170</f>
        <v>0</v>
      </c>
    </row>
    <row r="140" spans="1:10" ht="31.5" customHeight="1" x14ac:dyDescent="0.3">
      <c r="A140" s="251">
        <v>240106002</v>
      </c>
      <c r="B140" s="252">
        <v>10</v>
      </c>
      <c r="C140" s="253" t="s">
        <v>150</v>
      </c>
      <c r="D140" s="254">
        <v>5000000000</v>
      </c>
      <c r="E140" s="254">
        <v>5000000000</v>
      </c>
      <c r="F140" s="254">
        <v>5000000000</v>
      </c>
      <c r="G140" s="254">
        <v>0</v>
      </c>
      <c r="H140" s="255">
        <v>0</v>
      </c>
    </row>
    <row r="141" spans="1:10" ht="46.5" customHeight="1" x14ac:dyDescent="0.3">
      <c r="A141" s="251">
        <v>240106003</v>
      </c>
      <c r="B141" s="252">
        <v>10</v>
      </c>
      <c r="C141" s="253" t="s">
        <v>81</v>
      </c>
      <c r="D141" s="254">
        <v>38623567574</v>
      </c>
      <c r="E141" s="254">
        <v>36651636115.779999</v>
      </c>
      <c r="F141" s="254">
        <v>36632630047.080002</v>
      </c>
      <c r="G141" s="254">
        <v>0</v>
      </c>
      <c r="H141" s="255">
        <v>0</v>
      </c>
    </row>
    <row r="142" spans="1:10" ht="47.25" customHeight="1" x14ac:dyDescent="0.3">
      <c r="A142" s="303">
        <v>240106003</v>
      </c>
      <c r="B142" s="304">
        <v>11</v>
      </c>
      <c r="C142" s="305" t="s">
        <v>81</v>
      </c>
      <c r="D142" s="256">
        <v>10500000000</v>
      </c>
      <c r="E142" s="256">
        <v>0</v>
      </c>
      <c r="F142" s="256">
        <v>0</v>
      </c>
      <c r="G142" s="256">
        <v>0</v>
      </c>
      <c r="H142" s="258">
        <v>0</v>
      </c>
      <c r="J142" s="257"/>
    </row>
    <row r="143" spans="1:10" ht="45" customHeight="1" x14ac:dyDescent="0.3">
      <c r="A143" s="303">
        <v>240106003</v>
      </c>
      <c r="B143" s="304">
        <v>20</v>
      </c>
      <c r="C143" s="305" t="s">
        <v>81</v>
      </c>
      <c r="D143" s="254">
        <v>1236952000</v>
      </c>
      <c r="E143" s="254">
        <v>1231657498</v>
      </c>
      <c r="F143" s="254">
        <v>1231657498</v>
      </c>
      <c r="G143" s="254">
        <v>0</v>
      </c>
      <c r="H143" s="255">
        <v>0</v>
      </c>
    </row>
    <row r="144" spans="1:10" ht="31.5" customHeight="1" x14ac:dyDescent="0.3">
      <c r="A144" s="251">
        <v>240106004</v>
      </c>
      <c r="B144" s="252">
        <v>10</v>
      </c>
      <c r="C144" s="253" t="s">
        <v>74</v>
      </c>
      <c r="D144" s="254">
        <v>2361342060</v>
      </c>
      <c r="E144" s="254">
        <v>2361342060</v>
      </c>
      <c r="F144" s="254">
        <v>2361342060</v>
      </c>
      <c r="G144" s="254">
        <v>0</v>
      </c>
      <c r="H144" s="255">
        <v>0</v>
      </c>
      <c r="I144" s="257"/>
    </row>
    <row r="145" spans="1:215" ht="35.25" customHeight="1" x14ac:dyDescent="0.3">
      <c r="A145" s="251">
        <v>240106005</v>
      </c>
      <c r="B145" s="252">
        <v>10</v>
      </c>
      <c r="C145" s="253" t="s">
        <v>151</v>
      </c>
      <c r="D145" s="254">
        <v>179597709468</v>
      </c>
      <c r="E145" s="254">
        <v>179597709468</v>
      </c>
      <c r="F145" s="254">
        <v>179597709468</v>
      </c>
      <c r="G145" s="254">
        <v>0</v>
      </c>
      <c r="H145" s="255">
        <v>0</v>
      </c>
    </row>
    <row r="146" spans="1:215" ht="60.75" customHeight="1" x14ac:dyDescent="0.3">
      <c r="A146" s="251">
        <v>240106006</v>
      </c>
      <c r="B146" s="252">
        <v>10</v>
      </c>
      <c r="C146" s="253" t="s">
        <v>152</v>
      </c>
      <c r="D146" s="254">
        <v>110755182462</v>
      </c>
      <c r="E146" s="254">
        <v>110755182462</v>
      </c>
      <c r="F146" s="254">
        <v>110755182462</v>
      </c>
      <c r="G146" s="254">
        <v>0</v>
      </c>
      <c r="H146" s="255">
        <v>0</v>
      </c>
    </row>
    <row r="147" spans="1:215" ht="45.75" customHeight="1" x14ac:dyDescent="0.3">
      <c r="A147" s="251">
        <v>240106007</v>
      </c>
      <c r="B147" s="252">
        <v>10</v>
      </c>
      <c r="C147" s="253" t="s">
        <v>201</v>
      </c>
      <c r="D147" s="254">
        <v>47858530962</v>
      </c>
      <c r="E147" s="254">
        <v>47858530962</v>
      </c>
      <c r="F147" s="254">
        <v>47858530962</v>
      </c>
      <c r="G147" s="254">
        <v>0</v>
      </c>
      <c r="H147" s="255">
        <v>0</v>
      </c>
    </row>
    <row r="148" spans="1:215" ht="62.25" customHeight="1" x14ac:dyDescent="0.3">
      <c r="A148" s="251">
        <v>240106008</v>
      </c>
      <c r="B148" s="252">
        <v>10</v>
      </c>
      <c r="C148" s="253" t="s">
        <v>153</v>
      </c>
      <c r="D148" s="254">
        <v>10125416669</v>
      </c>
      <c r="E148" s="254">
        <v>10125416669</v>
      </c>
      <c r="F148" s="254">
        <v>10125416669</v>
      </c>
      <c r="G148" s="254">
        <v>0</v>
      </c>
      <c r="H148" s="255">
        <v>0</v>
      </c>
    </row>
    <row r="149" spans="1:215" ht="96.75" customHeight="1" thickBot="1" x14ac:dyDescent="0.35">
      <c r="A149" s="260">
        <v>240106009</v>
      </c>
      <c r="B149" s="261">
        <v>11</v>
      </c>
      <c r="C149" s="262" t="s">
        <v>154</v>
      </c>
      <c r="D149" s="263">
        <v>138954184228</v>
      </c>
      <c r="E149" s="254">
        <v>138954184228</v>
      </c>
      <c r="F149" s="263">
        <v>138954184228</v>
      </c>
      <c r="G149" s="263">
        <v>0</v>
      </c>
      <c r="H149" s="264">
        <v>0</v>
      </c>
    </row>
    <row r="150" spans="1:215" ht="8.25" customHeight="1" thickBot="1" x14ac:dyDescent="0.35">
      <c r="A150" s="265"/>
      <c r="B150" s="266"/>
      <c r="C150" s="267"/>
      <c r="D150" s="268"/>
      <c r="E150" s="268"/>
      <c r="F150" s="268"/>
      <c r="G150" s="268"/>
      <c r="H150" s="268"/>
    </row>
    <row r="151" spans="1:215" x14ac:dyDescent="0.3">
      <c r="A151" s="738" t="s">
        <v>1</v>
      </c>
      <c r="B151" s="739"/>
      <c r="C151" s="739"/>
      <c r="D151" s="739"/>
      <c r="E151" s="739"/>
      <c r="F151" s="739"/>
      <c r="G151" s="739"/>
      <c r="H151" s="740"/>
    </row>
    <row r="152" spans="1:215" ht="14.25" customHeight="1" x14ac:dyDescent="0.3">
      <c r="A152" s="735" t="s">
        <v>95</v>
      </c>
      <c r="B152" s="736"/>
      <c r="C152" s="736"/>
      <c r="D152" s="736"/>
      <c r="E152" s="736"/>
      <c r="F152" s="736"/>
      <c r="G152" s="736"/>
      <c r="H152" s="737"/>
      <c r="I152" s="736"/>
      <c r="J152" s="736"/>
      <c r="K152" s="736"/>
      <c r="L152" s="736"/>
      <c r="M152" s="736"/>
      <c r="N152" s="736"/>
      <c r="O152" s="737"/>
      <c r="P152" s="735"/>
      <c r="Q152" s="736"/>
      <c r="R152" s="736"/>
      <c r="S152" s="736"/>
      <c r="T152" s="736"/>
      <c r="U152" s="736"/>
      <c r="V152" s="736"/>
      <c r="W152" s="737"/>
      <c r="X152" s="735"/>
      <c r="Y152" s="736"/>
      <c r="Z152" s="736"/>
      <c r="AA152" s="736"/>
      <c r="AB152" s="736"/>
      <c r="AC152" s="736"/>
      <c r="AD152" s="736"/>
      <c r="AE152" s="737"/>
      <c r="AF152" s="735"/>
      <c r="AG152" s="736"/>
      <c r="AH152" s="736"/>
      <c r="AI152" s="736"/>
      <c r="AJ152" s="736"/>
      <c r="AK152" s="736"/>
      <c r="AL152" s="736"/>
      <c r="AM152" s="737"/>
      <c r="AN152" s="735"/>
      <c r="AO152" s="736"/>
      <c r="AP152" s="736"/>
      <c r="AQ152" s="736"/>
      <c r="AR152" s="736"/>
      <c r="AS152" s="736"/>
      <c r="AT152" s="736"/>
      <c r="AU152" s="737"/>
      <c r="AV152" s="735"/>
      <c r="AW152" s="736"/>
      <c r="AX152" s="736"/>
      <c r="AY152" s="736"/>
      <c r="AZ152" s="736"/>
      <c r="BA152" s="736"/>
      <c r="BB152" s="736"/>
      <c r="BC152" s="737"/>
      <c r="BD152" s="735"/>
      <c r="BE152" s="736"/>
      <c r="BF152" s="736"/>
      <c r="BG152" s="736"/>
      <c r="BH152" s="736"/>
      <c r="BI152" s="736"/>
      <c r="BJ152" s="736"/>
      <c r="BK152" s="737"/>
      <c r="BL152" s="735"/>
      <c r="BM152" s="736"/>
      <c r="BN152" s="736"/>
      <c r="BO152" s="736"/>
      <c r="BP152" s="736"/>
      <c r="BQ152" s="736"/>
      <c r="BR152" s="736"/>
      <c r="BS152" s="737"/>
      <c r="BT152" s="735"/>
      <c r="BU152" s="736"/>
      <c r="BV152" s="736"/>
      <c r="BW152" s="736"/>
      <c r="BX152" s="736"/>
      <c r="BY152" s="736"/>
      <c r="BZ152" s="736"/>
      <c r="CA152" s="737"/>
      <c r="CB152" s="735"/>
      <c r="CC152" s="736"/>
      <c r="CD152" s="736"/>
      <c r="CE152" s="736"/>
      <c r="CF152" s="736"/>
      <c r="CG152" s="736"/>
      <c r="CH152" s="736"/>
      <c r="CI152" s="737"/>
      <c r="CJ152" s="735"/>
      <c r="CK152" s="736"/>
      <c r="CL152" s="736"/>
      <c r="CM152" s="736"/>
      <c r="CN152" s="736"/>
      <c r="CO152" s="736"/>
      <c r="CP152" s="736"/>
      <c r="CQ152" s="737"/>
      <c r="CR152" s="735"/>
      <c r="CS152" s="736"/>
      <c r="CT152" s="736"/>
      <c r="CU152" s="736"/>
      <c r="CV152" s="736"/>
      <c r="CW152" s="736"/>
      <c r="CX152" s="736"/>
      <c r="CY152" s="737"/>
      <c r="CZ152" s="735"/>
      <c r="DA152" s="736"/>
      <c r="DB152" s="736"/>
      <c r="DC152" s="736"/>
      <c r="DD152" s="736"/>
      <c r="DE152" s="736"/>
      <c r="DF152" s="736"/>
      <c r="DG152" s="737"/>
      <c r="DH152" s="735"/>
      <c r="DI152" s="736"/>
      <c r="DJ152" s="736"/>
      <c r="DK152" s="736"/>
      <c r="DL152" s="736"/>
      <c r="DM152" s="736"/>
      <c r="DN152" s="736"/>
      <c r="DO152" s="737"/>
      <c r="DP152" s="735"/>
      <c r="DQ152" s="736"/>
      <c r="DR152" s="736"/>
      <c r="DS152" s="736"/>
      <c r="DT152" s="736"/>
      <c r="DU152" s="736"/>
      <c r="DV152" s="736"/>
      <c r="DW152" s="737"/>
      <c r="DX152" s="735"/>
      <c r="DY152" s="736"/>
      <c r="DZ152" s="736"/>
      <c r="EA152" s="736"/>
      <c r="EB152" s="736"/>
      <c r="EC152" s="736"/>
      <c r="ED152" s="736"/>
      <c r="EE152" s="737"/>
      <c r="EF152" s="735"/>
      <c r="EG152" s="736"/>
      <c r="EH152" s="736"/>
      <c r="EI152" s="736"/>
      <c r="EJ152" s="736"/>
      <c r="EK152" s="736"/>
      <c r="EL152" s="736"/>
      <c r="EM152" s="737"/>
      <c r="EN152" s="735"/>
      <c r="EO152" s="736"/>
      <c r="EP152" s="736"/>
      <c r="EQ152" s="736"/>
      <c r="ER152" s="736"/>
      <c r="ES152" s="736"/>
      <c r="ET152" s="736"/>
      <c r="EU152" s="737"/>
      <c r="EV152" s="735"/>
      <c r="EW152" s="736"/>
      <c r="EX152" s="736"/>
      <c r="EY152" s="736"/>
      <c r="EZ152" s="736"/>
      <c r="FA152" s="736"/>
      <c r="FB152" s="736"/>
      <c r="FC152" s="737"/>
      <c r="FD152" s="735"/>
      <c r="FE152" s="736"/>
      <c r="FF152" s="736"/>
      <c r="FG152" s="736"/>
      <c r="FH152" s="736"/>
      <c r="FI152" s="736"/>
      <c r="FJ152" s="736"/>
      <c r="FK152" s="737"/>
      <c r="FL152" s="735"/>
      <c r="FM152" s="736"/>
      <c r="FN152" s="736"/>
      <c r="FO152" s="736"/>
      <c r="FP152" s="736"/>
      <c r="FQ152" s="736"/>
      <c r="FR152" s="736"/>
      <c r="FS152" s="737"/>
      <c r="FT152" s="735"/>
      <c r="FU152" s="736"/>
      <c r="FV152" s="736"/>
      <c r="FW152" s="736"/>
      <c r="FX152" s="736"/>
      <c r="FY152" s="736"/>
      <c r="FZ152" s="736"/>
      <c r="GA152" s="737"/>
      <c r="GB152" s="735"/>
      <c r="GC152" s="736"/>
      <c r="GD152" s="736"/>
      <c r="GE152" s="736"/>
      <c r="GF152" s="736"/>
      <c r="GG152" s="736"/>
      <c r="GH152" s="736"/>
      <c r="GI152" s="737"/>
      <c r="GJ152" s="735"/>
      <c r="GK152" s="736"/>
      <c r="GL152" s="736"/>
      <c r="GM152" s="736"/>
      <c r="GN152" s="736"/>
      <c r="GO152" s="736"/>
      <c r="GP152" s="736"/>
      <c r="GQ152" s="737"/>
      <c r="GR152" s="735"/>
      <c r="GS152" s="736"/>
      <c r="GT152" s="736"/>
      <c r="GU152" s="736"/>
      <c r="GV152" s="736"/>
      <c r="GW152" s="736"/>
      <c r="GX152" s="736"/>
      <c r="GY152" s="737"/>
      <c r="GZ152" s="735"/>
      <c r="HA152" s="736"/>
      <c r="HB152" s="736"/>
      <c r="HC152" s="736"/>
      <c r="HD152" s="736"/>
      <c r="HE152" s="736"/>
      <c r="HF152" s="736"/>
      <c r="HG152" s="737"/>
    </row>
    <row r="153" spans="1:215" ht="3.75" customHeight="1" x14ac:dyDescent="0.3">
      <c r="A153" s="222"/>
      <c r="H153" s="223"/>
      <c r="J153" s="220"/>
      <c r="K153" s="221"/>
      <c r="L153" s="221"/>
      <c r="M153" s="221"/>
      <c r="N153" s="221"/>
      <c r="O153" s="223"/>
      <c r="P153" s="222"/>
      <c r="R153" s="220"/>
      <c r="S153" s="221"/>
      <c r="T153" s="221"/>
      <c r="U153" s="221"/>
      <c r="V153" s="221"/>
      <c r="W153" s="223"/>
      <c r="X153" s="222"/>
      <c r="Z153" s="220"/>
      <c r="AA153" s="221"/>
      <c r="AB153" s="221"/>
      <c r="AC153" s="221"/>
      <c r="AD153" s="221"/>
      <c r="AE153" s="223"/>
      <c r="AF153" s="222"/>
      <c r="AH153" s="220"/>
      <c r="AI153" s="221"/>
      <c r="AJ153" s="221"/>
      <c r="AK153" s="221"/>
      <c r="AL153" s="221"/>
      <c r="AM153" s="223"/>
      <c r="AN153" s="222"/>
      <c r="AP153" s="220"/>
      <c r="AQ153" s="221"/>
      <c r="AR153" s="221"/>
      <c r="AS153" s="221"/>
      <c r="AT153" s="221"/>
      <c r="AU153" s="223"/>
      <c r="AV153" s="222"/>
      <c r="AX153" s="220"/>
      <c r="AY153" s="221"/>
      <c r="AZ153" s="221"/>
      <c r="BA153" s="221"/>
      <c r="BB153" s="221"/>
      <c r="BC153" s="223"/>
      <c r="BD153" s="222"/>
      <c r="BF153" s="220"/>
      <c r="BG153" s="221"/>
      <c r="BH153" s="221"/>
      <c r="BI153" s="221"/>
      <c r="BJ153" s="221"/>
      <c r="BK153" s="223"/>
      <c r="BL153" s="222"/>
      <c r="BN153" s="220"/>
      <c r="BO153" s="221"/>
      <c r="BP153" s="221"/>
      <c r="BQ153" s="221"/>
      <c r="BR153" s="221"/>
      <c r="BS153" s="223"/>
      <c r="BT153" s="222"/>
      <c r="BV153" s="220"/>
      <c r="BW153" s="221"/>
      <c r="BX153" s="221"/>
      <c r="BY153" s="221"/>
      <c r="BZ153" s="221"/>
      <c r="CA153" s="223"/>
      <c r="CB153" s="222"/>
      <c r="CD153" s="220"/>
      <c r="CE153" s="221"/>
      <c r="CF153" s="221"/>
      <c r="CG153" s="221"/>
      <c r="CH153" s="221"/>
      <c r="CI153" s="223"/>
      <c r="CJ153" s="222"/>
      <c r="CL153" s="220"/>
      <c r="CM153" s="221"/>
      <c r="CN153" s="221"/>
      <c r="CO153" s="221"/>
      <c r="CP153" s="221"/>
      <c r="CQ153" s="223"/>
      <c r="CR153" s="222"/>
      <c r="CT153" s="220"/>
      <c r="CU153" s="221"/>
      <c r="CV153" s="221"/>
      <c r="CW153" s="221"/>
      <c r="CX153" s="221"/>
      <c r="CY153" s="223"/>
      <c r="CZ153" s="222"/>
      <c r="DB153" s="220"/>
      <c r="DC153" s="221"/>
      <c r="DD153" s="221"/>
      <c r="DE153" s="221"/>
      <c r="DF153" s="221"/>
      <c r="DG153" s="223"/>
      <c r="DH153" s="222"/>
      <c r="DJ153" s="220"/>
      <c r="DK153" s="221"/>
      <c r="DL153" s="221"/>
      <c r="DM153" s="221"/>
      <c r="DN153" s="221"/>
      <c r="DO153" s="223"/>
      <c r="DP153" s="222"/>
      <c r="DR153" s="220"/>
      <c r="DS153" s="221"/>
      <c r="DT153" s="221"/>
      <c r="DU153" s="221"/>
      <c r="DV153" s="221"/>
      <c r="DW153" s="223"/>
      <c r="DX153" s="222"/>
      <c r="DZ153" s="220"/>
      <c r="EA153" s="221"/>
      <c r="EB153" s="221"/>
      <c r="EC153" s="221"/>
      <c r="ED153" s="221"/>
      <c r="EE153" s="223"/>
      <c r="EF153" s="222"/>
      <c r="EH153" s="220"/>
      <c r="EI153" s="221"/>
      <c r="EJ153" s="221"/>
      <c r="EK153" s="221"/>
      <c r="EL153" s="221"/>
      <c r="EM153" s="223"/>
      <c r="EN153" s="222"/>
      <c r="EP153" s="220"/>
      <c r="EQ153" s="221"/>
      <c r="ER153" s="221"/>
      <c r="ES153" s="221"/>
      <c r="ET153" s="221"/>
      <c r="EU153" s="223"/>
      <c r="EV153" s="222"/>
      <c r="EX153" s="220"/>
      <c r="EY153" s="221"/>
      <c r="EZ153" s="221"/>
      <c r="FA153" s="221"/>
      <c r="FB153" s="221"/>
      <c r="FC153" s="223"/>
      <c r="FD153" s="222"/>
      <c r="FF153" s="220"/>
      <c r="FG153" s="221"/>
      <c r="FH153" s="221"/>
      <c r="FI153" s="221"/>
      <c r="FJ153" s="221"/>
      <c r="FK153" s="223"/>
      <c r="FL153" s="222"/>
      <c r="FN153" s="220"/>
      <c r="FO153" s="221"/>
      <c r="FP153" s="221"/>
      <c r="FQ153" s="221"/>
      <c r="FR153" s="221"/>
      <c r="FS153" s="223"/>
      <c r="FT153" s="222"/>
      <c r="FV153" s="220"/>
      <c r="FW153" s="221"/>
      <c r="FX153" s="221"/>
      <c r="FY153" s="221"/>
      <c r="FZ153" s="221"/>
      <c r="GA153" s="223"/>
      <c r="GB153" s="222"/>
      <c r="GD153" s="220"/>
      <c r="GE153" s="221"/>
      <c r="GF153" s="221"/>
      <c r="GG153" s="221"/>
      <c r="GH153" s="221"/>
      <c r="GI153" s="223"/>
      <c r="GJ153" s="222"/>
      <c r="GL153" s="220"/>
      <c r="GM153" s="221"/>
      <c r="GN153" s="221"/>
      <c r="GO153" s="221"/>
      <c r="GP153" s="221"/>
      <c r="GQ153" s="223"/>
      <c r="GR153" s="222"/>
      <c r="GT153" s="220"/>
      <c r="GU153" s="221"/>
      <c r="GV153" s="221"/>
      <c r="GW153" s="221"/>
      <c r="GX153" s="221"/>
      <c r="GY153" s="223"/>
      <c r="GZ153" s="222"/>
      <c r="HB153" s="220"/>
      <c r="HC153" s="221"/>
      <c r="HD153" s="221"/>
      <c r="HE153" s="221"/>
      <c r="HF153" s="221"/>
      <c r="HG153" s="223"/>
    </row>
    <row r="154" spans="1:215" ht="11.25" customHeight="1" x14ac:dyDescent="0.3">
      <c r="A154" s="224" t="s">
        <v>0</v>
      </c>
      <c r="H154" s="223"/>
      <c r="I154" s="245"/>
      <c r="J154" s="220"/>
      <c r="K154" s="221"/>
      <c r="L154" s="221"/>
      <c r="M154" s="221"/>
      <c r="N154" s="221"/>
      <c r="O154" s="223"/>
      <c r="P154" s="224"/>
      <c r="R154" s="220"/>
      <c r="S154" s="221"/>
      <c r="T154" s="221"/>
      <c r="U154" s="221"/>
      <c r="V154" s="221"/>
      <c r="W154" s="223"/>
      <c r="X154" s="224"/>
      <c r="Z154" s="220"/>
      <c r="AA154" s="221"/>
      <c r="AB154" s="221"/>
      <c r="AC154" s="221"/>
      <c r="AD154" s="221"/>
      <c r="AE154" s="223"/>
      <c r="AF154" s="224"/>
      <c r="AH154" s="220"/>
      <c r="AI154" s="221"/>
      <c r="AJ154" s="221"/>
      <c r="AK154" s="221"/>
      <c r="AL154" s="221"/>
      <c r="AM154" s="223"/>
      <c r="AN154" s="224"/>
      <c r="AP154" s="220"/>
      <c r="AQ154" s="221"/>
      <c r="AR154" s="221"/>
      <c r="AS154" s="221"/>
      <c r="AT154" s="221"/>
      <c r="AU154" s="223"/>
      <c r="AV154" s="224"/>
      <c r="AX154" s="220"/>
      <c r="AY154" s="221"/>
      <c r="AZ154" s="221"/>
      <c r="BA154" s="221"/>
      <c r="BB154" s="221"/>
      <c r="BC154" s="223"/>
      <c r="BD154" s="224"/>
      <c r="BF154" s="220"/>
      <c r="BG154" s="221"/>
      <c r="BH154" s="221"/>
      <c r="BI154" s="221"/>
      <c r="BJ154" s="221"/>
      <c r="BK154" s="223"/>
      <c r="BL154" s="224"/>
      <c r="BN154" s="220"/>
      <c r="BO154" s="221"/>
      <c r="BP154" s="221"/>
      <c r="BQ154" s="221"/>
      <c r="BR154" s="221"/>
      <c r="BS154" s="223"/>
      <c r="BT154" s="224"/>
      <c r="BV154" s="220"/>
      <c r="BW154" s="221"/>
      <c r="BX154" s="221"/>
      <c r="BY154" s="221"/>
      <c r="BZ154" s="221"/>
      <c r="CA154" s="223"/>
      <c r="CB154" s="224"/>
      <c r="CD154" s="220"/>
      <c r="CE154" s="221"/>
      <c r="CF154" s="221"/>
      <c r="CG154" s="221"/>
      <c r="CH154" s="221"/>
      <c r="CI154" s="223"/>
      <c r="CJ154" s="224"/>
      <c r="CL154" s="220"/>
      <c r="CM154" s="221"/>
      <c r="CN154" s="221"/>
      <c r="CO154" s="221"/>
      <c r="CP154" s="221"/>
      <c r="CQ154" s="223"/>
      <c r="CR154" s="224"/>
      <c r="CT154" s="220"/>
      <c r="CU154" s="221"/>
      <c r="CV154" s="221"/>
      <c r="CW154" s="221"/>
      <c r="CX154" s="221"/>
      <c r="CY154" s="223"/>
      <c r="CZ154" s="224"/>
      <c r="DB154" s="220"/>
      <c r="DC154" s="221"/>
      <c r="DD154" s="221"/>
      <c r="DE154" s="221"/>
      <c r="DF154" s="221"/>
      <c r="DG154" s="223"/>
      <c r="DH154" s="224"/>
      <c r="DJ154" s="220"/>
      <c r="DK154" s="221"/>
      <c r="DL154" s="221"/>
      <c r="DM154" s="221"/>
      <c r="DN154" s="221"/>
      <c r="DO154" s="223"/>
      <c r="DP154" s="224"/>
      <c r="DR154" s="220"/>
      <c r="DS154" s="221"/>
      <c r="DT154" s="221"/>
      <c r="DU154" s="221"/>
      <c r="DV154" s="221"/>
      <c r="DW154" s="223"/>
      <c r="DX154" s="224"/>
      <c r="DZ154" s="220"/>
      <c r="EA154" s="221"/>
      <c r="EB154" s="221"/>
      <c r="EC154" s="221"/>
      <c r="ED154" s="221"/>
      <c r="EE154" s="223"/>
      <c r="EF154" s="224"/>
      <c r="EH154" s="220"/>
      <c r="EI154" s="221"/>
      <c r="EJ154" s="221"/>
      <c r="EK154" s="221"/>
      <c r="EL154" s="221"/>
      <c r="EM154" s="223"/>
      <c r="EN154" s="224"/>
      <c r="EP154" s="220"/>
      <c r="EQ154" s="221"/>
      <c r="ER154" s="221"/>
      <c r="ES154" s="221"/>
      <c r="ET154" s="221"/>
      <c r="EU154" s="223"/>
      <c r="EV154" s="224"/>
      <c r="EX154" s="220"/>
      <c r="EY154" s="221"/>
      <c r="EZ154" s="221"/>
      <c r="FA154" s="221"/>
      <c r="FB154" s="221"/>
      <c r="FC154" s="223"/>
      <c r="FD154" s="224"/>
      <c r="FF154" s="220"/>
      <c r="FG154" s="221"/>
      <c r="FH154" s="221"/>
      <c r="FI154" s="221"/>
      <c r="FJ154" s="221"/>
      <c r="FK154" s="223"/>
      <c r="FL154" s="224"/>
      <c r="FN154" s="220"/>
      <c r="FO154" s="221"/>
      <c r="FP154" s="221"/>
      <c r="FQ154" s="221"/>
      <c r="FR154" s="221"/>
      <c r="FS154" s="223"/>
      <c r="FT154" s="224"/>
      <c r="FV154" s="220"/>
      <c r="FW154" s="221"/>
      <c r="FX154" s="221"/>
      <c r="FY154" s="221"/>
      <c r="FZ154" s="221"/>
      <c r="GA154" s="223"/>
      <c r="GB154" s="224"/>
      <c r="GD154" s="220"/>
      <c r="GE154" s="221"/>
      <c r="GF154" s="221"/>
      <c r="GG154" s="221"/>
      <c r="GH154" s="221"/>
      <c r="GI154" s="223"/>
      <c r="GJ154" s="224"/>
      <c r="GL154" s="220"/>
      <c r="GM154" s="221"/>
      <c r="GN154" s="221"/>
      <c r="GO154" s="221"/>
      <c r="GP154" s="221"/>
      <c r="GQ154" s="223"/>
      <c r="GR154" s="224"/>
      <c r="GT154" s="220"/>
      <c r="GU154" s="221"/>
      <c r="GV154" s="221"/>
      <c r="GW154" s="221"/>
      <c r="GX154" s="221"/>
      <c r="GY154" s="223"/>
      <c r="GZ154" s="224"/>
      <c r="HB154" s="220"/>
      <c r="HC154" s="221"/>
      <c r="HD154" s="221"/>
      <c r="HE154" s="221"/>
      <c r="HF154" s="221"/>
      <c r="HG154" s="223"/>
    </row>
    <row r="155" spans="1:215" ht="3.75" customHeight="1" x14ac:dyDescent="0.3">
      <c r="A155" s="222"/>
      <c r="H155" s="225"/>
      <c r="J155" s="220"/>
      <c r="K155" s="221"/>
      <c r="L155" s="221"/>
      <c r="M155" s="221"/>
      <c r="N155" s="221"/>
      <c r="O155" s="225"/>
      <c r="P155" s="222"/>
      <c r="R155" s="220"/>
      <c r="S155" s="221"/>
      <c r="T155" s="221"/>
      <c r="U155" s="221"/>
      <c r="V155" s="221"/>
      <c r="W155" s="225"/>
      <c r="X155" s="222"/>
      <c r="Z155" s="220"/>
      <c r="AA155" s="221"/>
      <c r="AB155" s="221"/>
      <c r="AC155" s="221"/>
      <c r="AD155" s="221"/>
      <c r="AE155" s="225"/>
      <c r="AF155" s="222"/>
      <c r="AH155" s="220"/>
      <c r="AI155" s="221"/>
      <c r="AJ155" s="221"/>
      <c r="AK155" s="221"/>
      <c r="AL155" s="221"/>
      <c r="AM155" s="225"/>
      <c r="AN155" s="222"/>
      <c r="AP155" s="220"/>
      <c r="AQ155" s="221"/>
      <c r="AR155" s="221"/>
      <c r="AS155" s="221"/>
      <c r="AT155" s="221"/>
      <c r="AU155" s="225"/>
      <c r="AV155" s="222"/>
      <c r="AX155" s="220"/>
      <c r="AY155" s="221"/>
      <c r="AZ155" s="221"/>
      <c r="BA155" s="221"/>
      <c r="BB155" s="221"/>
      <c r="BC155" s="225"/>
      <c r="BD155" s="222"/>
      <c r="BF155" s="220"/>
      <c r="BG155" s="221"/>
      <c r="BH155" s="221"/>
      <c r="BI155" s="221"/>
      <c r="BJ155" s="221"/>
      <c r="BK155" s="225"/>
      <c r="BL155" s="222"/>
      <c r="BN155" s="220"/>
      <c r="BO155" s="221"/>
      <c r="BP155" s="221"/>
      <c r="BQ155" s="221"/>
      <c r="BR155" s="221"/>
      <c r="BS155" s="225"/>
      <c r="BT155" s="222"/>
      <c r="BV155" s="220"/>
      <c r="BW155" s="221"/>
      <c r="BX155" s="221"/>
      <c r="BY155" s="221"/>
      <c r="BZ155" s="221"/>
      <c r="CA155" s="225"/>
      <c r="CB155" s="222"/>
      <c r="CD155" s="220"/>
      <c r="CE155" s="221"/>
      <c r="CF155" s="221"/>
      <c r="CG155" s="221"/>
      <c r="CH155" s="221"/>
      <c r="CI155" s="225"/>
      <c r="CJ155" s="222"/>
      <c r="CL155" s="220"/>
      <c r="CM155" s="221"/>
      <c r="CN155" s="221"/>
      <c r="CO155" s="221"/>
      <c r="CP155" s="221"/>
      <c r="CQ155" s="225"/>
      <c r="CR155" s="222"/>
      <c r="CT155" s="220"/>
      <c r="CU155" s="221"/>
      <c r="CV155" s="221"/>
      <c r="CW155" s="221"/>
      <c r="CX155" s="221"/>
      <c r="CY155" s="225"/>
      <c r="CZ155" s="222"/>
      <c r="DB155" s="220"/>
      <c r="DC155" s="221"/>
      <c r="DD155" s="221"/>
      <c r="DE155" s="221"/>
      <c r="DF155" s="221"/>
      <c r="DG155" s="225"/>
      <c r="DH155" s="222"/>
      <c r="DJ155" s="220"/>
      <c r="DK155" s="221"/>
      <c r="DL155" s="221"/>
      <c r="DM155" s="221"/>
      <c r="DN155" s="221"/>
      <c r="DO155" s="225"/>
      <c r="DP155" s="222"/>
      <c r="DR155" s="220"/>
      <c r="DS155" s="221"/>
      <c r="DT155" s="221"/>
      <c r="DU155" s="221"/>
      <c r="DV155" s="221"/>
      <c r="DW155" s="225"/>
      <c r="DX155" s="222"/>
      <c r="DZ155" s="220"/>
      <c r="EA155" s="221"/>
      <c r="EB155" s="221"/>
      <c r="EC155" s="221"/>
      <c r="ED155" s="221"/>
      <c r="EE155" s="225"/>
      <c r="EF155" s="222"/>
      <c r="EH155" s="220"/>
      <c r="EI155" s="221"/>
      <c r="EJ155" s="221"/>
      <c r="EK155" s="221"/>
      <c r="EL155" s="221"/>
      <c r="EM155" s="225"/>
      <c r="EN155" s="222"/>
      <c r="EP155" s="220"/>
      <c r="EQ155" s="221"/>
      <c r="ER155" s="221"/>
      <c r="ES155" s="221"/>
      <c r="ET155" s="221"/>
      <c r="EU155" s="225"/>
      <c r="EV155" s="222"/>
      <c r="EX155" s="220"/>
      <c r="EY155" s="221"/>
      <c r="EZ155" s="221"/>
      <c r="FA155" s="221"/>
      <c r="FB155" s="221"/>
      <c r="FC155" s="225"/>
      <c r="FD155" s="222"/>
      <c r="FF155" s="220"/>
      <c r="FG155" s="221"/>
      <c r="FH155" s="221"/>
      <c r="FI155" s="221"/>
      <c r="FJ155" s="221"/>
      <c r="FK155" s="225"/>
      <c r="FL155" s="222"/>
      <c r="FN155" s="220"/>
      <c r="FO155" s="221"/>
      <c r="FP155" s="221"/>
      <c r="FQ155" s="221"/>
      <c r="FR155" s="221"/>
      <c r="FS155" s="225"/>
      <c r="FT155" s="222"/>
      <c r="FV155" s="220"/>
      <c r="FW155" s="221"/>
      <c r="FX155" s="221"/>
      <c r="FY155" s="221"/>
      <c r="FZ155" s="221"/>
      <c r="GA155" s="225"/>
      <c r="GB155" s="222"/>
      <c r="GD155" s="220"/>
      <c r="GE155" s="221"/>
      <c r="GF155" s="221"/>
      <c r="GG155" s="221"/>
      <c r="GH155" s="221"/>
      <c r="GI155" s="225"/>
      <c r="GJ155" s="222"/>
      <c r="GL155" s="220"/>
      <c r="GM155" s="221"/>
      <c r="GN155" s="221"/>
      <c r="GO155" s="221"/>
      <c r="GP155" s="221"/>
      <c r="GQ155" s="225"/>
      <c r="GR155" s="222"/>
      <c r="GT155" s="220"/>
      <c r="GU155" s="221"/>
      <c r="GV155" s="221"/>
      <c r="GW155" s="221"/>
      <c r="GX155" s="221"/>
      <c r="GY155" s="225"/>
      <c r="GZ155" s="222"/>
      <c r="HB155" s="220"/>
      <c r="HC155" s="221"/>
      <c r="HD155" s="221"/>
      <c r="HE155" s="221"/>
      <c r="HF155" s="221"/>
      <c r="HG155" s="225"/>
    </row>
    <row r="156" spans="1:215" ht="13.5" customHeight="1" x14ac:dyDescent="0.3">
      <c r="A156" s="222" t="s">
        <v>96</v>
      </c>
      <c r="C156" s="220" t="s">
        <v>4</v>
      </c>
      <c r="E156" s="221" t="str">
        <f>E7</f>
        <v>MES:</v>
      </c>
      <c r="F156" s="221" t="str">
        <f>F7</f>
        <v>FEBRERO</v>
      </c>
      <c r="G156" s="221" t="str">
        <f>G122</f>
        <v xml:space="preserve">                                VIGENCIA FISCAL:      2018</v>
      </c>
      <c r="H156" s="223"/>
      <c r="J156" s="220"/>
      <c r="K156" s="221"/>
      <c r="L156" s="221"/>
      <c r="M156" s="221"/>
      <c r="N156" s="221"/>
      <c r="O156" s="223"/>
      <c r="P156" s="222"/>
      <c r="R156" s="220"/>
      <c r="S156" s="221"/>
      <c r="T156" s="221"/>
      <c r="U156" s="221"/>
      <c r="V156" s="221"/>
      <c r="W156" s="223"/>
      <c r="X156" s="222"/>
      <c r="Z156" s="220"/>
      <c r="AA156" s="221"/>
      <c r="AB156" s="221"/>
      <c r="AC156" s="221"/>
      <c r="AD156" s="221"/>
      <c r="AE156" s="223"/>
      <c r="AF156" s="222"/>
      <c r="AH156" s="220"/>
      <c r="AI156" s="221"/>
      <c r="AJ156" s="221"/>
      <c r="AK156" s="221"/>
      <c r="AL156" s="221"/>
      <c r="AM156" s="223"/>
      <c r="AN156" s="222"/>
      <c r="AP156" s="220"/>
      <c r="AQ156" s="221"/>
      <c r="AR156" s="221"/>
      <c r="AS156" s="221"/>
      <c r="AT156" s="221"/>
      <c r="AU156" s="223"/>
      <c r="AV156" s="222"/>
      <c r="AX156" s="220"/>
      <c r="AY156" s="221"/>
      <c r="AZ156" s="221"/>
      <c r="BA156" s="221"/>
      <c r="BB156" s="221"/>
      <c r="BC156" s="223"/>
      <c r="BD156" s="222"/>
      <c r="BF156" s="220"/>
      <c r="BG156" s="221"/>
      <c r="BH156" s="221"/>
      <c r="BI156" s="221"/>
      <c r="BJ156" s="221"/>
      <c r="BK156" s="223"/>
      <c r="BL156" s="222"/>
      <c r="BN156" s="220"/>
      <c r="BO156" s="221"/>
      <c r="BP156" s="221"/>
      <c r="BQ156" s="221"/>
      <c r="BR156" s="221"/>
      <c r="BS156" s="223"/>
      <c r="BT156" s="222"/>
      <c r="BV156" s="220"/>
      <c r="BW156" s="221"/>
      <c r="BX156" s="221"/>
      <c r="BY156" s="221"/>
      <c r="BZ156" s="221"/>
      <c r="CA156" s="223"/>
      <c r="CB156" s="222"/>
      <c r="CD156" s="220"/>
      <c r="CE156" s="221"/>
      <c r="CF156" s="221"/>
      <c r="CG156" s="221"/>
      <c r="CH156" s="221"/>
      <c r="CI156" s="223"/>
      <c r="CJ156" s="222"/>
      <c r="CL156" s="220"/>
      <c r="CM156" s="221"/>
      <c r="CN156" s="221"/>
      <c r="CO156" s="221"/>
      <c r="CP156" s="221"/>
      <c r="CQ156" s="223"/>
      <c r="CR156" s="222"/>
      <c r="CT156" s="220"/>
      <c r="CU156" s="221"/>
      <c r="CV156" s="221"/>
      <c r="CW156" s="221"/>
      <c r="CX156" s="221"/>
      <c r="CY156" s="223"/>
      <c r="CZ156" s="222"/>
      <c r="DB156" s="220"/>
      <c r="DC156" s="221"/>
      <c r="DD156" s="221"/>
      <c r="DE156" s="221"/>
      <c r="DF156" s="221"/>
      <c r="DG156" s="223"/>
      <c r="DH156" s="222"/>
      <c r="DJ156" s="220"/>
      <c r="DK156" s="221"/>
      <c r="DL156" s="221"/>
      <c r="DM156" s="221"/>
      <c r="DN156" s="221"/>
      <c r="DO156" s="223"/>
      <c r="DP156" s="222"/>
      <c r="DR156" s="220"/>
      <c r="DS156" s="221"/>
      <c r="DT156" s="221"/>
      <c r="DU156" s="221"/>
      <c r="DV156" s="221"/>
      <c r="DW156" s="223"/>
      <c r="DX156" s="222"/>
      <c r="DZ156" s="220"/>
      <c r="EA156" s="221"/>
      <c r="EB156" s="221"/>
      <c r="EC156" s="221"/>
      <c r="ED156" s="221"/>
      <c r="EE156" s="223"/>
      <c r="EF156" s="222"/>
      <c r="EH156" s="220"/>
      <c r="EI156" s="221"/>
      <c r="EJ156" s="221"/>
      <c r="EK156" s="221"/>
      <c r="EL156" s="221"/>
      <c r="EM156" s="223"/>
      <c r="EN156" s="222"/>
      <c r="EP156" s="220"/>
      <c r="EQ156" s="221"/>
      <c r="ER156" s="221"/>
      <c r="ES156" s="221"/>
      <c r="ET156" s="221"/>
      <c r="EU156" s="223"/>
      <c r="EV156" s="222"/>
      <c r="EX156" s="220"/>
      <c r="EY156" s="221"/>
      <c r="EZ156" s="221"/>
      <c r="FA156" s="221"/>
      <c r="FB156" s="221"/>
      <c r="FC156" s="223"/>
      <c r="FD156" s="222"/>
      <c r="FF156" s="220"/>
      <c r="FG156" s="221"/>
      <c r="FH156" s="221"/>
      <c r="FI156" s="221"/>
      <c r="FJ156" s="221"/>
      <c r="FK156" s="223"/>
      <c r="FL156" s="222"/>
      <c r="FN156" s="220"/>
      <c r="FO156" s="221"/>
      <c r="FP156" s="221"/>
      <c r="FQ156" s="221"/>
      <c r="FR156" s="221"/>
      <c r="FS156" s="223"/>
      <c r="FT156" s="222"/>
      <c r="FV156" s="220"/>
      <c r="FW156" s="221"/>
      <c r="FX156" s="221"/>
      <c r="FY156" s="221"/>
      <c r="FZ156" s="221"/>
      <c r="GA156" s="223"/>
      <c r="GB156" s="222"/>
      <c r="GD156" s="220"/>
      <c r="GE156" s="221"/>
      <c r="GF156" s="221"/>
      <c r="GG156" s="221"/>
      <c r="GH156" s="221"/>
      <c r="GI156" s="223"/>
      <c r="GJ156" s="222"/>
      <c r="GL156" s="220"/>
      <c r="GM156" s="221"/>
      <c r="GN156" s="221"/>
      <c r="GO156" s="221"/>
      <c r="GP156" s="221"/>
      <c r="GQ156" s="223"/>
      <c r="GR156" s="222"/>
      <c r="GT156" s="220"/>
      <c r="GU156" s="221"/>
      <c r="GV156" s="221"/>
      <c r="GW156" s="221"/>
      <c r="GX156" s="221"/>
      <c r="GY156" s="223"/>
      <c r="GZ156" s="222"/>
      <c r="HB156" s="220"/>
      <c r="HC156" s="221"/>
      <c r="HD156" s="221"/>
      <c r="HE156" s="221"/>
      <c r="HF156" s="221"/>
      <c r="HG156" s="223"/>
    </row>
    <row r="157" spans="1:215" ht="11.25" customHeight="1" thickBot="1" x14ac:dyDescent="0.35">
      <c r="A157" s="222"/>
      <c r="H157" s="223"/>
      <c r="J157" s="220"/>
      <c r="K157" s="221"/>
      <c r="L157" s="221"/>
      <c r="M157" s="221"/>
      <c r="N157" s="221"/>
      <c r="O157" s="223"/>
      <c r="P157" s="222"/>
      <c r="R157" s="220"/>
      <c r="S157" s="221"/>
      <c r="T157" s="221"/>
      <c r="U157" s="221"/>
      <c r="V157" s="221"/>
      <c r="W157" s="223"/>
      <c r="X157" s="222"/>
      <c r="Z157" s="220"/>
      <c r="AA157" s="221"/>
      <c r="AB157" s="221"/>
      <c r="AC157" s="221"/>
      <c r="AD157" s="221"/>
      <c r="AE157" s="223"/>
      <c r="AF157" s="222"/>
      <c r="AH157" s="220"/>
      <c r="AI157" s="221"/>
      <c r="AJ157" s="221"/>
      <c r="AK157" s="221"/>
      <c r="AL157" s="221"/>
      <c r="AM157" s="223"/>
      <c r="AN157" s="222"/>
      <c r="AP157" s="220"/>
      <c r="AQ157" s="221"/>
      <c r="AR157" s="221"/>
      <c r="AS157" s="221"/>
      <c r="AT157" s="221"/>
      <c r="AU157" s="223"/>
      <c r="AV157" s="222"/>
      <c r="AX157" s="220"/>
      <c r="AY157" s="221"/>
      <c r="AZ157" s="221"/>
      <c r="BA157" s="221"/>
      <c r="BB157" s="221"/>
      <c r="BC157" s="223"/>
      <c r="BD157" s="222"/>
      <c r="BF157" s="220"/>
      <c r="BG157" s="221"/>
      <c r="BH157" s="221"/>
      <c r="BI157" s="221"/>
      <c r="BJ157" s="221"/>
      <c r="BK157" s="223"/>
      <c r="BL157" s="222"/>
      <c r="BN157" s="220"/>
      <c r="BO157" s="221"/>
      <c r="BP157" s="221"/>
      <c r="BQ157" s="221"/>
      <c r="BR157" s="221"/>
      <c r="BS157" s="223"/>
      <c r="BT157" s="222"/>
      <c r="BV157" s="220"/>
      <c r="BW157" s="221"/>
      <c r="BX157" s="221"/>
      <c r="BY157" s="221"/>
      <c r="BZ157" s="221"/>
      <c r="CA157" s="223"/>
      <c r="CB157" s="222"/>
      <c r="CD157" s="220"/>
      <c r="CE157" s="221"/>
      <c r="CF157" s="221"/>
      <c r="CG157" s="221"/>
      <c r="CH157" s="221"/>
      <c r="CI157" s="223"/>
      <c r="CJ157" s="222"/>
      <c r="CL157" s="220"/>
      <c r="CM157" s="221"/>
      <c r="CN157" s="221"/>
      <c r="CO157" s="221"/>
      <c r="CP157" s="221"/>
      <c r="CQ157" s="223"/>
      <c r="CR157" s="222"/>
      <c r="CT157" s="220"/>
      <c r="CU157" s="221"/>
      <c r="CV157" s="221"/>
      <c r="CW157" s="221"/>
      <c r="CX157" s="221"/>
      <c r="CY157" s="223"/>
      <c r="CZ157" s="222"/>
      <c r="DB157" s="220"/>
      <c r="DC157" s="221"/>
      <c r="DD157" s="221"/>
      <c r="DE157" s="221"/>
      <c r="DF157" s="221"/>
      <c r="DG157" s="223"/>
      <c r="DH157" s="222"/>
      <c r="DJ157" s="220"/>
      <c r="DK157" s="221"/>
      <c r="DL157" s="221"/>
      <c r="DM157" s="221"/>
      <c r="DN157" s="221"/>
      <c r="DO157" s="223"/>
      <c r="DP157" s="222"/>
      <c r="DR157" s="220"/>
      <c r="DS157" s="221"/>
      <c r="DT157" s="221"/>
      <c r="DU157" s="221"/>
      <c r="DV157" s="221"/>
      <c r="DW157" s="223"/>
      <c r="DX157" s="222"/>
      <c r="DZ157" s="220"/>
      <c r="EA157" s="221"/>
      <c r="EB157" s="221"/>
      <c r="EC157" s="221"/>
      <c r="ED157" s="221"/>
      <c r="EE157" s="223"/>
      <c r="EF157" s="222"/>
      <c r="EH157" s="220"/>
      <c r="EI157" s="221"/>
      <c r="EJ157" s="221"/>
      <c r="EK157" s="221"/>
      <c r="EL157" s="221"/>
      <c r="EM157" s="223"/>
      <c r="EN157" s="222"/>
      <c r="EP157" s="220"/>
      <c r="EQ157" s="221"/>
      <c r="ER157" s="221"/>
      <c r="ES157" s="221"/>
      <c r="ET157" s="221"/>
      <c r="EU157" s="223"/>
      <c r="EV157" s="222"/>
      <c r="EX157" s="220"/>
      <c r="EY157" s="221"/>
      <c r="EZ157" s="221"/>
      <c r="FA157" s="221"/>
      <c r="FB157" s="221"/>
      <c r="FC157" s="223"/>
      <c r="FD157" s="222"/>
      <c r="FF157" s="220"/>
      <c r="FG157" s="221"/>
      <c r="FH157" s="221"/>
      <c r="FI157" s="221"/>
      <c r="FJ157" s="221"/>
      <c r="FK157" s="223"/>
      <c r="FL157" s="222"/>
      <c r="FN157" s="220"/>
      <c r="FO157" s="221"/>
      <c r="FP157" s="221"/>
      <c r="FQ157" s="221"/>
      <c r="FR157" s="221"/>
      <c r="FS157" s="223"/>
      <c r="FT157" s="222"/>
      <c r="FV157" s="220"/>
      <c r="FW157" s="221"/>
      <c r="FX157" s="221"/>
      <c r="FY157" s="221"/>
      <c r="FZ157" s="221"/>
      <c r="GA157" s="223"/>
      <c r="GB157" s="222"/>
      <c r="GD157" s="220"/>
      <c r="GE157" s="221"/>
      <c r="GF157" s="221"/>
      <c r="GG157" s="221"/>
      <c r="GH157" s="221"/>
      <c r="GI157" s="223"/>
      <c r="GJ157" s="222"/>
      <c r="GL157" s="220"/>
      <c r="GM157" s="221"/>
      <c r="GN157" s="221"/>
      <c r="GO157" s="221"/>
      <c r="GP157" s="221"/>
      <c r="GQ157" s="223"/>
      <c r="GR157" s="222"/>
      <c r="GT157" s="220"/>
      <c r="GU157" s="221"/>
      <c r="GV157" s="221"/>
      <c r="GW157" s="221"/>
      <c r="GX157" s="221"/>
      <c r="GY157" s="223"/>
      <c r="GZ157" s="222"/>
      <c r="HB157" s="220"/>
      <c r="HC157" s="221"/>
      <c r="HD157" s="221"/>
      <c r="HE157" s="221"/>
      <c r="HF157" s="221"/>
      <c r="HG157" s="223"/>
    </row>
    <row r="158" spans="1:215" ht="27" customHeight="1" thickBot="1" x14ac:dyDescent="0.35">
      <c r="A158" s="287" t="s">
        <v>98</v>
      </c>
      <c r="B158" s="236"/>
      <c r="C158" s="237" t="s">
        <v>99</v>
      </c>
      <c r="D158" s="238" t="s">
        <v>100</v>
      </c>
      <c r="E158" s="238" t="s">
        <v>101</v>
      </c>
      <c r="F158" s="238" t="s">
        <v>102</v>
      </c>
      <c r="G158" s="238" t="s">
        <v>103</v>
      </c>
      <c r="H158" s="239" t="s">
        <v>195</v>
      </c>
    </row>
    <row r="159" spans="1:215" ht="48" customHeight="1" x14ac:dyDescent="0.3">
      <c r="A159" s="251">
        <v>2401060010</v>
      </c>
      <c r="B159" s="252">
        <v>11</v>
      </c>
      <c r="C159" s="253" t="s">
        <v>155</v>
      </c>
      <c r="D159" s="254">
        <v>212606904462</v>
      </c>
      <c r="E159" s="254">
        <v>212606904462</v>
      </c>
      <c r="F159" s="254">
        <v>212606904462</v>
      </c>
      <c r="G159" s="254">
        <v>0</v>
      </c>
      <c r="H159" s="255">
        <v>0</v>
      </c>
    </row>
    <row r="160" spans="1:215" ht="79.5" customHeight="1" x14ac:dyDescent="0.3">
      <c r="A160" s="251">
        <v>2401060011</v>
      </c>
      <c r="B160" s="252">
        <v>10</v>
      </c>
      <c r="C160" s="253" t="s">
        <v>156</v>
      </c>
      <c r="D160" s="254">
        <v>33978918312</v>
      </c>
      <c r="E160" s="254">
        <v>33978918312</v>
      </c>
      <c r="F160" s="254">
        <v>33978918312</v>
      </c>
      <c r="G160" s="254">
        <v>0</v>
      </c>
      <c r="H160" s="255">
        <v>0</v>
      </c>
    </row>
    <row r="161" spans="1:16" ht="79.5" customHeight="1" x14ac:dyDescent="0.3">
      <c r="A161" s="251">
        <v>2401060011</v>
      </c>
      <c r="B161" s="252">
        <v>11</v>
      </c>
      <c r="C161" s="253" t="s">
        <v>156</v>
      </c>
      <c r="D161" s="254">
        <v>53538055370</v>
      </c>
      <c r="E161" s="254">
        <v>53538055370</v>
      </c>
      <c r="F161" s="254">
        <v>53538055370</v>
      </c>
      <c r="G161" s="254">
        <v>0</v>
      </c>
      <c r="H161" s="255">
        <v>0</v>
      </c>
    </row>
    <row r="162" spans="1:16" ht="33.75" customHeight="1" x14ac:dyDescent="0.3">
      <c r="A162" s="251">
        <v>2401060012</v>
      </c>
      <c r="B162" s="252">
        <v>11</v>
      </c>
      <c r="C162" s="253" t="s">
        <v>76</v>
      </c>
      <c r="D162" s="256">
        <v>375048722958</v>
      </c>
      <c r="E162" s="254">
        <v>345048722958</v>
      </c>
      <c r="F162" s="254">
        <v>0</v>
      </c>
      <c r="G162" s="254">
        <v>0</v>
      </c>
      <c r="H162" s="255">
        <v>0</v>
      </c>
      <c r="J162" s="257"/>
      <c r="M162" s="257"/>
      <c r="N162" s="257"/>
      <c r="O162" s="257"/>
      <c r="P162" s="257"/>
    </row>
    <row r="163" spans="1:16" ht="63.6" customHeight="1" x14ac:dyDescent="0.3">
      <c r="A163" s="251">
        <v>2401060015</v>
      </c>
      <c r="B163" s="252">
        <v>10</v>
      </c>
      <c r="C163" s="253" t="s">
        <v>202</v>
      </c>
      <c r="D163" s="256">
        <v>63211773697</v>
      </c>
      <c r="E163" s="254">
        <v>63211773697</v>
      </c>
      <c r="F163" s="254">
        <v>63211773697</v>
      </c>
      <c r="G163" s="254">
        <v>0</v>
      </c>
      <c r="H163" s="255">
        <v>0</v>
      </c>
      <c r="J163" s="257"/>
      <c r="M163" s="257"/>
      <c r="N163" s="257"/>
      <c r="O163" s="257"/>
      <c r="P163" s="257"/>
    </row>
    <row r="164" spans="1:16" ht="49.2" customHeight="1" x14ac:dyDescent="0.3">
      <c r="A164" s="251">
        <v>2401060016</v>
      </c>
      <c r="B164" s="252">
        <v>10</v>
      </c>
      <c r="C164" s="253" t="s">
        <v>203</v>
      </c>
      <c r="D164" s="256">
        <v>96414711092</v>
      </c>
      <c r="E164" s="254">
        <v>96414711092</v>
      </c>
      <c r="F164" s="254">
        <v>96414711092</v>
      </c>
      <c r="G164" s="254">
        <v>0</v>
      </c>
      <c r="H164" s="255">
        <v>0</v>
      </c>
      <c r="J164" s="257"/>
      <c r="M164" s="257"/>
      <c r="N164" s="257"/>
      <c r="O164" s="257"/>
      <c r="P164" s="257"/>
    </row>
    <row r="165" spans="1:16" ht="82.5" customHeight="1" x14ac:dyDescent="0.3">
      <c r="A165" s="251">
        <v>2401060017</v>
      </c>
      <c r="B165" s="252">
        <v>10</v>
      </c>
      <c r="C165" s="253" t="s">
        <v>204</v>
      </c>
      <c r="D165" s="256">
        <v>44822399836</v>
      </c>
      <c r="E165" s="254">
        <v>44822399836</v>
      </c>
      <c r="F165" s="254">
        <v>44822399836</v>
      </c>
      <c r="G165" s="254">
        <v>0</v>
      </c>
      <c r="H165" s="255">
        <v>0</v>
      </c>
      <c r="J165" s="257"/>
      <c r="M165" s="257"/>
      <c r="N165" s="257"/>
      <c r="O165" s="257"/>
      <c r="P165" s="257"/>
    </row>
    <row r="166" spans="1:16" ht="48.75" customHeight="1" x14ac:dyDescent="0.3">
      <c r="A166" s="251">
        <v>2401060018</v>
      </c>
      <c r="B166" s="252">
        <v>10</v>
      </c>
      <c r="C166" s="253" t="s">
        <v>205</v>
      </c>
      <c r="D166" s="256">
        <v>19917325962</v>
      </c>
      <c r="E166" s="254">
        <v>19917325962</v>
      </c>
      <c r="F166" s="254">
        <v>19917325962</v>
      </c>
      <c r="G166" s="254">
        <v>0</v>
      </c>
      <c r="H166" s="255">
        <v>0</v>
      </c>
      <c r="J166" s="257"/>
      <c r="M166" s="257"/>
      <c r="N166" s="257"/>
      <c r="O166" s="257"/>
      <c r="P166" s="257"/>
    </row>
    <row r="167" spans="1:16" ht="51" customHeight="1" x14ac:dyDescent="0.3">
      <c r="A167" s="251">
        <v>2401060025</v>
      </c>
      <c r="B167" s="252">
        <v>10</v>
      </c>
      <c r="C167" s="253" t="s">
        <v>206</v>
      </c>
      <c r="D167" s="256">
        <v>35168493659</v>
      </c>
      <c r="E167" s="254">
        <v>35168493659</v>
      </c>
      <c r="F167" s="254">
        <v>35168493659</v>
      </c>
      <c r="G167" s="254">
        <v>0</v>
      </c>
      <c r="H167" s="255">
        <v>0</v>
      </c>
      <c r="J167" s="257"/>
      <c r="M167" s="257"/>
      <c r="N167" s="257"/>
      <c r="O167" s="257"/>
      <c r="P167" s="257"/>
    </row>
    <row r="168" spans="1:16" ht="69" customHeight="1" x14ac:dyDescent="0.3">
      <c r="A168" s="251">
        <v>2401060026</v>
      </c>
      <c r="B168" s="252">
        <v>10</v>
      </c>
      <c r="C168" s="253" t="s">
        <v>207</v>
      </c>
      <c r="D168" s="256">
        <v>23977095422</v>
      </c>
      <c r="E168" s="254">
        <v>23977095422</v>
      </c>
      <c r="F168" s="254">
        <v>23977095422</v>
      </c>
      <c r="G168" s="254">
        <v>0</v>
      </c>
      <c r="H168" s="255">
        <v>0</v>
      </c>
      <c r="J168" s="257"/>
      <c r="M168" s="257"/>
      <c r="N168" s="257"/>
      <c r="O168" s="257"/>
      <c r="P168" s="257"/>
    </row>
    <row r="169" spans="1:16" ht="43.5" customHeight="1" x14ac:dyDescent="0.3">
      <c r="A169" s="251">
        <v>240160031</v>
      </c>
      <c r="B169" s="252">
        <v>20</v>
      </c>
      <c r="C169" s="253" t="s">
        <v>75</v>
      </c>
      <c r="D169" s="256">
        <v>38046000000</v>
      </c>
      <c r="E169" s="254">
        <v>0</v>
      </c>
      <c r="F169" s="254">
        <v>0</v>
      </c>
      <c r="G169" s="254">
        <v>0</v>
      </c>
      <c r="H169" s="255">
        <v>0</v>
      </c>
      <c r="J169" s="257"/>
    </row>
    <row r="170" spans="1:16" ht="69.75" customHeight="1" x14ac:dyDescent="0.3">
      <c r="A170" s="251">
        <v>2401060032</v>
      </c>
      <c r="B170" s="252">
        <v>10</v>
      </c>
      <c r="C170" s="253" t="s">
        <v>208</v>
      </c>
      <c r="D170" s="256">
        <v>13016958191</v>
      </c>
      <c r="E170" s="254">
        <v>13016958191</v>
      </c>
      <c r="F170" s="254">
        <v>13016958191</v>
      </c>
      <c r="G170" s="254">
        <v>0</v>
      </c>
      <c r="H170" s="255">
        <v>0</v>
      </c>
      <c r="J170" s="257"/>
    </row>
    <row r="171" spans="1:16" ht="13.5" customHeight="1" x14ac:dyDescent="0.3">
      <c r="A171" s="251">
        <v>2404</v>
      </c>
      <c r="B171" s="252"/>
      <c r="C171" s="253" t="s">
        <v>157</v>
      </c>
      <c r="D171" s="254">
        <f>+D172</f>
        <v>143833689253</v>
      </c>
      <c r="E171" s="254">
        <f>+E172</f>
        <v>92371881587</v>
      </c>
      <c r="F171" s="254">
        <f>+F172</f>
        <v>91967975360</v>
      </c>
      <c r="G171" s="254">
        <f>+G172</f>
        <v>354509</v>
      </c>
      <c r="H171" s="255">
        <f>+H172</f>
        <v>354509</v>
      </c>
    </row>
    <row r="172" spans="1:16" ht="13.5" customHeight="1" x14ac:dyDescent="0.3">
      <c r="A172" s="251">
        <v>24040600</v>
      </c>
      <c r="B172" s="252"/>
      <c r="C172" s="253" t="s">
        <v>73</v>
      </c>
      <c r="D172" s="254">
        <f>SUM(D173:D174)</f>
        <v>143833689253</v>
      </c>
      <c r="E172" s="254">
        <f>SUM(E173:E174)</f>
        <v>92371881587</v>
      </c>
      <c r="F172" s="254">
        <f>SUM(F173:F174)</f>
        <v>91967975360</v>
      </c>
      <c r="G172" s="254">
        <f>SUM(G173:G174)</f>
        <v>354509</v>
      </c>
      <c r="H172" s="255">
        <f>SUM(H173:H174)</f>
        <v>354509</v>
      </c>
    </row>
    <row r="173" spans="1:16" ht="47.25" customHeight="1" x14ac:dyDescent="0.3">
      <c r="A173" s="251">
        <v>240406001</v>
      </c>
      <c r="B173" s="252">
        <v>11</v>
      </c>
      <c r="C173" s="253" t="s">
        <v>77</v>
      </c>
      <c r="D173" s="254">
        <v>41383000000</v>
      </c>
      <c r="E173" s="254">
        <v>0</v>
      </c>
      <c r="F173" s="254">
        <v>0</v>
      </c>
      <c r="G173" s="254">
        <v>0</v>
      </c>
      <c r="H173" s="255">
        <v>0</v>
      </c>
    </row>
    <row r="174" spans="1:16" ht="45" customHeight="1" x14ac:dyDescent="0.3">
      <c r="A174" s="251">
        <v>240406001</v>
      </c>
      <c r="B174" s="252">
        <v>20</v>
      </c>
      <c r="C174" s="253" t="s">
        <v>77</v>
      </c>
      <c r="D174" s="254">
        <v>102450689253</v>
      </c>
      <c r="E174" s="254">
        <v>92371881587</v>
      </c>
      <c r="F174" s="254">
        <v>91967975360</v>
      </c>
      <c r="G174" s="256">
        <v>354509</v>
      </c>
      <c r="H174" s="258">
        <v>354509</v>
      </c>
    </row>
    <row r="175" spans="1:16" ht="15.6" x14ac:dyDescent="0.3">
      <c r="A175" s="251">
        <v>2405</v>
      </c>
      <c r="B175" s="252"/>
      <c r="C175" s="253" t="s">
        <v>158</v>
      </c>
      <c r="D175" s="254">
        <f>+D176</f>
        <v>1872000000</v>
      </c>
      <c r="E175" s="254">
        <f>+E176</f>
        <v>920966121</v>
      </c>
      <c r="F175" s="254">
        <f>+F176</f>
        <v>920966121</v>
      </c>
      <c r="G175" s="254">
        <f>+G176</f>
        <v>0</v>
      </c>
      <c r="H175" s="255">
        <f>+H176</f>
        <v>0</v>
      </c>
    </row>
    <row r="176" spans="1:16" ht="16.5" customHeight="1" thickBot="1" x14ac:dyDescent="0.35">
      <c r="A176" s="260">
        <v>24050600</v>
      </c>
      <c r="B176" s="261"/>
      <c r="C176" s="262" t="s">
        <v>73</v>
      </c>
      <c r="D176" s="263">
        <f>+D187</f>
        <v>1872000000</v>
      </c>
      <c r="E176" s="263">
        <f>+E187</f>
        <v>920966121</v>
      </c>
      <c r="F176" s="263">
        <f>+F187</f>
        <v>920966121</v>
      </c>
      <c r="G176" s="263">
        <f>+G187</f>
        <v>0</v>
      </c>
      <c r="H176" s="264">
        <f>+H187</f>
        <v>0</v>
      </c>
    </row>
    <row r="177" spans="1:8" ht="6" customHeight="1" thickBot="1" x14ac:dyDescent="0.35">
      <c r="A177" s="306"/>
      <c r="B177" s="306"/>
      <c r="C177" s="307"/>
      <c r="D177" s="308"/>
      <c r="E177" s="308"/>
      <c r="F177" s="308"/>
      <c r="G177" s="308"/>
      <c r="H177" s="308"/>
    </row>
    <row r="178" spans="1:8" x14ac:dyDescent="0.3">
      <c r="A178" s="738" t="s">
        <v>1</v>
      </c>
      <c r="B178" s="739"/>
      <c r="C178" s="739"/>
      <c r="D178" s="739"/>
      <c r="E178" s="739"/>
      <c r="F178" s="739"/>
      <c r="G178" s="739"/>
      <c r="H178" s="740"/>
    </row>
    <row r="179" spans="1:8" ht="12" customHeight="1" x14ac:dyDescent="0.3">
      <c r="A179" s="735" t="s">
        <v>95</v>
      </c>
      <c r="B179" s="736"/>
      <c r="C179" s="736"/>
      <c r="D179" s="736"/>
      <c r="E179" s="736"/>
      <c r="F179" s="736"/>
      <c r="G179" s="736"/>
      <c r="H179" s="737"/>
    </row>
    <row r="180" spans="1:8" ht="1.5" hidden="1" customHeight="1" x14ac:dyDescent="0.3">
      <c r="A180" s="222"/>
      <c r="H180" s="223"/>
    </row>
    <row r="181" spans="1:8" ht="12" customHeight="1" x14ac:dyDescent="0.3">
      <c r="A181" s="224" t="s">
        <v>0</v>
      </c>
      <c r="H181" s="223"/>
    </row>
    <row r="182" spans="1:8" ht="2.25" hidden="1" customHeight="1" x14ac:dyDescent="0.3">
      <c r="A182" s="222"/>
      <c r="H182" s="225"/>
    </row>
    <row r="183" spans="1:8" ht="15.75" customHeight="1" thickBot="1" x14ac:dyDescent="0.35">
      <c r="A183" s="222" t="s">
        <v>96</v>
      </c>
      <c r="C183" s="220" t="s">
        <v>4</v>
      </c>
      <c r="E183" s="221" t="str">
        <f>E122</f>
        <v>MES:</v>
      </c>
      <c r="F183" s="221" t="str">
        <f>F7</f>
        <v>FEBRERO</v>
      </c>
      <c r="G183" s="221" t="str">
        <f>G156</f>
        <v xml:space="preserve">                                VIGENCIA FISCAL:      2018</v>
      </c>
      <c r="H183" s="223"/>
    </row>
    <row r="184" spans="1:8" ht="3" hidden="1" customHeight="1" thickBot="1" x14ac:dyDescent="0.35">
      <c r="A184" s="222"/>
      <c r="H184" s="223"/>
    </row>
    <row r="185" spans="1:8" ht="15" customHeight="1" thickBot="1" x14ac:dyDescent="0.35">
      <c r="A185" s="272"/>
      <c r="B185" s="273"/>
      <c r="C185" s="274"/>
      <c r="D185" s="275"/>
      <c r="E185" s="275"/>
      <c r="F185" s="275"/>
      <c r="G185" s="275"/>
      <c r="H185" s="276"/>
    </row>
    <row r="186" spans="1:8" ht="27.75" customHeight="1" thickBot="1" x14ac:dyDescent="0.35">
      <c r="A186" s="287" t="s">
        <v>98</v>
      </c>
      <c r="B186" s="236"/>
      <c r="C186" s="237" t="s">
        <v>99</v>
      </c>
      <c r="D186" s="238" t="s">
        <v>100</v>
      </c>
      <c r="E186" s="238" t="s">
        <v>101</v>
      </c>
      <c r="F186" s="238" t="s">
        <v>102</v>
      </c>
      <c r="G186" s="238" t="s">
        <v>103</v>
      </c>
      <c r="H186" s="239" t="s">
        <v>195</v>
      </c>
    </row>
    <row r="187" spans="1:8" ht="29.4" customHeight="1" x14ac:dyDescent="0.3">
      <c r="A187" s="251">
        <v>240506001</v>
      </c>
      <c r="B187" s="252">
        <v>20</v>
      </c>
      <c r="C187" s="248" t="s">
        <v>78</v>
      </c>
      <c r="D187" s="254">
        <v>1872000000</v>
      </c>
      <c r="E187" s="254">
        <v>920966121</v>
      </c>
      <c r="F187" s="254">
        <v>920966121</v>
      </c>
      <c r="G187" s="254">
        <v>0</v>
      </c>
      <c r="H187" s="255">
        <v>0</v>
      </c>
    </row>
    <row r="188" spans="1:8" ht="29.25" customHeight="1" x14ac:dyDescent="0.3">
      <c r="A188" s="251">
        <v>2499</v>
      </c>
      <c r="B188" s="252"/>
      <c r="C188" s="253" t="s">
        <v>159</v>
      </c>
      <c r="D188" s="254">
        <f>+D189</f>
        <v>55498157998</v>
      </c>
      <c r="E188" s="254">
        <f>+E189</f>
        <v>43185904591</v>
      </c>
      <c r="F188" s="254">
        <f>+F189</f>
        <v>41376268892</v>
      </c>
      <c r="G188" s="254">
        <f>+G189</f>
        <v>1763507533</v>
      </c>
      <c r="H188" s="255">
        <f>+H189</f>
        <v>1763507533</v>
      </c>
    </row>
    <row r="189" spans="1:8" ht="16.5" customHeight="1" x14ac:dyDescent="0.3">
      <c r="A189" s="251">
        <v>24990600</v>
      </c>
      <c r="B189" s="252"/>
      <c r="C189" s="253" t="s">
        <v>73</v>
      </c>
      <c r="D189" s="254">
        <f>SUM(D190:D194)</f>
        <v>55498157998</v>
      </c>
      <c r="E189" s="254">
        <f>SUM(E190:E194)</f>
        <v>43185904591</v>
      </c>
      <c r="F189" s="254">
        <f>SUM(F190:F194)</f>
        <v>41376268892</v>
      </c>
      <c r="G189" s="254">
        <f>SUM(G190:G194)</f>
        <v>1763507533</v>
      </c>
      <c r="H189" s="255">
        <f>SUM(H190:H194)</f>
        <v>1763507533</v>
      </c>
    </row>
    <row r="190" spans="1:8" ht="30.75" customHeight="1" x14ac:dyDescent="0.3">
      <c r="A190" s="251">
        <v>249906001</v>
      </c>
      <c r="B190" s="252">
        <v>20</v>
      </c>
      <c r="C190" s="253" t="s">
        <v>80</v>
      </c>
      <c r="D190" s="254">
        <v>7072782774</v>
      </c>
      <c r="E190" s="254">
        <v>6819016850</v>
      </c>
      <c r="F190" s="254">
        <v>6515945400</v>
      </c>
      <c r="G190" s="254">
        <v>142554878</v>
      </c>
      <c r="H190" s="255">
        <v>142554878</v>
      </c>
    </row>
    <row r="191" spans="1:8" ht="33.75" customHeight="1" x14ac:dyDescent="0.3">
      <c r="A191" s="251">
        <v>249906001</v>
      </c>
      <c r="B191" s="252">
        <v>21</v>
      </c>
      <c r="C191" s="253" t="s">
        <v>80</v>
      </c>
      <c r="D191" s="254">
        <v>17400000000</v>
      </c>
      <c r="E191" s="254">
        <v>16349024176</v>
      </c>
      <c r="F191" s="254">
        <v>16349024176</v>
      </c>
      <c r="G191" s="254">
        <v>7680317</v>
      </c>
      <c r="H191" s="255">
        <v>7680317</v>
      </c>
    </row>
    <row r="192" spans="1:8" ht="47.4" customHeight="1" x14ac:dyDescent="0.3">
      <c r="A192" s="251">
        <v>249906002</v>
      </c>
      <c r="B192" s="252">
        <v>20</v>
      </c>
      <c r="C192" s="253" t="s">
        <v>160</v>
      </c>
      <c r="D192" s="254">
        <v>150000000</v>
      </c>
      <c r="E192" s="254">
        <v>0</v>
      </c>
      <c r="F192" s="254">
        <v>0</v>
      </c>
      <c r="G192" s="254">
        <v>0</v>
      </c>
      <c r="H192" s="255">
        <v>0</v>
      </c>
    </row>
    <row r="193" spans="1:8" ht="61.95" customHeight="1" x14ac:dyDescent="0.3">
      <c r="A193" s="251">
        <v>249906003</v>
      </c>
      <c r="B193" s="252">
        <v>21</v>
      </c>
      <c r="C193" s="253" t="s">
        <v>79</v>
      </c>
      <c r="D193" s="254">
        <v>5772038700</v>
      </c>
      <c r="E193" s="254">
        <v>1470866354</v>
      </c>
      <c r="F193" s="254">
        <v>1470789902</v>
      </c>
      <c r="G193" s="254">
        <v>30262790</v>
      </c>
      <c r="H193" s="255">
        <v>30262790</v>
      </c>
    </row>
    <row r="194" spans="1:8" ht="33.6" customHeight="1" thickBot="1" x14ac:dyDescent="0.35">
      <c r="A194" s="251">
        <v>249906004</v>
      </c>
      <c r="B194" s="252">
        <v>20</v>
      </c>
      <c r="C194" s="253" t="s">
        <v>161</v>
      </c>
      <c r="D194" s="254">
        <v>25103336524</v>
      </c>
      <c r="E194" s="254">
        <v>18546997211</v>
      </c>
      <c r="F194" s="254">
        <v>17040509414</v>
      </c>
      <c r="G194" s="254">
        <v>1583009548</v>
      </c>
      <c r="H194" s="255">
        <v>1583009548</v>
      </c>
    </row>
    <row r="195" spans="1:8" ht="15" customHeight="1" thickBot="1" x14ac:dyDescent="0.35">
      <c r="A195" s="741" t="s">
        <v>162</v>
      </c>
      <c r="B195" s="742"/>
      <c r="C195" s="743"/>
      <c r="D195" s="309">
        <f>+D137+D133+D11</f>
        <v>2496240643789</v>
      </c>
      <c r="E195" s="309">
        <f>+E137+E133+E11</f>
        <v>1662719408916.4399</v>
      </c>
      <c r="F195" s="309">
        <f>+F11+F133+F137</f>
        <v>1279336927245.74</v>
      </c>
      <c r="G195" s="309">
        <f>+G137+G133+G11</f>
        <v>11237922235.110001</v>
      </c>
      <c r="H195" s="310">
        <f>+H137+H133+H11</f>
        <v>10525645635.110001</v>
      </c>
    </row>
    <row r="196" spans="1:8" ht="12" customHeight="1" x14ac:dyDescent="0.3">
      <c r="A196" s="311"/>
      <c r="B196" s="232"/>
      <c r="C196" s="233"/>
      <c r="D196" s="234"/>
      <c r="E196" s="312"/>
      <c r="F196" s="313"/>
      <c r="G196" s="313"/>
      <c r="H196" s="235"/>
    </row>
    <row r="197" spans="1:8" ht="18.600000000000001" customHeight="1" x14ac:dyDescent="0.3">
      <c r="A197" s="222"/>
      <c r="F197" s="308"/>
      <c r="G197" s="308"/>
      <c r="H197" s="223"/>
    </row>
    <row r="198" spans="1:8" ht="18.600000000000001" customHeight="1" x14ac:dyDescent="0.3">
      <c r="A198" s="222"/>
      <c r="F198" s="308"/>
      <c r="G198" s="308"/>
      <c r="H198" s="223"/>
    </row>
    <row r="199" spans="1:8" ht="18.600000000000001" customHeight="1" x14ac:dyDescent="0.3">
      <c r="A199" s="222"/>
      <c r="F199" s="308"/>
      <c r="G199" s="308"/>
      <c r="H199" s="223"/>
    </row>
    <row r="200" spans="1:8" ht="18.600000000000001" customHeight="1" x14ac:dyDescent="0.3">
      <c r="A200" s="222"/>
      <c r="F200" s="308"/>
      <c r="G200" s="308"/>
      <c r="H200" s="223"/>
    </row>
    <row r="201" spans="1:8" ht="30.6" customHeight="1" x14ac:dyDescent="0.3">
      <c r="A201" s="222"/>
      <c r="C201" s="220" t="s">
        <v>163</v>
      </c>
      <c r="D201" s="302"/>
      <c r="E201" s="219"/>
      <c r="F201" s="308" t="s">
        <v>164</v>
      </c>
      <c r="G201" s="308"/>
      <c r="H201" s="223"/>
    </row>
    <row r="202" spans="1:8" x14ac:dyDescent="0.3">
      <c r="A202" s="224"/>
      <c r="C202" s="314" t="s">
        <v>192</v>
      </c>
      <c r="D202" s="219"/>
      <c r="E202" s="302"/>
      <c r="F202" s="315" t="s">
        <v>165</v>
      </c>
      <c r="H202" s="223"/>
    </row>
    <row r="203" spans="1:8" x14ac:dyDescent="0.3">
      <c r="A203" s="224"/>
      <c r="C203" s="314" t="s">
        <v>166</v>
      </c>
      <c r="D203" s="302"/>
      <c r="E203" s="219"/>
      <c r="F203" s="315" t="s">
        <v>167</v>
      </c>
      <c r="H203" s="316"/>
    </row>
    <row r="204" spans="1:8" x14ac:dyDescent="0.3">
      <c r="A204" s="224"/>
      <c r="C204" s="314"/>
      <c r="D204" s="219"/>
      <c r="E204" s="219"/>
      <c r="F204" s="315"/>
      <c r="H204" s="316"/>
    </row>
    <row r="205" spans="1:8" ht="16.5" hidden="1" customHeight="1" x14ac:dyDescent="0.3">
      <c r="A205" s="222"/>
      <c r="D205" s="315"/>
      <c r="H205" s="223"/>
    </row>
    <row r="206" spans="1:8" ht="16.5" hidden="1" customHeight="1" thickBot="1" x14ac:dyDescent="0.35">
      <c r="A206" s="222"/>
      <c r="D206" s="315"/>
      <c r="E206" s="219"/>
      <c r="H206" s="223"/>
    </row>
    <row r="207" spans="1:8" ht="16.5" customHeight="1" x14ac:dyDescent="0.3">
      <c r="A207" s="222"/>
      <c r="D207" s="315"/>
      <c r="E207" s="219"/>
      <c r="H207" s="223"/>
    </row>
    <row r="208" spans="1:8" ht="16.5" customHeight="1" x14ac:dyDescent="0.3">
      <c r="A208" s="222"/>
      <c r="D208" s="315"/>
      <c r="E208" s="219"/>
      <c r="H208" s="223"/>
    </row>
    <row r="209" spans="1:8" x14ac:dyDescent="0.3">
      <c r="A209" s="222"/>
      <c r="D209" s="315"/>
      <c r="E209" s="219"/>
      <c r="H209" s="223"/>
    </row>
    <row r="210" spans="1:8" ht="2.25" customHeight="1" x14ac:dyDescent="0.3">
      <c r="A210" s="222"/>
      <c r="D210" s="315"/>
      <c r="E210" s="219"/>
      <c r="H210" s="223"/>
    </row>
    <row r="211" spans="1:8" x14ac:dyDescent="0.3">
      <c r="A211" s="222"/>
      <c r="C211" s="317" t="s">
        <v>164</v>
      </c>
      <c r="D211" s="315" t="s">
        <v>164</v>
      </c>
      <c r="E211" s="219"/>
      <c r="F211" s="315" t="s">
        <v>164</v>
      </c>
      <c r="H211" s="223"/>
    </row>
    <row r="212" spans="1:8" ht="12.75" customHeight="1" x14ac:dyDescent="0.3">
      <c r="A212" s="222"/>
      <c r="C212" s="314" t="s">
        <v>168</v>
      </c>
      <c r="D212" s="315" t="s">
        <v>169</v>
      </c>
      <c r="E212" s="219"/>
      <c r="F212" s="315" t="s">
        <v>91</v>
      </c>
      <c r="H212" s="223"/>
    </row>
    <row r="213" spans="1:8" ht="17.25" customHeight="1" thickBot="1" x14ac:dyDescent="0.35">
      <c r="A213" s="226"/>
      <c r="B213" s="227"/>
      <c r="C213" s="318" t="s">
        <v>170</v>
      </c>
      <c r="D213" s="319" t="s">
        <v>171</v>
      </c>
      <c r="E213" s="227"/>
      <c r="F213" s="319" t="s">
        <v>172</v>
      </c>
      <c r="G213" s="229"/>
      <c r="H213" s="230"/>
    </row>
  </sheetData>
  <mergeCells count="39">
    <mergeCell ref="A178:H178"/>
    <mergeCell ref="A179:H179"/>
    <mergeCell ref="A195:C195"/>
    <mergeCell ref="FL152:FS152"/>
    <mergeCell ref="FT152:GA152"/>
    <mergeCell ref="BT152:CA152"/>
    <mergeCell ref="CB152:CI152"/>
    <mergeCell ref="CJ152:CQ152"/>
    <mergeCell ref="CR152:CY152"/>
    <mergeCell ref="CZ152:DG152"/>
    <mergeCell ref="DH152:DO152"/>
    <mergeCell ref="X152:AE152"/>
    <mergeCell ref="AF152:AM152"/>
    <mergeCell ref="AN152:AU152"/>
    <mergeCell ref="AV152:BC152"/>
    <mergeCell ref="BD152:BK152"/>
    <mergeCell ref="GB152:GI152"/>
    <mergeCell ref="GJ152:GQ152"/>
    <mergeCell ref="GR152:GY152"/>
    <mergeCell ref="GZ152:HG152"/>
    <mergeCell ref="DP152:DW152"/>
    <mergeCell ref="DX152:EE152"/>
    <mergeCell ref="EF152:EM152"/>
    <mergeCell ref="EN152:EU152"/>
    <mergeCell ref="EV152:FC152"/>
    <mergeCell ref="FD152:FK152"/>
    <mergeCell ref="BL152:BS152"/>
    <mergeCell ref="A117:H117"/>
    <mergeCell ref="A118:H118"/>
    <mergeCell ref="A151:H151"/>
    <mergeCell ref="A152:H152"/>
    <mergeCell ref="I152:O152"/>
    <mergeCell ref="P152:W152"/>
    <mergeCell ref="A80:H80"/>
    <mergeCell ref="A2:H2"/>
    <mergeCell ref="A3:H3"/>
    <mergeCell ref="A49:H49"/>
    <mergeCell ref="A50:H50"/>
    <mergeCell ref="A79:H79"/>
  </mergeCells>
  <printOptions horizontalCentered="1" verticalCentered="1"/>
  <pageMargins left="0.31496062992125984" right="0.31496062992125984" top="0" bottom="0" header="0.31496062992125984" footer="0.31496062992125984"/>
  <pageSetup scale="57" orientation="landscape" horizontalDpi="4294967294" r:id="rId1"/>
  <rowBreaks count="5" manualBreakCount="5">
    <brk id="48" max="16383" man="1"/>
    <brk id="78" max="7" man="1"/>
    <brk id="116" max="16383" man="1"/>
    <brk id="149" max="7" man="1"/>
    <brk id="17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F213"/>
  <sheetViews>
    <sheetView tabSelected="1" zoomScale="93" zoomScaleNormal="93" workbookViewId="0">
      <pane ySplit="1" topLeftCell="A192" activePane="bottomLeft" state="frozen"/>
      <selection pane="bottomLeft" activeCell="I201" sqref="I201"/>
    </sheetView>
  </sheetViews>
  <sheetFormatPr baseColWidth="10" defaultColWidth="11.44140625" defaultRowHeight="14.4" x14ac:dyDescent="0.3"/>
  <cols>
    <col min="1" max="1" width="15.44140625" style="436" customWidth="1"/>
    <col min="2" max="2" width="3.88671875" style="436" customWidth="1"/>
    <col min="3" max="3" width="49.88671875" style="437" customWidth="1"/>
    <col min="4" max="4" width="22.5546875" style="438" customWidth="1"/>
    <col min="5" max="5" width="23" style="438" customWidth="1"/>
    <col min="6" max="6" width="22.88671875" style="438" customWidth="1"/>
    <col min="7" max="7" width="23.44140625" style="438" customWidth="1"/>
    <col min="8" max="8" width="26.44140625" style="438" customWidth="1"/>
    <col min="9" max="9" width="13.88671875" style="436" customWidth="1"/>
    <col min="10" max="256" width="11.44140625" style="436"/>
    <col min="257" max="257" width="15.44140625" style="436" customWidth="1"/>
    <col min="258" max="258" width="3.88671875" style="436" customWidth="1"/>
    <col min="259" max="259" width="49.88671875" style="436" customWidth="1"/>
    <col min="260" max="260" width="22.5546875" style="436" customWidth="1"/>
    <col min="261" max="261" width="23" style="436" customWidth="1"/>
    <col min="262" max="262" width="22.88671875" style="436" customWidth="1"/>
    <col min="263" max="263" width="23.44140625" style="436" customWidth="1"/>
    <col min="264" max="264" width="26.44140625" style="436" customWidth="1"/>
    <col min="265" max="265" width="13.88671875" style="436" customWidth="1"/>
    <col min="266" max="512" width="11.44140625" style="436"/>
    <col min="513" max="513" width="15.44140625" style="436" customWidth="1"/>
    <col min="514" max="514" width="3.88671875" style="436" customWidth="1"/>
    <col min="515" max="515" width="49.88671875" style="436" customWidth="1"/>
    <col min="516" max="516" width="22.5546875" style="436" customWidth="1"/>
    <col min="517" max="517" width="23" style="436" customWidth="1"/>
    <col min="518" max="518" width="22.88671875" style="436" customWidth="1"/>
    <col min="519" max="519" width="23.44140625" style="436" customWidth="1"/>
    <col min="520" max="520" width="26.44140625" style="436" customWidth="1"/>
    <col min="521" max="521" width="13.88671875" style="436" customWidth="1"/>
    <col min="522" max="768" width="11.44140625" style="436"/>
    <col min="769" max="769" width="15.44140625" style="436" customWidth="1"/>
    <col min="770" max="770" width="3.88671875" style="436" customWidth="1"/>
    <col min="771" max="771" width="49.88671875" style="436" customWidth="1"/>
    <col min="772" max="772" width="22.5546875" style="436" customWidth="1"/>
    <col min="773" max="773" width="23" style="436" customWidth="1"/>
    <col min="774" max="774" width="22.88671875" style="436" customWidth="1"/>
    <col min="775" max="775" width="23.44140625" style="436" customWidth="1"/>
    <col min="776" max="776" width="26.44140625" style="436" customWidth="1"/>
    <col min="777" max="777" width="13.88671875" style="436" customWidth="1"/>
    <col min="778" max="1024" width="11.44140625" style="436"/>
    <col min="1025" max="1025" width="15.44140625" style="436" customWidth="1"/>
    <col min="1026" max="1026" width="3.88671875" style="436" customWidth="1"/>
    <col min="1027" max="1027" width="49.88671875" style="436" customWidth="1"/>
    <col min="1028" max="1028" width="22.5546875" style="436" customWidth="1"/>
    <col min="1029" max="1029" width="23" style="436" customWidth="1"/>
    <col min="1030" max="1030" width="22.88671875" style="436" customWidth="1"/>
    <col min="1031" max="1031" width="23.44140625" style="436" customWidth="1"/>
    <col min="1032" max="1032" width="26.44140625" style="436" customWidth="1"/>
    <col min="1033" max="1033" width="13.88671875" style="436" customWidth="1"/>
    <col min="1034" max="1280" width="11.44140625" style="436"/>
    <col min="1281" max="1281" width="15.44140625" style="436" customWidth="1"/>
    <col min="1282" max="1282" width="3.88671875" style="436" customWidth="1"/>
    <col min="1283" max="1283" width="49.88671875" style="436" customWidth="1"/>
    <col min="1284" max="1284" width="22.5546875" style="436" customWidth="1"/>
    <col min="1285" max="1285" width="23" style="436" customWidth="1"/>
    <col min="1286" max="1286" width="22.88671875" style="436" customWidth="1"/>
    <col min="1287" max="1287" width="23.44140625" style="436" customWidth="1"/>
    <col min="1288" max="1288" width="26.44140625" style="436" customWidth="1"/>
    <col min="1289" max="1289" width="13.88671875" style="436" customWidth="1"/>
    <col min="1290" max="1536" width="11.44140625" style="436"/>
    <col min="1537" max="1537" width="15.44140625" style="436" customWidth="1"/>
    <col min="1538" max="1538" width="3.88671875" style="436" customWidth="1"/>
    <col min="1539" max="1539" width="49.88671875" style="436" customWidth="1"/>
    <col min="1540" max="1540" width="22.5546875" style="436" customWidth="1"/>
    <col min="1541" max="1541" width="23" style="436" customWidth="1"/>
    <col min="1542" max="1542" width="22.88671875" style="436" customWidth="1"/>
    <col min="1543" max="1543" width="23.44140625" style="436" customWidth="1"/>
    <col min="1544" max="1544" width="26.44140625" style="436" customWidth="1"/>
    <col min="1545" max="1545" width="13.88671875" style="436" customWidth="1"/>
    <col min="1546" max="1792" width="11.44140625" style="436"/>
    <col min="1793" max="1793" width="15.44140625" style="436" customWidth="1"/>
    <col min="1794" max="1794" width="3.88671875" style="436" customWidth="1"/>
    <col min="1795" max="1795" width="49.88671875" style="436" customWidth="1"/>
    <col min="1796" max="1796" width="22.5546875" style="436" customWidth="1"/>
    <col min="1797" max="1797" width="23" style="436" customWidth="1"/>
    <col min="1798" max="1798" width="22.88671875" style="436" customWidth="1"/>
    <col min="1799" max="1799" width="23.44140625" style="436" customWidth="1"/>
    <col min="1800" max="1800" width="26.44140625" style="436" customWidth="1"/>
    <col min="1801" max="1801" width="13.88671875" style="436" customWidth="1"/>
    <col min="1802" max="2048" width="11.44140625" style="436"/>
    <col min="2049" max="2049" width="15.44140625" style="436" customWidth="1"/>
    <col min="2050" max="2050" width="3.88671875" style="436" customWidth="1"/>
    <col min="2051" max="2051" width="49.88671875" style="436" customWidth="1"/>
    <col min="2052" max="2052" width="22.5546875" style="436" customWidth="1"/>
    <col min="2053" max="2053" width="23" style="436" customWidth="1"/>
    <col min="2054" max="2054" width="22.88671875" style="436" customWidth="1"/>
    <col min="2055" max="2055" width="23.44140625" style="436" customWidth="1"/>
    <col min="2056" max="2056" width="26.44140625" style="436" customWidth="1"/>
    <col min="2057" max="2057" width="13.88671875" style="436" customWidth="1"/>
    <col min="2058" max="2304" width="11.44140625" style="436"/>
    <col min="2305" max="2305" width="15.44140625" style="436" customWidth="1"/>
    <col min="2306" max="2306" width="3.88671875" style="436" customWidth="1"/>
    <col min="2307" max="2307" width="49.88671875" style="436" customWidth="1"/>
    <col min="2308" max="2308" width="22.5546875" style="436" customWidth="1"/>
    <col min="2309" max="2309" width="23" style="436" customWidth="1"/>
    <col min="2310" max="2310" width="22.88671875" style="436" customWidth="1"/>
    <col min="2311" max="2311" width="23.44140625" style="436" customWidth="1"/>
    <col min="2312" max="2312" width="26.44140625" style="436" customWidth="1"/>
    <col min="2313" max="2313" width="13.88671875" style="436" customWidth="1"/>
    <col min="2314" max="2560" width="11.44140625" style="436"/>
    <col min="2561" max="2561" width="15.44140625" style="436" customWidth="1"/>
    <col min="2562" max="2562" width="3.88671875" style="436" customWidth="1"/>
    <col min="2563" max="2563" width="49.88671875" style="436" customWidth="1"/>
    <col min="2564" max="2564" width="22.5546875" style="436" customWidth="1"/>
    <col min="2565" max="2565" width="23" style="436" customWidth="1"/>
    <col min="2566" max="2566" width="22.88671875" style="436" customWidth="1"/>
    <col min="2567" max="2567" width="23.44140625" style="436" customWidth="1"/>
    <col min="2568" max="2568" width="26.44140625" style="436" customWidth="1"/>
    <col min="2569" max="2569" width="13.88671875" style="436" customWidth="1"/>
    <col min="2570" max="2816" width="11.44140625" style="436"/>
    <col min="2817" max="2817" width="15.44140625" style="436" customWidth="1"/>
    <col min="2818" max="2818" width="3.88671875" style="436" customWidth="1"/>
    <col min="2819" max="2819" width="49.88671875" style="436" customWidth="1"/>
    <col min="2820" max="2820" width="22.5546875" style="436" customWidth="1"/>
    <col min="2821" max="2821" width="23" style="436" customWidth="1"/>
    <col min="2822" max="2822" width="22.88671875" style="436" customWidth="1"/>
    <col min="2823" max="2823" width="23.44140625" style="436" customWidth="1"/>
    <col min="2824" max="2824" width="26.44140625" style="436" customWidth="1"/>
    <col min="2825" max="2825" width="13.88671875" style="436" customWidth="1"/>
    <col min="2826" max="3072" width="11.44140625" style="436"/>
    <col min="3073" max="3073" width="15.44140625" style="436" customWidth="1"/>
    <col min="3074" max="3074" width="3.88671875" style="436" customWidth="1"/>
    <col min="3075" max="3075" width="49.88671875" style="436" customWidth="1"/>
    <col min="3076" max="3076" width="22.5546875" style="436" customWidth="1"/>
    <col min="3077" max="3077" width="23" style="436" customWidth="1"/>
    <col min="3078" max="3078" width="22.88671875" style="436" customWidth="1"/>
    <col min="3079" max="3079" width="23.44140625" style="436" customWidth="1"/>
    <col min="3080" max="3080" width="26.44140625" style="436" customWidth="1"/>
    <col min="3081" max="3081" width="13.88671875" style="436" customWidth="1"/>
    <col min="3082" max="3328" width="11.44140625" style="436"/>
    <col min="3329" max="3329" width="15.44140625" style="436" customWidth="1"/>
    <col min="3330" max="3330" width="3.88671875" style="436" customWidth="1"/>
    <col min="3331" max="3331" width="49.88671875" style="436" customWidth="1"/>
    <col min="3332" max="3332" width="22.5546875" style="436" customWidth="1"/>
    <col min="3333" max="3333" width="23" style="436" customWidth="1"/>
    <col min="3334" max="3334" width="22.88671875" style="436" customWidth="1"/>
    <col min="3335" max="3335" width="23.44140625" style="436" customWidth="1"/>
    <col min="3336" max="3336" width="26.44140625" style="436" customWidth="1"/>
    <col min="3337" max="3337" width="13.88671875" style="436" customWidth="1"/>
    <col min="3338" max="3584" width="11.44140625" style="436"/>
    <col min="3585" max="3585" width="15.44140625" style="436" customWidth="1"/>
    <col min="3586" max="3586" width="3.88671875" style="436" customWidth="1"/>
    <col min="3587" max="3587" width="49.88671875" style="436" customWidth="1"/>
    <col min="3588" max="3588" width="22.5546875" style="436" customWidth="1"/>
    <col min="3589" max="3589" width="23" style="436" customWidth="1"/>
    <col min="3590" max="3590" width="22.88671875" style="436" customWidth="1"/>
    <col min="3591" max="3591" width="23.44140625" style="436" customWidth="1"/>
    <col min="3592" max="3592" width="26.44140625" style="436" customWidth="1"/>
    <col min="3593" max="3593" width="13.88671875" style="436" customWidth="1"/>
    <col min="3594" max="3840" width="11.44140625" style="436"/>
    <col min="3841" max="3841" width="15.44140625" style="436" customWidth="1"/>
    <col min="3842" max="3842" width="3.88671875" style="436" customWidth="1"/>
    <col min="3843" max="3843" width="49.88671875" style="436" customWidth="1"/>
    <col min="3844" max="3844" width="22.5546875" style="436" customWidth="1"/>
    <col min="3845" max="3845" width="23" style="436" customWidth="1"/>
    <col min="3846" max="3846" width="22.88671875" style="436" customWidth="1"/>
    <col min="3847" max="3847" width="23.44140625" style="436" customWidth="1"/>
    <col min="3848" max="3848" width="26.44140625" style="436" customWidth="1"/>
    <col min="3849" max="3849" width="13.88671875" style="436" customWidth="1"/>
    <col min="3850" max="4096" width="11.44140625" style="436"/>
    <col min="4097" max="4097" width="15.44140625" style="436" customWidth="1"/>
    <col min="4098" max="4098" width="3.88671875" style="436" customWidth="1"/>
    <col min="4099" max="4099" width="49.88671875" style="436" customWidth="1"/>
    <col min="4100" max="4100" width="22.5546875" style="436" customWidth="1"/>
    <col min="4101" max="4101" width="23" style="436" customWidth="1"/>
    <col min="4102" max="4102" width="22.88671875" style="436" customWidth="1"/>
    <col min="4103" max="4103" width="23.44140625" style="436" customWidth="1"/>
    <col min="4104" max="4104" width="26.44140625" style="436" customWidth="1"/>
    <col min="4105" max="4105" width="13.88671875" style="436" customWidth="1"/>
    <col min="4106" max="4352" width="11.44140625" style="436"/>
    <col min="4353" max="4353" width="15.44140625" style="436" customWidth="1"/>
    <col min="4354" max="4354" width="3.88671875" style="436" customWidth="1"/>
    <col min="4355" max="4355" width="49.88671875" style="436" customWidth="1"/>
    <col min="4356" max="4356" width="22.5546875" style="436" customWidth="1"/>
    <col min="4357" max="4357" width="23" style="436" customWidth="1"/>
    <col min="4358" max="4358" width="22.88671875" style="436" customWidth="1"/>
    <col min="4359" max="4359" width="23.44140625" style="436" customWidth="1"/>
    <col min="4360" max="4360" width="26.44140625" style="436" customWidth="1"/>
    <col min="4361" max="4361" width="13.88671875" style="436" customWidth="1"/>
    <col min="4362" max="4608" width="11.44140625" style="436"/>
    <col min="4609" max="4609" width="15.44140625" style="436" customWidth="1"/>
    <col min="4610" max="4610" width="3.88671875" style="436" customWidth="1"/>
    <col min="4611" max="4611" width="49.88671875" style="436" customWidth="1"/>
    <col min="4612" max="4612" width="22.5546875" style="436" customWidth="1"/>
    <col min="4613" max="4613" width="23" style="436" customWidth="1"/>
    <col min="4614" max="4614" width="22.88671875" style="436" customWidth="1"/>
    <col min="4615" max="4615" width="23.44140625" style="436" customWidth="1"/>
    <col min="4616" max="4616" width="26.44140625" style="436" customWidth="1"/>
    <col min="4617" max="4617" width="13.88671875" style="436" customWidth="1"/>
    <col min="4618" max="4864" width="11.44140625" style="436"/>
    <col min="4865" max="4865" width="15.44140625" style="436" customWidth="1"/>
    <col min="4866" max="4866" width="3.88671875" style="436" customWidth="1"/>
    <col min="4867" max="4867" width="49.88671875" style="436" customWidth="1"/>
    <col min="4868" max="4868" width="22.5546875" style="436" customWidth="1"/>
    <col min="4869" max="4869" width="23" style="436" customWidth="1"/>
    <col min="4870" max="4870" width="22.88671875" style="436" customWidth="1"/>
    <col min="4871" max="4871" width="23.44140625" style="436" customWidth="1"/>
    <col min="4872" max="4872" width="26.44140625" style="436" customWidth="1"/>
    <col min="4873" max="4873" width="13.88671875" style="436" customWidth="1"/>
    <col min="4874" max="5120" width="11.44140625" style="436"/>
    <col min="5121" max="5121" width="15.44140625" style="436" customWidth="1"/>
    <col min="5122" max="5122" width="3.88671875" style="436" customWidth="1"/>
    <col min="5123" max="5123" width="49.88671875" style="436" customWidth="1"/>
    <col min="5124" max="5124" width="22.5546875" style="436" customWidth="1"/>
    <col min="5125" max="5125" width="23" style="436" customWidth="1"/>
    <col min="5126" max="5126" width="22.88671875" style="436" customWidth="1"/>
    <col min="5127" max="5127" width="23.44140625" style="436" customWidth="1"/>
    <col min="5128" max="5128" width="26.44140625" style="436" customWidth="1"/>
    <col min="5129" max="5129" width="13.88671875" style="436" customWidth="1"/>
    <col min="5130" max="5376" width="11.44140625" style="436"/>
    <col min="5377" max="5377" width="15.44140625" style="436" customWidth="1"/>
    <col min="5378" max="5378" width="3.88671875" style="436" customWidth="1"/>
    <col min="5379" max="5379" width="49.88671875" style="436" customWidth="1"/>
    <col min="5380" max="5380" width="22.5546875" style="436" customWidth="1"/>
    <col min="5381" max="5381" width="23" style="436" customWidth="1"/>
    <col min="5382" max="5382" width="22.88671875" style="436" customWidth="1"/>
    <col min="5383" max="5383" width="23.44140625" style="436" customWidth="1"/>
    <col min="5384" max="5384" width="26.44140625" style="436" customWidth="1"/>
    <col min="5385" max="5385" width="13.88671875" style="436" customWidth="1"/>
    <col min="5386" max="5632" width="11.44140625" style="436"/>
    <col min="5633" max="5633" width="15.44140625" style="436" customWidth="1"/>
    <col min="5634" max="5634" width="3.88671875" style="436" customWidth="1"/>
    <col min="5635" max="5635" width="49.88671875" style="436" customWidth="1"/>
    <col min="5636" max="5636" width="22.5546875" style="436" customWidth="1"/>
    <col min="5637" max="5637" width="23" style="436" customWidth="1"/>
    <col min="5638" max="5638" width="22.88671875" style="436" customWidth="1"/>
    <col min="5639" max="5639" width="23.44140625" style="436" customWidth="1"/>
    <col min="5640" max="5640" width="26.44140625" style="436" customWidth="1"/>
    <col min="5641" max="5641" width="13.88671875" style="436" customWidth="1"/>
    <col min="5642" max="5888" width="11.44140625" style="436"/>
    <col min="5889" max="5889" width="15.44140625" style="436" customWidth="1"/>
    <col min="5890" max="5890" width="3.88671875" style="436" customWidth="1"/>
    <col min="5891" max="5891" width="49.88671875" style="436" customWidth="1"/>
    <col min="5892" max="5892" width="22.5546875" style="436" customWidth="1"/>
    <col min="5893" max="5893" width="23" style="436" customWidth="1"/>
    <col min="5894" max="5894" width="22.88671875" style="436" customWidth="1"/>
    <col min="5895" max="5895" width="23.44140625" style="436" customWidth="1"/>
    <col min="5896" max="5896" width="26.44140625" style="436" customWidth="1"/>
    <col min="5897" max="5897" width="13.88671875" style="436" customWidth="1"/>
    <col min="5898" max="6144" width="11.44140625" style="436"/>
    <col min="6145" max="6145" width="15.44140625" style="436" customWidth="1"/>
    <col min="6146" max="6146" width="3.88671875" style="436" customWidth="1"/>
    <col min="6147" max="6147" width="49.88671875" style="436" customWidth="1"/>
    <col min="6148" max="6148" width="22.5546875" style="436" customWidth="1"/>
    <col min="6149" max="6149" width="23" style="436" customWidth="1"/>
    <col min="6150" max="6150" width="22.88671875" style="436" customWidth="1"/>
    <col min="6151" max="6151" width="23.44140625" style="436" customWidth="1"/>
    <col min="6152" max="6152" width="26.44140625" style="436" customWidth="1"/>
    <col min="6153" max="6153" width="13.88671875" style="436" customWidth="1"/>
    <col min="6154" max="6400" width="11.44140625" style="436"/>
    <col min="6401" max="6401" width="15.44140625" style="436" customWidth="1"/>
    <col min="6402" max="6402" width="3.88671875" style="436" customWidth="1"/>
    <col min="6403" max="6403" width="49.88671875" style="436" customWidth="1"/>
    <col min="6404" max="6404" width="22.5546875" style="436" customWidth="1"/>
    <col min="6405" max="6405" width="23" style="436" customWidth="1"/>
    <col min="6406" max="6406" width="22.88671875" style="436" customWidth="1"/>
    <col min="6407" max="6407" width="23.44140625" style="436" customWidth="1"/>
    <col min="6408" max="6408" width="26.44140625" style="436" customWidth="1"/>
    <col min="6409" max="6409" width="13.88671875" style="436" customWidth="1"/>
    <col min="6410" max="6656" width="11.44140625" style="436"/>
    <col min="6657" max="6657" width="15.44140625" style="436" customWidth="1"/>
    <col min="6658" max="6658" width="3.88671875" style="436" customWidth="1"/>
    <col min="6659" max="6659" width="49.88671875" style="436" customWidth="1"/>
    <col min="6660" max="6660" width="22.5546875" style="436" customWidth="1"/>
    <col min="6661" max="6661" width="23" style="436" customWidth="1"/>
    <col min="6662" max="6662" width="22.88671875" style="436" customWidth="1"/>
    <col min="6663" max="6663" width="23.44140625" style="436" customWidth="1"/>
    <col min="6664" max="6664" width="26.44140625" style="436" customWidth="1"/>
    <col min="6665" max="6665" width="13.88671875" style="436" customWidth="1"/>
    <col min="6666" max="6912" width="11.44140625" style="436"/>
    <col min="6913" max="6913" width="15.44140625" style="436" customWidth="1"/>
    <col min="6914" max="6914" width="3.88671875" style="436" customWidth="1"/>
    <col min="6915" max="6915" width="49.88671875" style="436" customWidth="1"/>
    <col min="6916" max="6916" width="22.5546875" style="436" customWidth="1"/>
    <col min="6917" max="6917" width="23" style="436" customWidth="1"/>
    <col min="6918" max="6918" width="22.88671875" style="436" customWidth="1"/>
    <col min="6919" max="6919" width="23.44140625" style="436" customWidth="1"/>
    <col min="6920" max="6920" width="26.44140625" style="436" customWidth="1"/>
    <col min="6921" max="6921" width="13.88671875" style="436" customWidth="1"/>
    <col min="6922" max="7168" width="11.44140625" style="436"/>
    <col min="7169" max="7169" width="15.44140625" style="436" customWidth="1"/>
    <col min="7170" max="7170" width="3.88671875" style="436" customWidth="1"/>
    <col min="7171" max="7171" width="49.88671875" style="436" customWidth="1"/>
    <col min="7172" max="7172" width="22.5546875" style="436" customWidth="1"/>
    <col min="7173" max="7173" width="23" style="436" customWidth="1"/>
    <col min="7174" max="7174" width="22.88671875" style="436" customWidth="1"/>
    <col min="7175" max="7175" width="23.44140625" style="436" customWidth="1"/>
    <col min="7176" max="7176" width="26.44140625" style="436" customWidth="1"/>
    <col min="7177" max="7177" width="13.88671875" style="436" customWidth="1"/>
    <col min="7178" max="7424" width="11.44140625" style="436"/>
    <col min="7425" max="7425" width="15.44140625" style="436" customWidth="1"/>
    <col min="7426" max="7426" width="3.88671875" style="436" customWidth="1"/>
    <col min="7427" max="7427" width="49.88671875" style="436" customWidth="1"/>
    <col min="7428" max="7428" width="22.5546875" style="436" customWidth="1"/>
    <col min="7429" max="7429" width="23" style="436" customWidth="1"/>
    <col min="7430" max="7430" width="22.88671875" style="436" customWidth="1"/>
    <col min="7431" max="7431" width="23.44140625" style="436" customWidth="1"/>
    <col min="7432" max="7432" width="26.44140625" style="436" customWidth="1"/>
    <col min="7433" max="7433" width="13.88671875" style="436" customWidth="1"/>
    <col min="7434" max="7680" width="11.44140625" style="436"/>
    <col min="7681" max="7681" width="15.44140625" style="436" customWidth="1"/>
    <col min="7682" max="7682" width="3.88671875" style="436" customWidth="1"/>
    <col min="7683" max="7683" width="49.88671875" style="436" customWidth="1"/>
    <col min="7684" max="7684" width="22.5546875" style="436" customWidth="1"/>
    <col min="7685" max="7685" width="23" style="436" customWidth="1"/>
    <col min="7686" max="7686" width="22.88671875" style="436" customWidth="1"/>
    <col min="7687" max="7687" width="23.44140625" style="436" customWidth="1"/>
    <col min="7688" max="7688" width="26.44140625" style="436" customWidth="1"/>
    <col min="7689" max="7689" width="13.88671875" style="436" customWidth="1"/>
    <col min="7690" max="7936" width="11.44140625" style="436"/>
    <col min="7937" max="7937" width="15.44140625" style="436" customWidth="1"/>
    <col min="7938" max="7938" width="3.88671875" style="436" customWidth="1"/>
    <col min="7939" max="7939" width="49.88671875" style="436" customWidth="1"/>
    <col min="7940" max="7940" width="22.5546875" style="436" customWidth="1"/>
    <col min="7941" max="7941" width="23" style="436" customWidth="1"/>
    <col min="7942" max="7942" width="22.88671875" style="436" customWidth="1"/>
    <col min="7943" max="7943" width="23.44140625" style="436" customWidth="1"/>
    <col min="7944" max="7944" width="26.44140625" style="436" customWidth="1"/>
    <col min="7945" max="7945" width="13.88671875" style="436" customWidth="1"/>
    <col min="7946" max="8192" width="11.44140625" style="436"/>
    <col min="8193" max="8193" width="15.44140625" style="436" customWidth="1"/>
    <col min="8194" max="8194" width="3.88671875" style="436" customWidth="1"/>
    <col min="8195" max="8195" width="49.88671875" style="436" customWidth="1"/>
    <col min="8196" max="8196" width="22.5546875" style="436" customWidth="1"/>
    <col min="8197" max="8197" width="23" style="436" customWidth="1"/>
    <col min="8198" max="8198" width="22.88671875" style="436" customWidth="1"/>
    <col min="8199" max="8199" width="23.44140625" style="436" customWidth="1"/>
    <col min="8200" max="8200" width="26.44140625" style="436" customWidth="1"/>
    <col min="8201" max="8201" width="13.88671875" style="436" customWidth="1"/>
    <col min="8202" max="8448" width="11.44140625" style="436"/>
    <col min="8449" max="8449" width="15.44140625" style="436" customWidth="1"/>
    <col min="8450" max="8450" width="3.88671875" style="436" customWidth="1"/>
    <col min="8451" max="8451" width="49.88671875" style="436" customWidth="1"/>
    <col min="8452" max="8452" width="22.5546875" style="436" customWidth="1"/>
    <col min="8453" max="8453" width="23" style="436" customWidth="1"/>
    <col min="8454" max="8454" width="22.88671875" style="436" customWidth="1"/>
    <col min="8455" max="8455" width="23.44140625" style="436" customWidth="1"/>
    <col min="8456" max="8456" width="26.44140625" style="436" customWidth="1"/>
    <col min="8457" max="8457" width="13.88671875" style="436" customWidth="1"/>
    <col min="8458" max="8704" width="11.44140625" style="436"/>
    <col min="8705" max="8705" width="15.44140625" style="436" customWidth="1"/>
    <col min="8706" max="8706" width="3.88671875" style="436" customWidth="1"/>
    <col min="8707" max="8707" width="49.88671875" style="436" customWidth="1"/>
    <col min="8708" max="8708" width="22.5546875" style="436" customWidth="1"/>
    <col min="8709" max="8709" width="23" style="436" customWidth="1"/>
    <col min="8710" max="8710" width="22.88671875" style="436" customWidth="1"/>
    <col min="8711" max="8711" width="23.44140625" style="436" customWidth="1"/>
    <col min="8712" max="8712" width="26.44140625" style="436" customWidth="1"/>
    <col min="8713" max="8713" width="13.88671875" style="436" customWidth="1"/>
    <col min="8714" max="8960" width="11.44140625" style="436"/>
    <col min="8961" max="8961" width="15.44140625" style="436" customWidth="1"/>
    <col min="8962" max="8962" width="3.88671875" style="436" customWidth="1"/>
    <col min="8963" max="8963" width="49.88671875" style="436" customWidth="1"/>
    <col min="8964" max="8964" width="22.5546875" style="436" customWidth="1"/>
    <col min="8965" max="8965" width="23" style="436" customWidth="1"/>
    <col min="8966" max="8966" width="22.88671875" style="436" customWidth="1"/>
    <col min="8967" max="8967" width="23.44140625" style="436" customWidth="1"/>
    <col min="8968" max="8968" width="26.44140625" style="436" customWidth="1"/>
    <col min="8969" max="8969" width="13.88671875" style="436" customWidth="1"/>
    <col min="8970" max="9216" width="11.44140625" style="436"/>
    <col min="9217" max="9217" width="15.44140625" style="436" customWidth="1"/>
    <col min="9218" max="9218" width="3.88671875" style="436" customWidth="1"/>
    <col min="9219" max="9219" width="49.88671875" style="436" customWidth="1"/>
    <col min="9220" max="9220" width="22.5546875" style="436" customWidth="1"/>
    <col min="9221" max="9221" width="23" style="436" customWidth="1"/>
    <col min="9222" max="9222" width="22.88671875" style="436" customWidth="1"/>
    <col min="9223" max="9223" width="23.44140625" style="436" customWidth="1"/>
    <col min="9224" max="9224" width="26.44140625" style="436" customWidth="1"/>
    <col min="9225" max="9225" width="13.88671875" style="436" customWidth="1"/>
    <col min="9226" max="9472" width="11.44140625" style="436"/>
    <col min="9473" max="9473" width="15.44140625" style="436" customWidth="1"/>
    <col min="9474" max="9474" width="3.88671875" style="436" customWidth="1"/>
    <col min="9475" max="9475" width="49.88671875" style="436" customWidth="1"/>
    <col min="9476" max="9476" width="22.5546875" style="436" customWidth="1"/>
    <col min="9477" max="9477" width="23" style="436" customWidth="1"/>
    <col min="9478" max="9478" width="22.88671875" style="436" customWidth="1"/>
    <col min="9479" max="9479" width="23.44140625" style="436" customWidth="1"/>
    <col min="9480" max="9480" width="26.44140625" style="436" customWidth="1"/>
    <col min="9481" max="9481" width="13.88671875" style="436" customWidth="1"/>
    <col min="9482" max="9728" width="11.44140625" style="436"/>
    <col min="9729" max="9729" width="15.44140625" style="436" customWidth="1"/>
    <col min="9730" max="9730" width="3.88671875" style="436" customWidth="1"/>
    <col min="9731" max="9731" width="49.88671875" style="436" customWidth="1"/>
    <col min="9732" max="9732" width="22.5546875" style="436" customWidth="1"/>
    <col min="9733" max="9733" width="23" style="436" customWidth="1"/>
    <col min="9734" max="9734" width="22.88671875" style="436" customWidth="1"/>
    <col min="9735" max="9735" width="23.44140625" style="436" customWidth="1"/>
    <col min="9736" max="9736" width="26.44140625" style="436" customWidth="1"/>
    <col min="9737" max="9737" width="13.88671875" style="436" customWidth="1"/>
    <col min="9738" max="9984" width="11.44140625" style="436"/>
    <col min="9985" max="9985" width="15.44140625" style="436" customWidth="1"/>
    <col min="9986" max="9986" width="3.88671875" style="436" customWidth="1"/>
    <col min="9987" max="9987" width="49.88671875" style="436" customWidth="1"/>
    <col min="9988" max="9988" width="22.5546875" style="436" customWidth="1"/>
    <col min="9989" max="9989" width="23" style="436" customWidth="1"/>
    <col min="9990" max="9990" width="22.88671875" style="436" customWidth="1"/>
    <col min="9991" max="9991" width="23.44140625" style="436" customWidth="1"/>
    <col min="9992" max="9992" width="26.44140625" style="436" customWidth="1"/>
    <col min="9993" max="9993" width="13.88671875" style="436" customWidth="1"/>
    <col min="9994" max="10240" width="11.44140625" style="436"/>
    <col min="10241" max="10241" width="15.44140625" style="436" customWidth="1"/>
    <col min="10242" max="10242" width="3.88671875" style="436" customWidth="1"/>
    <col min="10243" max="10243" width="49.88671875" style="436" customWidth="1"/>
    <col min="10244" max="10244" width="22.5546875" style="436" customWidth="1"/>
    <col min="10245" max="10245" width="23" style="436" customWidth="1"/>
    <col min="10246" max="10246" width="22.88671875" style="436" customWidth="1"/>
    <col min="10247" max="10247" width="23.44140625" style="436" customWidth="1"/>
    <col min="10248" max="10248" width="26.44140625" style="436" customWidth="1"/>
    <col min="10249" max="10249" width="13.88671875" style="436" customWidth="1"/>
    <col min="10250" max="10496" width="11.44140625" style="436"/>
    <col min="10497" max="10497" width="15.44140625" style="436" customWidth="1"/>
    <col min="10498" max="10498" width="3.88671875" style="436" customWidth="1"/>
    <col min="10499" max="10499" width="49.88671875" style="436" customWidth="1"/>
    <col min="10500" max="10500" width="22.5546875" style="436" customWidth="1"/>
    <col min="10501" max="10501" width="23" style="436" customWidth="1"/>
    <col min="10502" max="10502" width="22.88671875" style="436" customWidth="1"/>
    <col min="10503" max="10503" width="23.44140625" style="436" customWidth="1"/>
    <col min="10504" max="10504" width="26.44140625" style="436" customWidth="1"/>
    <col min="10505" max="10505" width="13.88671875" style="436" customWidth="1"/>
    <col min="10506" max="10752" width="11.44140625" style="436"/>
    <col min="10753" max="10753" width="15.44140625" style="436" customWidth="1"/>
    <col min="10754" max="10754" width="3.88671875" style="436" customWidth="1"/>
    <col min="10755" max="10755" width="49.88671875" style="436" customWidth="1"/>
    <col min="10756" max="10756" width="22.5546875" style="436" customWidth="1"/>
    <col min="10757" max="10757" width="23" style="436" customWidth="1"/>
    <col min="10758" max="10758" width="22.88671875" style="436" customWidth="1"/>
    <col min="10759" max="10759" width="23.44140625" style="436" customWidth="1"/>
    <col min="10760" max="10760" width="26.44140625" style="436" customWidth="1"/>
    <col min="10761" max="10761" width="13.88671875" style="436" customWidth="1"/>
    <col min="10762" max="11008" width="11.44140625" style="436"/>
    <col min="11009" max="11009" width="15.44140625" style="436" customWidth="1"/>
    <col min="11010" max="11010" width="3.88671875" style="436" customWidth="1"/>
    <col min="11011" max="11011" width="49.88671875" style="436" customWidth="1"/>
    <col min="11012" max="11012" width="22.5546875" style="436" customWidth="1"/>
    <col min="11013" max="11013" width="23" style="436" customWidth="1"/>
    <col min="11014" max="11014" width="22.88671875" style="436" customWidth="1"/>
    <col min="11015" max="11015" width="23.44140625" style="436" customWidth="1"/>
    <col min="11016" max="11016" width="26.44140625" style="436" customWidth="1"/>
    <col min="11017" max="11017" width="13.88671875" style="436" customWidth="1"/>
    <col min="11018" max="11264" width="11.44140625" style="436"/>
    <col min="11265" max="11265" width="15.44140625" style="436" customWidth="1"/>
    <col min="11266" max="11266" width="3.88671875" style="436" customWidth="1"/>
    <col min="11267" max="11267" width="49.88671875" style="436" customWidth="1"/>
    <col min="11268" max="11268" width="22.5546875" style="436" customWidth="1"/>
    <col min="11269" max="11269" width="23" style="436" customWidth="1"/>
    <col min="11270" max="11270" width="22.88671875" style="436" customWidth="1"/>
    <col min="11271" max="11271" width="23.44140625" style="436" customWidth="1"/>
    <col min="11272" max="11272" width="26.44140625" style="436" customWidth="1"/>
    <col min="11273" max="11273" width="13.88671875" style="436" customWidth="1"/>
    <col min="11274" max="11520" width="11.44140625" style="436"/>
    <col min="11521" max="11521" width="15.44140625" style="436" customWidth="1"/>
    <col min="11522" max="11522" width="3.88671875" style="436" customWidth="1"/>
    <col min="11523" max="11523" width="49.88671875" style="436" customWidth="1"/>
    <col min="11524" max="11524" width="22.5546875" style="436" customWidth="1"/>
    <col min="11525" max="11525" width="23" style="436" customWidth="1"/>
    <col min="11526" max="11526" width="22.88671875" style="436" customWidth="1"/>
    <col min="11527" max="11527" width="23.44140625" style="436" customWidth="1"/>
    <col min="11528" max="11528" width="26.44140625" style="436" customWidth="1"/>
    <col min="11529" max="11529" width="13.88671875" style="436" customWidth="1"/>
    <col min="11530" max="11776" width="11.44140625" style="436"/>
    <col min="11777" max="11777" width="15.44140625" style="436" customWidth="1"/>
    <col min="11778" max="11778" width="3.88671875" style="436" customWidth="1"/>
    <col min="11779" max="11779" width="49.88671875" style="436" customWidth="1"/>
    <col min="11780" max="11780" width="22.5546875" style="436" customWidth="1"/>
    <col min="11781" max="11781" width="23" style="436" customWidth="1"/>
    <col min="11782" max="11782" width="22.88671875" style="436" customWidth="1"/>
    <col min="11783" max="11783" width="23.44140625" style="436" customWidth="1"/>
    <col min="11784" max="11784" width="26.44140625" style="436" customWidth="1"/>
    <col min="11785" max="11785" width="13.88671875" style="436" customWidth="1"/>
    <col min="11786" max="12032" width="11.44140625" style="436"/>
    <col min="12033" max="12033" width="15.44140625" style="436" customWidth="1"/>
    <col min="12034" max="12034" width="3.88671875" style="436" customWidth="1"/>
    <col min="12035" max="12035" width="49.88671875" style="436" customWidth="1"/>
    <col min="12036" max="12036" width="22.5546875" style="436" customWidth="1"/>
    <col min="12037" max="12037" width="23" style="436" customWidth="1"/>
    <col min="12038" max="12038" width="22.88671875" style="436" customWidth="1"/>
    <col min="12039" max="12039" width="23.44140625" style="436" customWidth="1"/>
    <col min="12040" max="12040" width="26.44140625" style="436" customWidth="1"/>
    <col min="12041" max="12041" width="13.88671875" style="436" customWidth="1"/>
    <col min="12042" max="12288" width="11.44140625" style="436"/>
    <col min="12289" max="12289" width="15.44140625" style="436" customWidth="1"/>
    <col min="12290" max="12290" width="3.88671875" style="436" customWidth="1"/>
    <col min="12291" max="12291" width="49.88671875" style="436" customWidth="1"/>
    <col min="12292" max="12292" width="22.5546875" style="436" customWidth="1"/>
    <col min="12293" max="12293" width="23" style="436" customWidth="1"/>
    <col min="12294" max="12294" width="22.88671875" style="436" customWidth="1"/>
    <col min="12295" max="12295" width="23.44140625" style="436" customWidth="1"/>
    <col min="12296" max="12296" width="26.44140625" style="436" customWidth="1"/>
    <col min="12297" max="12297" width="13.88671875" style="436" customWidth="1"/>
    <col min="12298" max="12544" width="11.44140625" style="436"/>
    <col min="12545" max="12545" width="15.44140625" style="436" customWidth="1"/>
    <col min="12546" max="12546" width="3.88671875" style="436" customWidth="1"/>
    <col min="12547" max="12547" width="49.88671875" style="436" customWidth="1"/>
    <col min="12548" max="12548" width="22.5546875" style="436" customWidth="1"/>
    <col min="12549" max="12549" width="23" style="436" customWidth="1"/>
    <col min="12550" max="12550" width="22.88671875" style="436" customWidth="1"/>
    <col min="12551" max="12551" width="23.44140625" style="436" customWidth="1"/>
    <col min="12552" max="12552" width="26.44140625" style="436" customWidth="1"/>
    <col min="12553" max="12553" width="13.88671875" style="436" customWidth="1"/>
    <col min="12554" max="12800" width="11.44140625" style="436"/>
    <col min="12801" max="12801" width="15.44140625" style="436" customWidth="1"/>
    <col min="12802" max="12802" width="3.88671875" style="436" customWidth="1"/>
    <col min="12803" max="12803" width="49.88671875" style="436" customWidth="1"/>
    <col min="12804" max="12804" width="22.5546875" style="436" customWidth="1"/>
    <col min="12805" max="12805" width="23" style="436" customWidth="1"/>
    <col min="12806" max="12806" width="22.88671875" style="436" customWidth="1"/>
    <col min="12807" max="12807" width="23.44140625" style="436" customWidth="1"/>
    <col min="12808" max="12808" width="26.44140625" style="436" customWidth="1"/>
    <col min="12809" max="12809" width="13.88671875" style="436" customWidth="1"/>
    <col min="12810" max="13056" width="11.44140625" style="436"/>
    <col min="13057" max="13057" width="15.44140625" style="436" customWidth="1"/>
    <col min="13058" max="13058" width="3.88671875" style="436" customWidth="1"/>
    <col min="13059" max="13059" width="49.88671875" style="436" customWidth="1"/>
    <col min="13060" max="13060" width="22.5546875" style="436" customWidth="1"/>
    <col min="13061" max="13061" width="23" style="436" customWidth="1"/>
    <col min="13062" max="13062" width="22.88671875" style="436" customWidth="1"/>
    <col min="13063" max="13063" width="23.44140625" style="436" customWidth="1"/>
    <col min="13064" max="13064" width="26.44140625" style="436" customWidth="1"/>
    <col min="13065" max="13065" width="13.88671875" style="436" customWidth="1"/>
    <col min="13066" max="13312" width="11.44140625" style="436"/>
    <col min="13313" max="13313" width="15.44140625" style="436" customWidth="1"/>
    <col min="13314" max="13314" width="3.88671875" style="436" customWidth="1"/>
    <col min="13315" max="13315" width="49.88671875" style="436" customWidth="1"/>
    <col min="13316" max="13316" width="22.5546875" style="436" customWidth="1"/>
    <col min="13317" max="13317" width="23" style="436" customWidth="1"/>
    <col min="13318" max="13318" width="22.88671875" style="436" customWidth="1"/>
    <col min="13319" max="13319" width="23.44140625" style="436" customWidth="1"/>
    <col min="13320" max="13320" width="26.44140625" style="436" customWidth="1"/>
    <col min="13321" max="13321" width="13.88671875" style="436" customWidth="1"/>
    <col min="13322" max="13568" width="11.44140625" style="436"/>
    <col min="13569" max="13569" width="15.44140625" style="436" customWidth="1"/>
    <col min="13570" max="13570" width="3.88671875" style="436" customWidth="1"/>
    <col min="13571" max="13571" width="49.88671875" style="436" customWidth="1"/>
    <col min="13572" max="13572" width="22.5546875" style="436" customWidth="1"/>
    <col min="13573" max="13573" width="23" style="436" customWidth="1"/>
    <col min="13574" max="13574" width="22.88671875" style="436" customWidth="1"/>
    <col min="13575" max="13575" width="23.44140625" style="436" customWidth="1"/>
    <col min="13576" max="13576" width="26.44140625" style="436" customWidth="1"/>
    <col min="13577" max="13577" width="13.88671875" style="436" customWidth="1"/>
    <col min="13578" max="13824" width="11.44140625" style="436"/>
    <col min="13825" max="13825" width="15.44140625" style="436" customWidth="1"/>
    <col min="13826" max="13826" width="3.88671875" style="436" customWidth="1"/>
    <col min="13827" max="13827" width="49.88671875" style="436" customWidth="1"/>
    <col min="13828" max="13828" width="22.5546875" style="436" customWidth="1"/>
    <col min="13829" max="13829" width="23" style="436" customWidth="1"/>
    <col min="13830" max="13830" width="22.88671875" style="436" customWidth="1"/>
    <col min="13831" max="13831" width="23.44140625" style="436" customWidth="1"/>
    <col min="13832" max="13832" width="26.44140625" style="436" customWidth="1"/>
    <col min="13833" max="13833" width="13.88671875" style="436" customWidth="1"/>
    <col min="13834" max="14080" width="11.44140625" style="436"/>
    <col min="14081" max="14081" width="15.44140625" style="436" customWidth="1"/>
    <col min="14082" max="14082" width="3.88671875" style="436" customWidth="1"/>
    <col min="14083" max="14083" width="49.88671875" style="436" customWidth="1"/>
    <col min="14084" max="14084" width="22.5546875" style="436" customWidth="1"/>
    <col min="14085" max="14085" width="23" style="436" customWidth="1"/>
    <col min="14086" max="14086" width="22.88671875" style="436" customWidth="1"/>
    <col min="14087" max="14087" width="23.44140625" style="436" customWidth="1"/>
    <col min="14088" max="14088" width="26.44140625" style="436" customWidth="1"/>
    <col min="14089" max="14089" width="13.88671875" style="436" customWidth="1"/>
    <col min="14090" max="14336" width="11.44140625" style="436"/>
    <col min="14337" max="14337" width="15.44140625" style="436" customWidth="1"/>
    <col min="14338" max="14338" width="3.88671875" style="436" customWidth="1"/>
    <col min="14339" max="14339" width="49.88671875" style="436" customWidth="1"/>
    <col min="14340" max="14340" width="22.5546875" style="436" customWidth="1"/>
    <col min="14341" max="14341" width="23" style="436" customWidth="1"/>
    <col min="14342" max="14342" width="22.88671875" style="436" customWidth="1"/>
    <col min="14343" max="14343" width="23.44140625" style="436" customWidth="1"/>
    <col min="14344" max="14344" width="26.44140625" style="436" customWidth="1"/>
    <col min="14345" max="14345" width="13.88671875" style="436" customWidth="1"/>
    <col min="14346" max="14592" width="11.44140625" style="436"/>
    <col min="14593" max="14593" width="15.44140625" style="436" customWidth="1"/>
    <col min="14594" max="14594" width="3.88671875" style="436" customWidth="1"/>
    <col min="14595" max="14595" width="49.88671875" style="436" customWidth="1"/>
    <col min="14596" max="14596" width="22.5546875" style="436" customWidth="1"/>
    <col min="14597" max="14597" width="23" style="436" customWidth="1"/>
    <col min="14598" max="14598" width="22.88671875" style="436" customWidth="1"/>
    <col min="14599" max="14599" width="23.44140625" style="436" customWidth="1"/>
    <col min="14600" max="14600" width="26.44140625" style="436" customWidth="1"/>
    <col min="14601" max="14601" width="13.88671875" style="436" customWidth="1"/>
    <col min="14602" max="14848" width="11.44140625" style="436"/>
    <col min="14849" max="14849" width="15.44140625" style="436" customWidth="1"/>
    <col min="14850" max="14850" width="3.88671875" style="436" customWidth="1"/>
    <col min="14851" max="14851" width="49.88671875" style="436" customWidth="1"/>
    <col min="14852" max="14852" width="22.5546875" style="436" customWidth="1"/>
    <col min="14853" max="14853" width="23" style="436" customWidth="1"/>
    <col min="14854" max="14854" width="22.88671875" style="436" customWidth="1"/>
    <col min="14855" max="14855" width="23.44140625" style="436" customWidth="1"/>
    <col min="14856" max="14856" width="26.44140625" style="436" customWidth="1"/>
    <col min="14857" max="14857" width="13.88671875" style="436" customWidth="1"/>
    <col min="14858" max="15104" width="11.44140625" style="436"/>
    <col min="15105" max="15105" width="15.44140625" style="436" customWidth="1"/>
    <col min="15106" max="15106" width="3.88671875" style="436" customWidth="1"/>
    <col min="15107" max="15107" width="49.88671875" style="436" customWidth="1"/>
    <col min="15108" max="15108" width="22.5546875" style="436" customWidth="1"/>
    <col min="15109" max="15109" width="23" style="436" customWidth="1"/>
    <col min="15110" max="15110" width="22.88671875" style="436" customWidth="1"/>
    <col min="15111" max="15111" width="23.44140625" style="436" customWidth="1"/>
    <col min="15112" max="15112" width="26.44140625" style="436" customWidth="1"/>
    <col min="15113" max="15113" width="13.88671875" style="436" customWidth="1"/>
    <col min="15114" max="15360" width="11.44140625" style="436"/>
    <col min="15361" max="15361" width="15.44140625" style="436" customWidth="1"/>
    <col min="15362" max="15362" width="3.88671875" style="436" customWidth="1"/>
    <col min="15363" max="15363" width="49.88671875" style="436" customWidth="1"/>
    <col min="15364" max="15364" width="22.5546875" style="436" customWidth="1"/>
    <col min="15365" max="15365" width="23" style="436" customWidth="1"/>
    <col min="15366" max="15366" width="22.88671875" style="436" customWidth="1"/>
    <col min="15367" max="15367" width="23.44140625" style="436" customWidth="1"/>
    <col min="15368" max="15368" width="26.44140625" style="436" customWidth="1"/>
    <col min="15369" max="15369" width="13.88671875" style="436" customWidth="1"/>
    <col min="15370" max="15616" width="11.44140625" style="436"/>
    <col min="15617" max="15617" width="15.44140625" style="436" customWidth="1"/>
    <col min="15618" max="15618" width="3.88671875" style="436" customWidth="1"/>
    <col min="15619" max="15619" width="49.88671875" style="436" customWidth="1"/>
    <col min="15620" max="15620" width="22.5546875" style="436" customWidth="1"/>
    <col min="15621" max="15621" width="23" style="436" customWidth="1"/>
    <col min="15622" max="15622" width="22.88671875" style="436" customWidth="1"/>
    <col min="15623" max="15623" width="23.44140625" style="436" customWidth="1"/>
    <col min="15624" max="15624" width="26.44140625" style="436" customWidth="1"/>
    <col min="15625" max="15625" width="13.88671875" style="436" customWidth="1"/>
    <col min="15626" max="15872" width="11.44140625" style="436"/>
    <col min="15873" max="15873" width="15.44140625" style="436" customWidth="1"/>
    <col min="15874" max="15874" width="3.88671875" style="436" customWidth="1"/>
    <col min="15875" max="15875" width="49.88671875" style="436" customWidth="1"/>
    <col min="15876" max="15876" width="22.5546875" style="436" customWidth="1"/>
    <col min="15877" max="15877" width="23" style="436" customWidth="1"/>
    <col min="15878" max="15878" width="22.88671875" style="436" customWidth="1"/>
    <col min="15879" max="15879" width="23.44140625" style="436" customWidth="1"/>
    <col min="15880" max="15880" width="26.44140625" style="436" customWidth="1"/>
    <col min="15881" max="15881" width="13.88671875" style="436" customWidth="1"/>
    <col min="15882" max="16128" width="11.44140625" style="436"/>
    <col min="16129" max="16129" width="15.44140625" style="436" customWidth="1"/>
    <col min="16130" max="16130" width="3.88671875" style="436" customWidth="1"/>
    <col min="16131" max="16131" width="49.88671875" style="436" customWidth="1"/>
    <col min="16132" max="16132" width="22.5546875" style="436" customWidth="1"/>
    <col min="16133" max="16133" width="23" style="436" customWidth="1"/>
    <col min="16134" max="16134" width="22.88671875" style="436" customWidth="1"/>
    <col min="16135" max="16135" width="23.44140625" style="436" customWidth="1"/>
    <col min="16136" max="16136" width="26.44140625" style="436" customWidth="1"/>
    <col min="16137" max="16137" width="13.88671875" style="436" customWidth="1"/>
    <col min="16138" max="16384" width="11.44140625" style="436"/>
  </cols>
  <sheetData>
    <row r="1" spans="1:8" ht="15" thickBot="1" x14ac:dyDescent="0.35"/>
    <row r="2" spans="1:8" x14ac:dyDescent="0.3">
      <c r="A2" s="747" t="s">
        <v>1</v>
      </c>
      <c r="B2" s="748"/>
      <c r="C2" s="748"/>
      <c r="D2" s="748"/>
      <c r="E2" s="748"/>
      <c r="F2" s="748"/>
      <c r="G2" s="748"/>
      <c r="H2" s="749"/>
    </row>
    <row r="3" spans="1:8" ht="11.25" customHeight="1" x14ac:dyDescent="0.3">
      <c r="A3" s="744" t="s">
        <v>95</v>
      </c>
      <c r="B3" s="745"/>
      <c r="C3" s="745"/>
      <c r="D3" s="745"/>
      <c r="E3" s="745"/>
      <c r="F3" s="745"/>
      <c r="G3" s="745"/>
      <c r="H3" s="746"/>
    </row>
    <row r="4" spans="1:8" ht="0.75" customHeight="1" x14ac:dyDescent="0.3">
      <c r="A4" s="439"/>
      <c r="H4" s="440"/>
    </row>
    <row r="5" spans="1:8" ht="21.75" customHeight="1" x14ac:dyDescent="0.3">
      <c r="A5" s="441" t="s">
        <v>0</v>
      </c>
      <c r="H5" s="440"/>
    </row>
    <row r="6" spans="1:8" ht="16.5" hidden="1" customHeight="1" x14ac:dyDescent="0.3">
      <c r="A6" s="439"/>
      <c r="H6" s="442"/>
    </row>
    <row r="7" spans="1:8" ht="21.75" customHeight="1" thickBot="1" x14ac:dyDescent="0.35">
      <c r="A7" s="439" t="s">
        <v>96</v>
      </c>
      <c r="C7" s="437" t="s">
        <v>4</v>
      </c>
      <c r="E7" s="438" t="s">
        <v>97</v>
      </c>
      <c r="F7" s="438" t="s">
        <v>211</v>
      </c>
      <c r="G7" s="438" t="s">
        <v>200</v>
      </c>
      <c r="H7" s="440"/>
    </row>
    <row r="8" spans="1:8" ht="9.75" hidden="1" customHeight="1" thickBot="1" x14ac:dyDescent="0.35">
      <c r="A8" s="443"/>
      <c r="B8" s="444"/>
      <c r="C8" s="445"/>
      <c r="D8" s="446"/>
      <c r="E8" s="446"/>
      <c r="F8" s="446"/>
      <c r="G8" s="446"/>
      <c r="H8" s="447"/>
    </row>
    <row r="9" spans="1:8" ht="15" thickBot="1" x14ac:dyDescent="0.35">
      <c r="A9" s="448"/>
      <c r="B9" s="449"/>
      <c r="C9" s="450"/>
      <c r="D9" s="451"/>
      <c r="E9" s="451"/>
      <c r="F9" s="451"/>
      <c r="G9" s="451"/>
      <c r="H9" s="452"/>
    </row>
    <row r="10" spans="1:8" ht="39" customHeight="1" thickBot="1" x14ac:dyDescent="0.35">
      <c r="A10" s="453" t="s">
        <v>98</v>
      </c>
      <c r="B10" s="454"/>
      <c r="C10" s="454" t="s">
        <v>99</v>
      </c>
      <c r="D10" s="455" t="s">
        <v>100</v>
      </c>
      <c r="E10" s="455" t="s">
        <v>101</v>
      </c>
      <c r="F10" s="455" t="s">
        <v>102</v>
      </c>
      <c r="G10" s="455" t="s">
        <v>103</v>
      </c>
      <c r="H10" s="456" t="s">
        <v>195</v>
      </c>
    </row>
    <row r="11" spans="1:8" s="462" customFormat="1" ht="16.2" thickBot="1" x14ac:dyDescent="0.35">
      <c r="A11" s="457" t="s">
        <v>12</v>
      </c>
      <c r="B11" s="458"/>
      <c r="C11" s="459" t="s">
        <v>13</v>
      </c>
      <c r="D11" s="460">
        <f>+D12+D58+D111</f>
        <v>73583023604</v>
      </c>
      <c r="E11" s="460">
        <f>+E12+E58+E111</f>
        <v>55806876618.790001</v>
      </c>
      <c r="F11" s="460">
        <f>+F12+F58+F111</f>
        <v>21118269472.790001</v>
      </c>
      <c r="G11" s="460">
        <f>+G12+G58+G111</f>
        <v>14441893876.24</v>
      </c>
      <c r="H11" s="461">
        <f>+H12+H58+H111</f>
        <v>13612529317.24</v>
      </c>
    </row>
    <row r="12" spans="1:8" ht="15.6" x14ac:dyDescent="0.3">
      <c r="A12" s="463">
        <v>1</v>
      </c>
      <c r="B12" s="464"/>
      <c r="C12" s="465" t="s">
        <v>14</v>
      </c>
      <c r="D12" s="466">
        <f>+D13</f>
        <v>53259446191</v>
      </c>
      <c r="E12" s="466">
        <f>+E13</f>
        <v>48048993612</v>
      </c>
      <c r="F12" s="466">
        <f>+F13</f>
        <v>14378709013</v>
      </c>
      <c r="G12" s="466">
        <f>+G13</f>
        <v>10928168177</v>
      </c>
      <c r="H12" s="467">
        <f>+H13</f>
        <v>10098803618</v>
      </c>
    </row>
    <row r="13" spans="1:8" ht="15.6" x14ac:dyDescent="0.3">
      <c r="A13" s="468">
        <v>10</v>
      </c>
      <c r="B13" s="469"/>
      <c r="C13" s="470" t="s">
        <v>14</v>
      </c>
      <c r="D13" s="471">
        <f>+D14+D34+D37</f>
        <v>53259446191</v>
      </c>
      <c r="E13" s="471">
        <f>+E14+E34+E37</f>
        <v>48048993612</v>
      </c>
      <c r="F13" s="471">
        <f>+F14+F34+F37</f>
        <v>14378709013</v>
      </c>
      <c r="G13" s="471">
        <f>+G14+G34+G37</f>
        <v>10928168177</v>
      </c>
      <c r="H13" s="472">
        <f>+H14+H34+H37</f>
        <v>10098803618</v>
      </c>
    </row>
    <row r="14" spans="1:8" ht="14.25" customHeight="1" x14ac:dyDescent="0.3">
      <c r="A14" s="468">
        <v>101</v>
      </c>
      <c r="B14" s="469"/>
      <c r="C14" s="470" t="s">
        <v>15</v>
      </c>
      <c r="D14" s="471">
        <f>+D15+D19+D22+D30+D33</f>
        <v>34140398291</v>
      </c>
      <c r="E14" s="471">
        <f>+E15+E19+E22+E30+E33</f>
        <v>31823315969</v>
      </c>
      <c r="F14" s="471">
        <f>+F15+F19+F22+F30+F33</f>
        <v>7242677602</v>
      </c>
      <c r="G14" s="471">
        <f>+G15+G19+G22+G30+G33</f>
        <v>7235178716</v>
      </c>
      <c r="H14" s="471">
        <f>+H15+H19+H22+H30+H33</f>
        <v>7235178716</v>
      </c>
    </row>
    <row r="15" spans="1:8" ht="15.6" x14ac:dyDescent="0.3">
      <c r="A15" s="468">
        <v>1011</v>
      </c>
      <c r="B15" s="469"/>
      <c r="C15" s="470" t="s">
        <v>104</v>
      </c>
      <c r="D15" s="471">
        <f>SUM(D16:D18)</f>
        <v>22594663000</v>
      </c>
      <c r="E15" s="471">
        <f>SUM(E16:E18)</f>
        <v>22594663000</v>
      </c>
      <c r="F15" s="471">
        <f>SUM(F16:F18)</f>
        <v>5910749313</v>
      </c>
      <c r="G15" s="471">
        <f>SUM(G16:G18)</f>
        <v>5903250427</v>
      </c>
      <c r="H15" s="472">
        <f>SUM(H16:H18)</f>
        <v>5903250427</v>
      </c>
    </row>
    <row r="16" spans="1:8" ht="15.6" x14ac:dyDescent="0.3">
      <c r="A16" s="468">
        <v>10111</v>
      </c>
      <c r="B16" s="469">
        <v>20</v>
      </c>
      <c r="C16" s="470" t="s">
        <v>17</v>
      </c>
      <c r="D16" s="471">
        <v>21143479321</v>
      </c>
      <c r="E16" s="471">
        <v>21143479321</v>
      </c>
      <c r="F16" s="471">
        <v>5671005941</v>
      </c>
      <c r="G16" s="471">
        <v>5671005941</v>
      </c>
      <c r="H16" s="472">
        <v>5671005941</v>
      </c>
    </row>
    <row r="17" spans="1:8" ht="15.6" x14ac:dyDescent="0.3">
      <c r="A17" s="468">
        <v>10112</v>
      </c>
      <c r="B17" s="469">
        <v>20</v>
      </c>
      <c r="C17" s="470" t="s">
        <v>18</v>
      </c>
      <c r="D17" s="471">
        <v>1268319272</v>
      </c>
      <c r="E17" s="471">
        <v>1268319272</v>
      </c>
      <c r="F17" s="471">
        <v>145245220</v>
      </c>
      <c r="G17" s="471">
        <v>145245220</v>
      </c>
      <c r="H17" s="472">
        <v>145245220</v>
      </c>
    </row>
    <row r="18" spans="1:8" ht="20.25" customHeight="1" x14ac:dyDescent="0.3">
      <c r="A18" s="468">
        <v>10114</v>
      </c>
      <c r="B18" s="469">
        <v>20</v>
      </c>
      <c r="C18" s="470" t="s">
        <v>19</v>
      </c>
      <c r="D18" s="473">
        <v>182864407</v>
      </c>
      <c r="E18" s="473">
        <v>182864407</v>
      </c>
      <c r="F18" s="473">
        <v>94498152</v>
      </c>
      <c r="G18" s="471">
        <v>86999266</v>
      </c>
      <c r="H18" s="472">
        <v>86999266</v>
      </c>
    </row>
    <row r="19" spans="1:8" ht="15.6" x14ac:dyDescent="0.3">
      <c r="A19" s="468">
        <v>1014</v>
      </c>
      <c r="B19" s="469"/>
      <c r="C19" s="470" t="s">
        <v>20</v>
      </c>
      <c r="D19" s="473">
        <f>SUM(D20:D21)</f>
        <v>4304408326</v>
      </c>
      <c r="E19" s="473">
        <f>SUM(E20:E21)</f>
        <v>4304408326</v>
      </c>
      <c r="F19" s="473">
        <f>SUM(F20:F21)</f>
        <v>932885596</v>
      </c>
      <c r="G19" s="471">
        <f>SUM(G20:G21)</f>
        <v>932885596</v>
      </c>
      <c r="H19" s="472">
        <f>SUM(H20:H21)</f>
        <v>932885596</v>
      </c>
    </row>
    <row r="20" spans="1:8" ht="15.6" x14ac:dyDescent="0.3">
      <c r="A20" s="468">
        <v>10141</v>
      </c>
      <c r="B20" s="469">
        <v>20</v>
      </c>
      <c r="C20" s="470" t="s">
        <v>21</v>
      </c>
      <c r="D20" s="473">
        <v>1075186180</v>
      </c>
      <c r="E20" s="473">
        <v>1075186180</v>
      </c>
      <c r="F20" s="473">
        <v>269595240</v>
      </c>
      <c r="G20" s="471">
        <v>269595240</v>
      </c>
      <c r="H20" s="472">
        <v>269595240</v>
      </c>
    </row>
    <row r="21" spans="1:8" ht="15.6" x14ac:dyDescent="0.3">
      <c r="A21" s="468">
        <v>10142</v>
      </c>
      <c r="B21" s="469">
        <v>20</v>
      </c>
      <c r="C21" s="470" t="s">
        <v>22</v>
      </c>
      <c r="D21" s="473">
        <v>3229222146</v>
      </c>
      <c r="E21" s="473">
        <v>3229222146</v>
      </c>
      <c r="F21" s="473">
        <v>663290356</v>
      </c>
      <c r="G21" s="471">
        <v>663290356</v>
      </c>
      <c r="H21" s="472">
        <v>663290356</v>
      </c>
    </row>
    <row r="22" spans="1:8" ht="15.75" customHeight="1" x14ac:dyDescent="0.3">
      <c r="A22" s="468">
        <v>1015</v>
      </c>
      <c r="B22" s="469"/>
      <c r="C22" s="470" t="s">
        <v>23</v>
      </c>
      <c r="D22" s="473">
        <f>SUM(D23:D29)</f>
        <v>4721278363</v>
      </c>
      <c r="E22" s="473">
        <f>SUM(E23:E29)</f>
        <v>4721278363</v>
      </c>
      <c r="F22" s="473">
        <f>SUM(F23:F29)</f>
        <v>316601434</v>
      </c>
      <c r="G22" s="471">
        <f>SUM(G23:G29)</f>
        <v>316601434</v>
      </c>
      <c r="H22" s="472">
        <f>SUM(H23:H29)</f>
        <v>316601434</v>
      </c>
    </row>
    <row r="23" spans="1:8" ht="15.6" x14ac:dyDescent="0.3">
      <c r="A23" s="468">
        <v>10152</v>
      </c>
      <c r="B23" s="469">
        <v>20</v>
      </c>
      <c r="C23" s="470" t="s">
        <v>24</v>
      </c>
      <c r="D23" s="473">
        <v>790730085</v>
      </c>
      <c r="E23" s="473">
        <v>790730085</v>
      </c>
      <c r="F23" s="473">
        <v>142158025</v>
      </c>
      <c r="G23" s="471">
        <v>142158025</v>
      </c>
      <c r="H23" s="472">
        <v>142158025</v>
      </c>
    </row>
    <row r="24" spans="1:8" ht="15.6" x14ac:dyDescent="0.3">
      <c r="A24" s="468">
        <v>10155</v>
      </c>
      <c r="B24" s="469">
        <v>20</v>
      </c>
      <c r="C24" s="470" t="s">
        <v>25</v>
      </c>
      <c r="D24" s="473">
        <v>193757002</v>
      </c>
      <c r="E24" s="473">
        <v>193757002</v>
      </c>
      <c r="F24" s="473">
        <v>16978594</v>
      </c>
      <c r="G24" s="471">
        <v>16978594</v>
      </c>
      <c r="H24" s="472">
        <v>16978594</v>
      </c>
    </row>
    <row r="25" spans="1:8" ht="15.6" x14ac:dyDescent="0.3">
      <c r="A25" s="468">
        <v>101512</v>
      </c>
      <c r="B25" s="469">
        <v>20</v>
      </c>
      <c r="C25" s="470" t="s">
        <v>105</v>
      </c>
      <c r="D25" s="473">
        <v>2980139</v>
      </c>
      <c r="E25" s="473">
        <v>2980139</v>
      </c>
      <c r="F25" s="473">
        <v>539524</v>
      </c>
      <c r="G25" s="471">
        <v>539524</v>
      </c>
      <c r="H25" s="472">
        <v>539524</v>
      </c>
    </row>
    <row r="26" spans="1:8" ht="15.6" x14ac:dyDescent="0.3">
      <c r="A26" s="468">
        <v>101514</v>
      </c>
      <c r="B26" s="469">
        <v>20</v>
      </c>
      <c r="C26" s="470" t="s">
        <v>106</v>
      </c>
      <c r="D26" s="471">
        <v>1260827200</v>
      </c>
      <c r="E26" s="471">
        <v>1260827200</v>
      </c>
      <c r="F26" s="473">
        <v>15399388</v>
      </c>
      <c r="G26" s="473">
        <v>15399388</v>
      </c>
      <c r="H26" s="474">
        <v>15399388</v>
      </c>
    </row>
    <row r="27" spans="1:8" ht="15.6" x14ac:dyDescent="0.3">
      <c r="A27" s="468">
        <v>101515</v>
      </c>
      <c r="B27" s="469">
        <v>20</v>
      </c>
      <c r="C27" s="470" t="s">
        <v>26</v>
      </c>
      <c r="D27" s="471">
        <v>1618820500</v>
      </c>
      <c r="E27" s="471">
        <v>1618820500</v>
      </c>
      <c r="F27" s="471">
        <v>136544043</v>
      </c>
      <c r="G27" s="471">
        <v>136544043</v>
      </c>
      <c r="H27" s="472">
        <v>136544043</v>
      </c>
    </row>
    <row r="28" spans="1:8" ht="15.6" x14ac:dyDescent="0.3">
      <c r="A28" s="468">
        <v>101516</v>
      </c>
      <c r="B28" s="469">
        <v>20</v>
      </c>
      <c r="C28" s="470" t="s">
        <v>27</v>
      </c>
      <c r="D28" s="471">
        <v>778296108</v>
      </c>
      <c r="E28" s="471">
        <v>778296108</v>
      </c>
      <c r="F28" s="471">
        <v>4981860</v>
      </c>
      <c r="G28" s="471">
        <v>4981860</v>
      </c>
      <c r="H28" s="472">
        <v>4981860</v>
      </c>
    </row>
    <row r="29" spans="1:8" ht="15.6" x14ac:dyDescent="0.3">
      <c r="A29" s="468">
        <v>101592</v>
      </c>
      <c r="B29" s="469">
        <v>20</v>
      </c>
      <c r="C29" s="470" t="s">
        <v>107</v>
      </c>
      <c r="D29" s="471">
        <v>75867329</v>
      </c>
      <c r="E29" s="471">
        <v>75867329</v>
      </c>
      <c r="F29" s="471">
        <v>0</v>
      </c>
      <c r="G29" s="471">
        <v>0</v>
      </c>
      <c r="H29" s="472">
        <v>0</v>
      </c>
    </row>
    <row r="30" spans="1:8" ht="31.2" x14ac:dyDescent="0.3">
      <c r="A30" s="468">
        <v>1019</v>
      </c>
      <c r="B30" s="469"/>
      <c r="C30" s="470" t="s">
        <v>28</v>
      </c>
      <c r="D30" s="471">
        <f>+D31+D32</f>
        <v>202966280</v>
      </c>
      <c r="E30" s="471">
        <f>+E31+E32</f>
        <v>202966280</v>
      </c>
      <c r="F30" s="471">
        <f>+F31+F32</f>
        <v>82441259</v>
      </c>
      <c r="G30" s="471">
        <f>+G31+G32</f>
        <v>82441259</v>
      </c>
      <c r="H30" s="472">
        <f>+H31+H32</f>
        <v>82441259</v>
      </c>
    </row>
    <row r="31" spans="1:8" ht="15.6" x14ac:dyDescent="0.3">
      <c r="A31" s="468">
        <v>10191</v>
      </c>
      <c r="B31" s="469">
        <v>20</v>
      </c>
      <c r="C31" s="470" t="s">
        <v>29</v>
      </c>
      <c r="D31" s="471">
        <v>105766280</v>
      </c>
      <c r="E31" s="471">
        <v>105766280</v>
      </c>
      <c r="F31" s="471">
        <v>22639340</v>
      </c>
      <c r="G31" s="471">
        <v>22639340</v>
      </c>
      <c r="H31" s="472">
        <v>22639340</v>
      </c>
    </row>
    <row r="32" spans="1:8" ht="15.6" x14ac:dyDescent="0.3">
      <c r="A32" s="468">
        <v>10193</v>
      </c>
      <c r="B32" s="469">
        <v>20</v>
      </c>
      <c r="C32" s="470" t="s">
        <v>30</v>
      </c>
      <c r="D32" s="471">
        <v>97200000</v>
      </c>
      <c r="E32" s="471">
        <v>97200000</v>
      </c>
      <c r="F32" s="471">
        <v>59801919</v>
      </c>
      <c r="G32" s="471">
        <v>59801919</v>
      </c>
      <c r="H32" s="472">
        <v>59801919</v>
      </c>
    </row>
    <row r="33" spans="1:8" ht="30.75" customHeight="1" x14ac:dyDescent="0.3">
      <c r="A33" s="468">
        <v>10110</v>
      </c>
      <c r="B33" s="469">
        <v>20</v>
      </c>
      <c r="C33" s="470" t="s">
        <v>108</v>
      </c>
      <c r="D33" s="475">
        <v>2317082322</v>
      </c>
      <c r="E33" s="471">
        <v>0</v>
      </c>
      <c r="F33" s="471">
        <v>0</v>
      </c>
      <c r="G33" s="471">
        <v>0</v>
      </c>
      <c r="H33" s="472">
        <v>0</v>
      </c>
    </row>
    <row r="34" spans="1:8" ht="15.6" x14ac:dyDescent="0.3">
      <c r="A34" s="468">
        <v>102</v>
      </c>
      <c r="B34" s="469"/>
      <c r="C34" s="470" t="s">
        <v>31</v>
      </c>
      <c r="D34" s="473">
        <f>SUM(D35:D36)</f>
        <v>9178801200</v>
      </c>
      <c r="E34" s="473">
        <f>SUM(E35:E36)</f>
        <v>6285430943</v>
      </c>
      <c r="F34" s="473">
        <f>SUM(F35:F36)</f>
        <v>4353386496</v>
      </c>
      <c r="G34" s="473">
        <f>SUM(G35:G36)</f>
        <v>910344546</v>
      </c>
      <c r="H34" s="474">
        <f>SUM(H35:H36)</f>
        <v>910344546</v>
      </c>
    </row>
    <row r="35" spans="1:8" ht="15.6" x14ac:dyDescent="0.3">
      <c r="A35" s="468">
        <v>10212</v>
      </c>
      <c r="B35" s="469">
        <v>20</v>
      </c>
      <c r="C35" s="470" t="s">
        <v>32</v>
      </c>
      <c r="D35" s="471">
        <v>305000000</v>
      </c>
      <c r="E35" s="471">
        <v>296530764</v>
      </c>
      <c r="F35" s="471">
        <v>138226376</v>
      </c>
      <c r="G35" s="471">
        <v>18226376</v>
      </c>
      <c r="H35" s="472">
        <v>18226376</v>
      </c>
    </row>
    <row r="36" spans="1:8" ht="15.6" x14ac:dyDescent="0.3">
      <c r="A36" s="468">
        <v>10214</v>
      </c>
      <c r="B36" s="469">
        <v>20</v>
      </c>
      <c r="C36" s="470" t="s">
        <v>33</v>
      </c>
      <c r="D36" s="471">
        <v>8873801200</v>
      </c>
      <c r="E36" s="471">
        <f>4215160120+1773740059</f>
        <v>5988900179</v>
      </c>
      <c r="F36" s="471">
        <v>4215160120</v>
      </c>
      <c r="G36" s="471">
        <v>892118170</v>
      </c>
      <c r="H36" s="472">
        <v>892118170</v>
      </c>
    </row>
    <row r="37" spans="1:8" ht="31.5" customHeight="1" x14ac:dyDescent="0.3">
      <c r="A37" s="468">
        <v>105</v>
      </c>
      <c r="B37" s="469"/>
      <c r="C37" s="470" t="s">
        <v>109</v>
      </c>
      <c r="D37" s="471">
        <f>+D38+D42+D46+D47</f>
        <v>9940246700</v>
      </c>
      <c r="E37" s="471">
        <f>+E38+E42+E46+E47</f>
        <v>9940246700</v>
      </c>
      <c r="F37" s="471">
        <f>+F38+F42+F46+F47</f>
        <v>2782644915</v>
      </c>
      <c r="G37" s="471">
        <f>+G38+G42+G46+G47</f>
        <v>2782644915</v>
      </c>
      <c r="H37" s="472">
        <f>+H38+H42+H46+H47</f>
        <v>1953280356</v>
      </c>
    </row>
    <row r="38" spans="1:8" ht="15.6" x14ac:dyDescent="0.3">
      <c r="A38" s="468">
        <v>1051</v>
      </c>
      <c r="B38" s="469"/>
      <c r="C38" s="470" t="s">
        <v>35</v>
      </c>
      <c r="D38" s="471">
        <f>SUM(D39:D41)</f>
        <v>5264556926</v>
      </c>
      <c r="E38" s="471">
        <f>SUM(E39:E41)</f>
        <v>5264556926</v>
      </c>
      <c r="F38" s="471">
        <f>SUM(F39:F41)</f>
        <v>1213629500</v>
      </c>
      <c r="G38" s="471">
        <f>SUM(G39:G41)</f>
        <v>1213629500</v>
      </c>
      <c r="H38" s="472">
        <f>SUM(H39:H41)</f>
        <v>810489800</v>
      </c>
    </row>
    <row r="39" spans="1:8" ht="15.6" x14ac:dyDescent="0.3">
      <c r="A39" s="468">
        <v>10511</v>
      </c>
      <c r="B39" s="469">
        <v>20</v>
      </c>
      <c r="C39" s="470" t="s">
        <v>36</v>
      </c>
      <c r="D39" s="471">
        <v>1297907238</v>
      </c>
      <c r="E39" s="471">
        <v>1297907238</v>
      </c>
      <c r="F39" s="471">
        <v>253404000</v>
      </c>
      <c r="G39" s="471">
        <v>253404000</v>
      </c>
      <c r="H39" s="472">
        <v>168518100</v>
      </c>
    </row>
    <row r="40" spans="1:8" ht="31.2" x14ac:dyDescent="0.3">
      <c r="A40" s="468">
        <v>10513</v>
      </c>
      <c r="B40" s="469">
        <v>20</v>
      </c>
      <c r="C40" s="470" t="s">
        <v>110</v>
      </c>
      <c r="D40" s="471">
        <v>1985792898</v>
      </c>
      <c r="E40" s="471">
        <v>1985792898</v>
      </c>
      <c r="F40" s="471">
        <v>412518200</v>
      </c>
      <c r="G40" s="471">
        <v>412518200</v>
      </c>
      <c r="H40" s="472">
        <v>276746500</v>
      </c>
    </row>
    <row r="41" spans="1:8" ht="15.6" x14ac:dyDescent="0.3">
      <c r="A41" s="468">
        <v>10514</v>
      </c>
      <c r="B41" s="469">
        <v>20</v>
      </c>
      <c r="C41" s="470" t="s">
        <v>38</v>
      </c>
      <c r="D41" s="471">
        <v>1980856790</v>
      </c>
      <c r="E41" s="471">
        <v>1980856790</v>
      </c>
      <c r="F41" s="471">
        <v>547707300</v>
      </c>
      <c r="G41" s="471">
        <v>547707300</v>
      </c>
      <c r="H41" s="472">
        <v>365225200</v>
      </c>
    </row>
    <row r="42" spans="1:8" ht="15.6" x14ac:dyDescent="0.3">
      <c r="A42" s="468">
        <v>1052</v>
      </c>
      <c r="B42" s="469"/>
      <c r="C42" s="470" t="s">
        <v>111</v>
      </c>
      <c r="D42" s="471">
        <f>+D43+D44+D45</f>
        <v>3375854160</v>
      </c>
      <c r="E42" s="471">
        <f>+E43+E44+E45</f>
        <v>3375854160</v>
      </c>
      <c r="F42" s="471">
        <f>+F43+F44+F45</f>
        <v>1252229915</v>
      </c>
      <c r="G42" s="471">
        <f>+G43+G44+G45</f>
        <v>1252229915</v>
      </c>
      <c r="H42" s="472">
        <f>+H43+H44+H45</f>
        <v>932122456</v>
      </c>
    </row>
    <row r="43" spans="1:8" ht="15.6" x14ac:dyDescent="0.3">
      <c r="A43" s="468">
        <v>10522</v>
      </c>
      <c r="B43" s="469">
        <v>20</v>
      </c>
      <c r="C43" s="470" t="s">
        <v>40</v>
      </c>
      <c r="D43" s="471">
        <v>2045759880</v>
      </c>
      <c r="E43" s="471">
        <v>2045759880</v>
      </c>
      <c r="F43" s="471">
        <v>859730915</v>
      </c>
      <c r="G43" s="471">
        <v>859730915</v>
      </c>
      <c r="H43" s="472">
        <v>672132256</v>
      </c>
    </row>
    <row r="44" spans="1:8" ht="31.2" x14ac:dyDescent="0.3">
      <c r="A44" s="468">
        <v>10523</v>
      </c>
      <c r="B44" s="469">
        <v>20</v>
      </c>
      <c r="C44" s="470" t="s">
        <v>41</v>
      </c>
      <c r="D44" s="471">
        <v>1204707636</v>
      </c>
      <c r="E44" s="471">
        <v>1204707636</v>
      </c>
      <c r="F44" s="471">
        <v>360729700</v>
      </c>
      <c r="G44" s="471">
        <v>360729700</v>
      </c>
      <c r="H44" s="472">
        <v>238875100</v>
      </c>
    </row>
    <row r="45" spans="1:8" ht="46.8" x14ac:dyDescent="0.3">
      <c r="A45" s="468">
        <v>10527</v>
      </c>
      <c r="B45" s="469">
        <v>20</v>
      </c>
      <c r="C45" s="470" t="s">
        <v>112</v>
      </c>
      <c r="D45" s="471">
        <v>125386644</v>
      </c>
      <c r="E45" s="471">
        <v>125386644</v>
      </c>
      <c r="F45" s="471">
        <v>31769300</v>
      </c>
      <c r="G45" s="471">
        <v>31769300</v>
      </c>
      <c r="H45" s="472">
        <v>21115100</v>
      </c>
    </row>
    <row r="46" spans="1:8" ht="15.6" x14ac:dyDescent="0.3">
      <c r="A46" s="468">
        <v>1056</v>
      </c>
      <c r="B46" s="469">
        <v>20</v>
      </c>
      <c r="C46" s="470" t="s">
        <v>43</v>
      </c>
      <c r="D46" s="471">
        <v>775448970</v>
      </c>
      <c r="E46" s="471">
        <v>775448970</v>
      </c>
      <c r="F46" s="471">
        <v>190062500</v>
      </c>
      <c r="G46" s="471">
        <v>190062500</v>
      </c>
      <c r="H46" s="472">
        <v>126395000</v>
      </c>
    </row>
    <row r="47" spans="1:8" ht="16.2" thickBot="1" x14ac:dyDescent="0.35">
      <c r="A47" s="476">
        <v>1057</v>
      </c>
      <c r="B47" s="477">
        <v>20</v>
      </c>
      <c r="C47" s="478" t="s">
        <v>44</v>
      </c>
      <c r="D47" s="479">
        <v>524386644</v>
      </c>
      <c r="E47" s="479">
        <v>524386644</v>
      </c>
      <c r="F47" s="479">
        <v>126723000</v>
      </c>
      <c r="G47" s="479">
        <v>126723000</v>
      </c>
      <c r="H47" s="480">
        <v>84273100</v>
      </c>
    </row>
    <row r="48" spans="1:8" ht="6" customHeight="1" thickBot="1" x14ac:dyDescent="0.35">
      <c r="A48" s="481"/>
      <c r="B48" s="482"/>
      <c r="C48" s="483"/>
      <c r="D48" s="484"/>
      <c r="E48" s="484"/>
      <c r="F48" s="485"/>
      <c r="G48" s="484"/>
      <c r="H48" s="486"/>
    </row>
    <row r="49" spans="1:8" x14ac:dyDescent="0.3">
      <c r="A49" s="747" t="s">
        <v>1</v>
      </c>
      <c r="B49" s="748"/>
      <c r="C49" s="748"/>
      <c r="D49" s="748"/>
      <c r="E49" s="748"/>
      <c r="F49" s="748"/>
      <c r="G49" s="748"/>
      <c r="H49" s="749"/>
    </row>
    <row r="50" spans="1:8" x14ac:dyDescent="0.3">
      <c r="A50" s="744" t="s">
        <v>95</v>
      </c>
      <c r="B50" s="745"/>
      <c r="C50" s="745"/>
      <c r="D50" s="745"/>
      <c r="E50" s="745"/>
      <c r="F50" s="745"/>
      <c r="G50" s="745"/>
      <c r="H50" s="746"/>
    </row>
    <row r="51" spans="1:8" hidden="1" x14ac:dyDescent="0.3">
      <c r="A51" s="439"/>
      <c r="H51" s="440"/>
    </row>
    <row r="52" spans="1:8" x14ac:dyDescent="0.3">
      <c r="A52" s="441" t="s">
        <v>0</v>
      </c>
      <c r="D52" s="487"/>
      <c r="H52" s="440"/>
    </row>
    <row r="53" spans="1:8" ht="1.5" customHeight="1" x14ac:dyDescent="0.3">
      <c r="A53" s="439"/>
      <c r="H53" s="442"/>
    </row>
    <row r="54" spans="1:8" ht="21" customHeight="1" thickBot="1" x14ac:dyDescent="0.35">
      <c r="A54" s="439" t="s">
        <v>96</v>
      </c>
      <c r="C54" s="437" t="s">
        <v>4</v>
      </c>
      <c r="E54" s="438" t="str">
        <f>E7</f>
        <v>MES:</v>
      </c>
      <c r="F54" s="438" t="str">
        <f>F7</f>
        <v>MARZO</v>
      </c>
      <c r="G54" s="438" t="str">
        <f>G7</f>
        <v xml:space="preserve">                                VIGENCIA FISCAL:      2018</v>
      </c>
      <c r="H54" s="440"/>
    </row>
    <row r="55" spans="1:8" ht="28.5" hidden="1" customHeight="1" thickBot="1" x14ac:dyDescent="0.35">
      <c r="A55" s="439"/>
      <c r="H55" s="440"/>
    </row>
    <row r="56" spans="1:8" ht="15" thickBot="1" x14ac:dyDescent="0.35">
      <c r="A56" s="488"/>
      <c r="B56" s="489"/>
      <c r="C56" s="490"/>
      <c r="D56" s="491"/>
      <c r="E56" s="491"/>
      <c r="F56" s="491"/>
      <c r="G56" s="491"/>
      <c r="H56" s="492"/>
    </row>
    <row r="57" spans="1:8" ht="33.75" customHeight="1" thickBot="1" x14ac:dyDescent="0.35">
      <c r="A57" s="493" t="s">
        <v>98</v>
      </c>
      <c r="B57" s="494"/>
      <c r="C57" s="495" t="s">
        <v>99</v>
      </c>
      <c r="D57" s="496" t="s">
        <v>100</v>
      </c>
      <c r="E57" s="496" t="s">
        <v>101</v>
      </c>
      <c r="F57" s="496" t="s">
        <v>102</v>
      </c>
      <c r="G57" s="496" t="s">
        <v>103</v>
      </c>
      <c r="H57" s="456" t="s">
        <v>195</v>
      </c>
    </row>
    <row r="58" spans="1:8" ht="31.5" customHeight="1" x14ac:dyDescent="0.3">
      <c r="A58" s="497">
        <v>2</v>
      </c>
      <c r="B58" s="498"/>
      <c r="C58" s="499" t="s">
        <v>45</v>
      </c>
      <c r="D58" s="500">
        <f>+D59</f>
        <v>8584174910</v>
      </c>
      <c r="E58" s="500">
        <f>+E59</f>
        <v>5791917678.79</v>
      </c>
      <c r="F58" s="500">
        <f>+F59</f>
        <v>4773595131.79</v>
      </c>
      <c r="G58" s="500">
        <f>+G59</f>
        <v>2747760371.2399998</v>
      </c>
      <c r="H58" s="501">
        <f>+H59</f>
        <v>2747760371.2399998</v>
      </c>
    </row>
    <row r="59" spans="1:8" ht="15.6" x14ac:dyDescent="0.3">
      <c r="A59" s="468">
        <v>20</v>
      </c>
      <c r="B59" s="469"/>
      <c r="C59" s="470" t="s">
        <v>45</v>
      </c>
      <c r="D59" s="471">
        <f>+D63+D60</f>
        <v>8584174910</v>
      </c>
      <c r="E59" s="471">
        <f>+E63+E60</f>
        <v>5791917678.79</v>
      </c>
      <c r="F59" s="471">
        <f>+F63+F60</f>
        <v>4773595131.79</v>
      </c>
      <c r="G59" s="471">
        <f>+G63+G60</f>
        <v>2747760371.2399998</v>
      </c>
      <c r="H59" s="472">
        <f>+H63+H60</f>
        <v>2747760371.2399998</v>
      </c>
    </row>
    <row r="60" spans="1:8" ht="20.25" customHeight="1" x14ac:dyDescent="0.3">
      <c r="A60" s="468">
        <v>203</v>
      </c>
      <c r="B60" s="469"/>
      <c r="C60" s="470" t="s">
        <v>113</v>
      </c>
      <c r="D60" s="471">
        <f t="shared" ref="D60:H61" si="0">+D61</f>
        <v>50000000</v>
      </c>
      <c r="E60" s="471">
        <f t="shared" si="0"/>
        <v>50000000</v>
      </c>
      <c r="F60" s="471">
        <f t="shared" si="0"/>
        <v>0</v>
      </c>
      <c r="G60" s="471">
        <f t="shared" si="0"/>
        <v>0</v>
      </c>
      <c r="H60" s="472">
        <f t="shared" si="0"/>
        <v>0</v>
      </c>
    </row>
    <row r="61" spans="1:8" ht="15.6" x14ac:dyDescent="0.3">
      <c r="A61" s="468">
        <v>20350</v>
      </c>
      <c r="B61" s="469"/>
      <c r="C61" s="470" t="s">
        <v>114</v>
      </c>
      <c r="D61" s="473">
        <f t="shared" si="0"/>
        <v>50000000</v>
      </c>
      <c r="E61" s="473">
        <f t="shared" si="0"/>
        <v>50000000</v>
      </c>
      <c r="F61" s="473">
        <f t="shared" si="0"/>
        <v>0</v>
      </c>
      <c r="G61" s="473">
        <f t="shared" si="0"/>
        <v>0</v>
      </c>
      <c r="H61" s="473">
        <f t="shared" si="0"/>
        <v>0</v>
      </c>
    </row>
    <row r="62" spans="1:8" ht="21" customHeight="1" x14ac:dyDescent="0.3">
      <c r="A62" s="468">
        <v>2035090</v>
      </c>
      <c r="B62" s="469">
        <v>20</v>
      </c>
      <c r="C62" s="470" t="s">
        <v>115</v>
      </c>
      <c r="D62" s="473">
        <v>50000000</v>
      </c>
      <c r="E62" s="473">
        <v>50000000</v>
      </c>
      <c r="F62" s="473">
        <v>0</v>
      </c>
      <c r="G62" s="473">
        <v>0</v>
      </c>
      <c r="H62" s="472">
        <v>0</v>
      </c>
    </row>
    <row r="63" spans="1:8" ht="21.75" customHeight="1" x14ac:dyDescent="0.3">
      <c r="A63" s="468">
        <v>204</v>
      </c>
      <c r="B63" s="469"/>
      <c r="C63" s="470" t="s">
        <v>46</v>
      </c>
      <c r="D63" s="473">
        <f>+D66+D64+D71+D87+D90+D92+D97+D101+D106+D107+D109+D103</f>
        <v>8534174910</v>
      </c>
      <c r="E63" s="473">
        <f>+E66+E64+E71+E87+E90+E92+E97+E101+E106+E107+E109+E103</f>
        <v>5741917678.79</v>
      </c>
      <c r="F63" s="473">
        <f>+F66+F64+F71+F87+F90+F92+F97+F101+F106+F107+F109+F103</f>
        <v>4773595131.79</v>
      </c>
      <c r="G63" s="473">
        <f>+G66+G64+G71+G87+G90+G92+G97+G101+G106+G107+G109+G103</f>
        <v>2747760371.2399998</v>
      </c>
      <c r="H63" s="472">
        <f>+H66+H64+H71+H87+H90+H92+H97+H101+H106+H107+H109+H103</f>
        <v>2747760371.2399998</v>
      </c>
    </row>
    <row r="64" spans="1:8" ht="22.5" customHeight="1" x14ac:dyDescent="0.3">
      <c r="A64" s="468">
        <v>2041</v>
      </c>
      <c r="B64" s="469"/>
      <c r="C64" s="470" t="s">
        <v>116</v>
      </c>
      <c r="D64" s="471">
        <f>SUM(D65:D65)</f>
        <v>0</v>
      </c>
      <c r="E64" s="471">
        <f>SUM(E65:E65)</f>
        <v>0</v>
      </c>
      <c r="F64" s="471">
        <f>SUM(F65:F65)</f>
        <v>0</v>
      </c>
      <c r="G64" s="471">
        <f>SUM(G65:G65)</f>
        <v>0</v>
      </c>
      <c r="H64" s="472">
        <f>SUM(H65:H65)</f>
        <v>0</v>
      </c>
    </row>
    <row r="65" spans="1:8" ht="24.75" customHeight="1" x14ac:dyDescent="0.3">
      <c r="A65" s="468">
        <v>20418</v>
      </c>
      <c r="B65" s="469">
        <v>20</v>
      </c>
      <c r="C65" s="470" t="s">
        <v>117</v>
      </c>
      <c r="D65" s="471">
        <v>0</v>
      </c>
      <c r="E65" s="471">
        <v>0</v>
      </c>
      <c r="F65" s="471">
        <v>0</v>
      </c>
      <c r="G65" s="471">
        <v>0</v>
      </c>
      <c r="H65" s="472">
        <v>0</v>
      </c>
    </row>
    <row r="66" spans="1:8" ht="31.5" customHeight="1" x14ac:dyDescent="0.3">
      <c r="A66" s="468">
        <v>2044</v>
      </c>
      <c r="B66" s="469"/>
      <c r="C66" s="470" t="s">
        <v>47</v>
      </c>
      <c r="D66" s="471">
        <f>SUM(D67:D70)</f>
        <v>109500228</v>
      </c>
      <c r="E66" s="471">
        <f>SUM(E67:E70)</f>
        <v>63141682</v>
      </c>
      <c r="F66" s="471">
        <f>SUM(F67:F70)</f>
        <v>63141682</v>
      </c>
      <c r="G66" s="471">
        <f>SUM(G67:G70)</f>
        <v>15178331</v>
      </c>
      <c r="H66" s="472">
        <f>SUM(H67:H70)</f>
        <v>15178331</v>
      </c>
    </row>
    <row r="67" spans="1:8" ht="31.5" customHeight="1" x14ac:dyDescent="0.3">
      <c r="A67" s="468">
        <v>20441</v>
      </c>
      <c r="B67" s="469">
        <v>20</v>
      </c>
      <c r="C67" s="470" t="s">
        <v>48</v>
      </c>
      <c r="D67" s="471">
        <v>67000277</v>
      </c>
      <c r="E67" s="471">
        <v>60704547</v>
      </c>
      <c r="F67" s="471">
        <v>60704547</v>
      </c>
      <c r="G67" s="471">
        <v>12741196</v>
      </c>
      <c r="H67" s="472">
        <v>12741196</v>
      </c>
    </row>
    <row r="68" spans="1:8" ht="31.5" customHeight="1" x14ac:dyDescent="0.3">
      <c r="A68" s="468">
        <v>204415</v>
      </c>
      <c r="B68" s="469">
        <v>20</v>
      </c>
      <c r="C68" s="470" t="s">
        <v>119</v>
      </c>
      <c r="D68" s="471">
        <v>33999951</v>
      </c>
      <c r="E68" s="471">
        <v>777507</v>
      </c>
      <c r="F68" s="471">
        <v>777507</v>
      </c>
      <c r="G68" s="471">
        <v>777507</v>
      </c>
      <c r="H68" s="472">
        <v>777507</v>
      </c>
    </row>
    <row r="69" spans="1:8" ht="31.5" customHeight="1" x14ac:dyDescent="0.3">
      <c r="A69" s="468">
        <v>204418</v>
      </c>
      <c r="B69" s="469">
        <v>20</v>
      </c>
      <c r="C69" s="470" t="s">
        <v>120</v>
      </c>
      <c r="D69" s="471">
        <v>6000000</v>
      </c>
      <c r="E69" s="471">
        <v>1359628</v>
      </c>
      <c r="F69" s="471">
        <v>1359628</v>
      </c>
      <c r="G69" s="471">
        <v>1359628</v>
      </c>
      <c r="H69" s="472">
        <v>1359628</v>
      </c>
    </row>
    <row r="70" spans="1:8" ht="31.5" customHeight="1" x14ac:dyDescent="0.3">
      <c r="A70" s="468">
        <v>204423</v>
      </c>
      <c r="B70" s="469">
        <v>20</v>
      </c>
      <c r="C70" s="470" t="s">
        <v>121</v>
      </c>
      <c r="D70" s="471">
        <v>2500000</v>
      </c>
      <c r="E70" s="471">
        <v>300000</v>
      </c>
      <c r="F70" s="471">
        <v>300000</v>
      </c>
      <c r="G70" s="471">
        <v>300000</v>
      </c>
      <c r="H70" s="472">
        <v>300000</v>
      </c>
    </row>
    <row r="71" spans="1:8" ht="31.5" customHeight="1" x14ac:dyDescent="0.3">
      <c r="A71" s="468">
        <v>2045</v>
      </c>
      <c r="B71" s="469"/>
      <c r="C71" s="470" t="s">
        <v>49</v>
      </c>
      <c r="D71" s="471">
        <f>SUM(D72:D77)</f>
        <v>698200003</v>
      </c>
      <c r="E71" s="471">
        <f>SUM(E72:E77)</f>
        <v>375711588.69999999</v>
      </c>
      <c r="F71" s="471">
        <f>SUM(F72:F77)</f>
        <v>297511588.69999999</v>
      </c>
      <c r="G71" s="471">
        <f>SUM(G72:G77)</f>
        <v>24864085</v>
      </c>
      <c r="H71" s="472">
        <f>SUM(H72:H77)</f>
        <v>24864085</v>
      </c>
    </row>
    <row r="72" spans="1:8" ht="27.75" customHeight="1" x14ac:dyDescent="0.3">
      <c r="A72" s="468">
        <v>20451</v>
      </c>
      <c r="B72" s="469">
        <v>20</v>
      </c>
      <c r="C72" s="470" t="s">
        <v>50</v>
      </c>
      <c r="D72" s="471">
        <v>25000001</v>
      </c>
      <c r="E72" s="471">
        <v>25000000</v>
      </c>
      <c r="F72" s="471">
        <v>25000000</v>
      </c>
      <c r="G72" s="471">
        <v>0</v>
      </c>
      <c r="H72" s="472">
        <v>0</v>
      </c>
    </row>
    <row r="73" spans="1:8" ht="29.25" customHeight="1" x14ac:dyDescent="0.3">
      <c r="A73" s="468">
        <v>20452</v>
      </c>
      <c r="B73" s="469">
        <v>20</v>
      </c>
      <c r="C73" s="470" t="s">
        <v>122</v>
      </c>
      <c r="D73" s="471">
        <v>25000002</v>
      </c>
      <c r="E73" s="471">
        <v>25000000</v>
      </c>
      <c r="F73" s="471">
        <v>25000000</v>
      </c>
      <c r="G73" s="471">
        <v>0</v>
      </c>
      <c r="H73" s="472">
        <v>0</v>
      </c>
    </row>
    <row r="74" spans="1:8" ht="30.6" customHeight="1" x14ac:dyDescent="0.3">
      <c r="A74" s="468">
        <v>20456</v>
      </c>
      <c r="B74" s="469">
        <v>20</v>
      </c>
      <c r="C74" s="502" t="s">
        <v>123</v>
      </c>
      <c r="D74" s="471">
        <v>78200000</v>
      </c>
      <c r="E74" s="471">
        <v>78200000</v>
      </c>
      <c r="F74" s="471">
        <v>0</v>
      </c>
      <c r="G74" s="471">
        <v>0</v>
      </c>
      <c r="H74" s="472">
        <v>0</v>
      </c>
    </row>
    <row r="75" spans="1:8" ht="27.75" customHeight="1" x14ac:dyDescent="0.3">
      <c r="A75" s="468">
        <v>20458</v>
      </c>
      <c r="B75" s="469">
        <v>20</v>
      </c>
      <c r="C75" s="470" t="s">
        <v>124</v>
      </c>
      <c r="D75" s="471">
        <v>170000000</v>
      </c>
      <c r="E75" s="471">
        <v>51511588.700000003</v>
      </c>
      <c r="F75" s="471">
        <v>51511588.700000003</v>
      </c>
      <c r="G75" s="471">
        <v>24864085</v>
      </c>
      <c r="H75" s="472">
        <v>24864085</v>
      </c>
    </row>
    <row r="76" spans="1:8" ht="27.75" customHeight="1" x14ac:dyDescent="0.3">
      <c r="A76" s="468">
        <v>204510</v>
      </c>
      <c r="B76" s="469">
        <v>20</v>
      </c>
      <c r="C76" s="470" t="s">
        <v>53</v>
      </c>
      <c r="D76" s="471">
        <v>400000000</v>
      </c>
      <c r="E76" s="471">
        <v>196000000</v>
      </c>
      <c r="F76" s="471">
        <v>196000000</v>
      </c>
      <c r="G76" s="471">
        <v>0</v>
      </c>
      <c r="H76" s="472">
        <v>0</v>
      </c>
    </row>
    <row r="77" spans="1:8" ht="27.75" customHeight="1" thickBot="1" x14ac:dyDescent="0.35">
      <c r="A77" s="476">
        <v>204513</v>
      </c>
      <c r="B77" s="477">
        <v>20</v>
      </c>
      <c r="C77" s="478" t="s">
        <v>125</v>
      </c>
      <c r="D77" s="479">
        <v>0</v>
      </c>
      <c r="E77" s="479">
        <v>0</v>
      </c>
      <c r="F77" s="479">
        <v>0</v>
      </c>
      <c r="G77" s="479">
        <v>0</v>
      </c>
      <c r="H77" s="480">
        <v>0</v>
      </c>
    </row>
    <row r="78" spans="1:8" ht="16.2" thickBot="1" x14ac:dyDescent="0.35">
      <c r="A78" s="481"/>
      <c r="B78" s="482"/>
      <c r="C78" s="483"/>
      <c r="D78" s="484"/>
      <c r="E78" s="484"/>
      <c r="F78" s="484"/>
      <c r="G78" s="484"/>
      <c r="H78" s="484"/>
    </row>
    <row r="79" spans="1:8" x14ac:dyDescent="0.3">
      <c r="A79" s="747" t="s">
        <v>1</v>
      </c>
      <c r="B79" s="748"/>
      <c r="C79" s="748"/>
      <c r="D79" s="748"/>
      <c r="E79" s="748"/>
      <c r="F79" s="748"/>
      <c r="G79" s="748"/>
      <c r="H79" s="749"/>
    </row>
    <row r="80" spans="1:8" x14ac:dyDescent="0.3">
      <c r="A80" s="744" t="s">
        <v>95</v>
      </c>
      <c r="B80" s="745"/>
      <c r="C80" s="745"/>
      <c r="D80" s="745"/>
      <c r="E80" s="745"/>
      <c r="F80" s="745"/>
      <c r="G80" s="745"/>
      <c r="H80" s="746"/>
    </row>
    <row r="81" spans="1:8" x14ac:dyDescent="0.3">
      <c r="A81" s="441" t="s">
        <v>0</v>
      </c>
      <c r="H81" s="440"/>
    </row>
    <row r="82" spans="1:8" ht="3.75" customHeight="1" x14ac:dyDescent="0.3">
      <c r="A82" s="439"/>
      <c r="H82" s="442"/>
    </row>
    <row r="83" spans="1:8" ht="15" thickBot="1" x14ac:dyDescent="0.35">
      <c r="A83" s="439" t="s">
        <v>96</v>
      </c>
      <c r="C83" s="437" t="s">
        <v>4</v>
      </c>
      <c r="E83" s="438" t="str">
        <f>E54</f>
        <v>MES:</v>
      </c>
      <c r="F83" s="438" t="str">
        <f>F7</f>
        <v>MARZO</v>
      </c>
      <c r="G83" s="438" t="str">
        <f>G54</f>
        <v xml:space="preserve">                                VIGENCIA FISCAL:      2018</v>
      </c>
      <c r="H83" s="440"/>
    </row>
    <row r="84" spans="1:8" ht="6.75" hidden="1" customHeight="1" thickBot="1" x14ac:dyDescent="0.35">
      <c r="A84" s="439"/>
      <c r="H84" s="440"/>
    </row>
    <row r="85" spans="1:8" ht="15" thickBot="1" x14ac:dyDescent="0.35">
      <c r="A85" s="488"/>
      <c r="B85" s="489"/>
      <c r="C85" s="490"/>
      <c r="D85" s="491"/>
      <c r="E85" s="491"/>
      <c r="F85" s="491"/>
      <c r="G85" s="491"/>
      <c r="H85" s="492"/>
    </row>
    <row r="86" spans="1:8" ht="36" customHeight="1" thickBot="1" x14ac:dyDescent="0.35">
      <c r="A86" s="503" t="s">
        <v>98</v>
      </c>
      <c r="B86" s="453"/>
      <c r="C86" s="454" t="s">
        <v>99</v>
      </c>
      <c r="D86" s="455" t="s">
        <v>100</v>
      </c>
      <c r="E86" s="455" t="s">
        <v>101</v>
      </c>
      <c r="F86" s="455" t="s">
        <v>102</v>
      </c>
      <c r="G86" s="455" t="s">
        <v>103</v>
      </c>
      <c r="H86" s="456" t="s">
        <v>195</v>
      </c>
    </row>
    <row r="87" spans="1:8" ht="18.75" customHeight="1" x14ac:dyDescent="0.3">
      <c r="A87" s="468">
        <v>2046</v>
      </c>
      <c r="B87" s="469"/>
      <c r="C87" s="470" t="s">
        <v>55</v>
      </c>
      <c r="D87" s="471">
        <f>+D88+D89</f>
        <v>61000000</v>
      </c>
      <c r="E87" s="471">
        <f>+E88+E89</f>
        <v>15624377.960000001</v>
      </c>
      <c r="F87" s="471">
        <f>+F88+F89</f>
        <v>15624377.960000001</v>
      </c>
      <c r="G87" s="471">
        <f>+G88+G89</f>
        <v>4654304.1100000003</v>
      </c>
      <c r="H87" s="471">
        <f>+H88+H89</f>
        <v>4654304.1100000003</v>
      </c>
    </row>
    <row r="88" spans="1:8" ht="18.75" customHeight="1" x14ac:dyDescent="0.3">
      <c r="A88" s="468">
        <v>20465</v>
      </c>
      <c r="B88" s="469">
        <v>20</v>
      </c>
      <c r="C88" s="470" t="s">
        <v>57</v>
      </c>
      <c r="D88" s="471">
        <v>60000000</v>
      </c>
      <c r="E88" s="471">
        <v>15491948.960000001</v>
      </c>
      <c r="F88" s="471">
        <v>15491948.960000001</v>
      </c>
      <c r="G88" s="471">
        <v>4521875.1100000003</v>
      </c>
      <c r="H88" s="472">
        <v>4521875.1100000003</v>
      </c>
    </row>
    <row r="89" spans="1:8" ht="18.75" customHeight="1" x14ac:dyDescent="0.3">
      <c r="A89" s="468">
        <v>20467</v>
      </c>
      <c r="B89" s="469">
        <v>20</v>
      </c>
      <c r="C89" s="470" t="s">
        <v>126</v>
      </c>
      <c r="D89" s="471">
        <v>1000000</v>
      </c>
      <c r="E89" s="471">
        <v>132429</v>
      </c>
      <c r="F89" s="471">
        <v>132429</v>
      </c>
      <c r="G89" s="471">
        <v>132429</v>
      </c>
      <c r="H89" s="472">
        <v>132429</v>
      </c>
    </row>
    <row r="90" spans="1:8" ht="18.75" customHeight="1" x14ac:dyDescent="0.3">
      <c r="A90" s="468">
        <v>2047</v>
      </c>
      <c r="B90" s="469"/>
      <c r="C90" s="470" t="s">
        <v>58</v>
      </c>
      <c r="D90" s="471">
        <f>+D91</f>
        <v>50000001</v>
      </c>
      <c r="E90" s="471">
        <f>+E91</f>
        <v>17265952</v>
      </c>
      <c r="F90" s="471">
        <f>+F91</f>
        <v>17265952</v>
      </c>
      <c r="G90" s="471">
        <f>+G91</f>
        <v>3265952</v>
      </c>
      <c r="H90" s="472">
        <f>+H91</f>
        <v>3265952</v>
      </c>
    </row>
    <row r="91" spans="1:8" ht="18.75" customHeight="1" x14ac:dyDescent="0.3">
      <c r="A91" s="468">
        <v>20476</v>
      </c>
      <c r="B91" s="469">
        <v>20</v>
      </c>
      <c r="C91" s="470" t="s">
        <v>59</v>
      </c>
      <c r="D91" s="471">
        <v>50000001</v>
      </c>
      <c r="E91" s="471">
        <v>17265952</v>
      </c>
      <c r="F91" s="471">
        <v>17265952</v>
      </c>
      <c r="G91" s="471">
        <v>3265952</v>
      </c>
      <c r="H91" s="472">
        <v>3265952</v>
      </c>
    </row>
    <row r="92" spans="1:8" ht="18.75" customHeight="1" x14ac:dyDescent="0.3">
      <c r="A92" s="468">
        <v>2048</v>
      </c>
      <c r="B92" s="469"/>
      <c r="C92" s="470" t="s">
        <v>60</v>
      </c>
      <c r="D92" s="471">
        <f>SUM(D93:D96)</f>
        <v>381000001</v>
      </c>
      <c r="E92" s="471">
        <f>SUM(E93:E96)</f>
        <v>315809702.13</v>
      </c>
      <c r="F92" s="471">
        <f>SUM(F93:F96)</f>
        <v>113768312.13</v>
      </c>
      <c r="G92" s="471">
        <f>SUM(G93:G96)</f>
        <v>113768312.13</v>
      </c>
      <c r="H92" s="472">
        <f>SUM(H93:H96)</f>
        <v>113768312.13</v>
      </c>
    </row>
    <row r="93" spans="1:8" ht="18.75" customHeight="1" x14ac:dyDescent="0.3">
      <c r="A93" s="468">
        <v>20481</v>
      </c>
      <c r="B93" s="469">
        <v>20</v>
      </c>
      <c r="C93" s="470" t="s">
        <v>127</v>
      </c>
      <c r="D93" s="471">
        <v>5000000</v>
      </c>
      <c r="E93" s="471">
        <v>275967</v>
      </c>
      <c r="F93" s="471">
        <v>275967</v>
      </c>
      <c r="G93" s="471">
        <v>275967</v>
      </c>
      <c r="H93" s="472">
        <v>275967</v>
      </c>
    </row>
    <row r="94" spans="1:8" ht="18.75" customHeight="1" x14ac:dyDescent="0.3">
      <c r="A94" s="468">
        <v>20482</v>
      </c>
      <c r="B94" s="469">
        <v>20</v>
      </c>
      <c r="C94" s="470" t="s">
        <v>128</v>
      </c>
      <c r="D94" s="471">
        <v>300000000</v>
      </c>
      <c r="E94" s="471">
        <v>300000000</v>
      </c>
      <c r="F94" s="471">
        <v>97958610</v>
      </c>
      <c r="G94" s="471">
        <v>97958610</v>
      </c>
      <c r="H94" s="472">
        <v>97958610</v>
      </c>
    </row>
    <row r="95" spans="1:8" ht="18.75" customHeight="1" x14ac:dyDescent="0.3">
      <c r="A95" s="468">
        <v>20485</v>
      </c>
      <c r="B95" s="469">
        <v>20</v>
      </c>
      <c r="C95" s="470" t="s">
        <v>129</v>
      </c>
      <c r="D95" s="471">
        <v>16000000</v>
      </c>
      <c r="E95" s="471">
        <v>2461884.13</v>
      </c>
      <c r="F95" s="471">
        <v>2461884.13</v>
      </c>
      <c r="G95" s="471">
        <v>2461884.13</v>
      </c>
      <c r="H95" s="472">
        <v>2461884.13</v>
      </c>
    </row>
    <row r="96" spans="1:8" ht="18.75" customHeight="1" x14ac:dyDescent="0.3">
      <c r="A96" s="468">
        <v>20486</v>
      </c>
      <c r="B96" s="469">
        <v>20</v>
      </c>
      <c r="C96" s="470" t="s">
        <v>61</v>
      </c>
      <c r="D96" s="471">
        <v>60000001</v>
      </c>
      <c r="E96" s="471">
        <v>13071851</v>
      </c>
      <c r="F96" s="471">
        <v>13071851</v>
      </c>
      <c r="G96" s="471">
        <v>13071851</v>
      </c>
      <c r="H96" s="472">
        <v>13071851</v>
      </c>
    </row>
    <row r="97" spans="1:8" ht="18.75" customHeight="1" x14ac:dyDescent="0.3">
      <c r="A97" s="468">
        <v>2049</v>
      </c>
      <c r="B97" s="469"/>
      <c r="C97" s="470" t="s">
        <v>62</v>
      </c>
      <c r="D97" s="471">
        <f>SUM(D98:D100)</f>
        <v>950000000</v>
      </c>
      <c r="E97" s="471">
        <f>SUM(E98:E100)</f>
        <v>947454376</v>
      </c>
      <c r="F97" s="471">
        <f>SUM(F98:F100)</f>
        <v>709145401</v>
      </c>
      <c r="G97" s="471">
        <f>SUM(G98:G100)</f>
        <v>709145400</v>
      </c>
      <c r="H97" s="472">
        <f>SUM(H98:H100)</f>
        <v>709145400</v>
      </c>
    </row>
    <row r="98" spans="1:8" ht="18.75" customHeight="1" x14ac:dyDescent="0.3">
      <c r="A98" s="468">
        <v>20495</v>
      </c>
      <c r="B98" s="469">
        <v>20</v>
      </c>
      <c r="C98" s="470" t="s">
        <v>130</v>
      </c>
      <c r="D98" s="471">
        <v>90000000</v>
      </c>
      <c r="E98" s="471">
        <v>88308975</v>
      </c>
      <c r="F98" s="471">
        <v>0</v>
      </c>
      <c r="G98" s="471">
        <v>0</v>
      </c>
      <c r="H98" s="472">
        <v>0</v>
      </c>
    </row>
    <row r="99" spans="1:8" ht="18.75" customHeight="1" x14ac:dyDescent="0.3">
      <c r="A99" s="468">
        <v>204911</v>
      </c>
      <c r="B99" s="469">
        <v>20</v>
      </c>
      <c r="C99" s="470" t="s">
        <v>131</v>
      </c>
      <c r="D99" s="471">
        <v>232000000</v>
      </c>
      <c r="E99" s="473">
        <v>231939606</v>
      </c>
      <c r="F99" s="471">
        <v>81939606</v>
      </c>
      <c r="G99" s="471">
        <v>81939605</v>
      </c>
      <c r="H99" s="472">
        <v>81939605</v>
      </c>
    </row>
    <row r="100" spans="1:8" ht="18.75" customHeight="1" x14ac:dyDescent="0.3">
      <c r="A100" s="468">
        <v>204913</v>
      </c>
      <c r="B100" s="469">
        <v>20</v>
      </c>
      <c r="C100" s="470" t="s">
        <v>132</v>
      </c>
      <c r="D100" s="471">
        <v>628000000</v>
      </c>
      <c r="E100" s="471">
        <v>627205795</v>
      </c>
      <c r="F100" s="471">
        <v>627205795</v>
      </c>
      <c r="G100" s="471">
        <v>627205795</v>
      </c>
      <c r="H100" s="472">
        <v>627205795</v>
      </c>
    </row>
    <row r="101" spans="1:8" ht="18.75" customHeight="1" x14ac:dyDescent="0.3">
      <c r="A101" s="468">
        <v>20410</v>
      </c>
      <c r="B101" s="469"/>
      <c r="C101" s="470" t="s">
        <v>133</v>
      </c>
      <c r="D101" s="471">
        <f>+D102</f>
        <v>5200542025</v>
      </c>
      <c r="E101" s="471">
        <f>+E102</f>
        <v>3106210000</v>
      </c>
      <c r="F101" s="471">
        <f>+F102</f>
        <v>3106210000</v>
      </c>
      <c r="G101" s="471">
        <f>+G102</f>
        <v>1507348870</v>
      </c>
      <c r="H101" s="472">
        <f>+H102</f>
        <v>1507348870</v>
      </c>
    </row>
    <row r="102" spans="1:8" ht="18.75" customHeight="1" x14ac:dyDescent="0.3">
      <c r="A102" s="468">
        <v>204102</v>
      </c>
      <c r="B102" s="469">
        <v>20</v>
      </c>
      <c r="C102" s="470" t="s">
        <v>134</v>
      </c>
      <c r="D102" s="471">
        <v>5200542025</v>
      </c>
      <c r="E102" s="471">
        <v>3106210000</v>
      </c>
      <c r="F102" s="471">
        <v>3106210000</v>
      </c>
      <c r="G102" s="471">
        <v>1507348870</v>
      </c>
      <c r="H102" s="472">
        <v>1507348870</v>
      </c>
    </row>
    <row r="103" spans="1:8" ht="18.75" customHeight="1" x14ac:dyDescent="0.3">
      <c r="A103" s="468">
        <v>20411</v>
      </c>
      <c r="B103" s="469"/>
      <c r="C103" s="470" t="s">
        <v>135</v>
      </c>
      <c r="D103" s="471">
        <f>+D104+D105</f>
        <v>40000001</v>
      </c>
      <c r="E103" s="471">
        <f>+E104+E105</f>
        <v>3000000</v>
      </c>
      <c r="F103" s="471">
        <f>+F104+F105</f>
        <v>0</v>
      </c>
      <c r="G103" s="471">
        <f>+G104+G105</f>
        <v>0</v>
      </c>
      <c r="H103" s="471">
        <f>+H104+H105</f>
        <v>0</v>
      </c>
    </row>
    <row r="104" spans="1:8" ht="18.75" customHeight="1" x14ac:dyDescent="0.3">
      <c r="A104" s="468">
        <v>204111</v>
      </c>
      <c r="B104" s="469">
        <v>20</v>
      </c>
      <c r="C104" s="470" t="s">
        <v>136</v>
      </c>
      <c r="D104" s="471">
        <v>20000001</v>
      </c>
      <c r="E104" s="471">
        <v>0</v>
      </c>
      <c r="F104" s="471">
        <v>0</v>
      </c>
      <c r="G104" s="471">
        <v>0</v>
      </c>
      <c r="H104" s="472">
        <v>0</v>
      </c>
    </row>
    <row r="105" spans="1:8" ht="18.75" customHeight="1" x14ac:dyDescent="0.3">
      <c r="A105" s="468">
        <v>204112</v>
      </c>
      <c r="B105" s="469">
        <v>20</v>
      </c>
      <c r="C105" s="470" t="s">
        <v>137</v>
      </c>
      <c r="D105" s="471">
        <v>20000000</v>
      </c>
      <c r="E105" s="471">
        <v>3000000</v>
      </c>
      <c r="F105" s="471">
        <v>0</v>
      </c>
      <c r="G105" s="471">
        <v>0</v>
      </c>
      <c r="H105" s="472">
        <v>0</v>
      </c>
    </row>
    <row r="106" spans="1:8" ht="18.75" customHeight="1" x14ac:dyDescent="0.3">
      <c r="A106" s="468">
        <v>20414</v>
      </c>
      <c r="B106" s="469">
        <v>20</v>
      </c>
      <c r="C106" s="470" t="s">
        <v>63</v>
      </c>
      <c r="D106" s="471">
        <v>5000000</v>
      </c>
      <c r="E106" s="471">
        <v>2500000</v>
      </c>
      <c r="F106" s="471">
        <v>0</v>
      </c>
      <c r="G106" s="471">
        <v>0</v>
      </c>
      <c r="H106" s="472">
        <v>0</v>
      </c>
    </row>
    <row r="107" spans="1:8" ht="18.75" customHeight="1" x14ac:dyDescent="0.3">
      <c r="A107" s="468">
        <v>20421</v>
      </c>
      <c r="B107" s="469"/>
      <c r="C107" s="470" t="s">
        <v>138</v>
      </c>
      <c r="D107" s="471">
        <f>+D108</f>
        <v>20000000</v>
      </c>
      <c r="E107" s="471">
        <f>+E108</f>
        <v>20000000</v>
      </c>
      <c r="F107" s="471">
        <f>+F108</f>
        <v>20000000</v>
      </c>
      <c r="G107" s="471">
        <f>+G108</f>
        <v>0</v>
      </c>
      <c r="H107" s="471">
        <f>+H108</f>
        <v>0</v>
      </c>
    </row>
    <row r="108" spans="1:8" ht="18.75" customHeight="1" x14ac:dyDescent="0.3">
      <c r="A108" s="468">
        <v>204214</v>
      </c>
      <c r="B108" s="469">
        <v>20</v>
      </c>
      <c r="C108" s="470" t="s">
        <v>65</v>
      </c>
      <c r="D108" s="471">
        <v>20000000</v>
      </c>
      <c r="E108" s="471">
        <v>20000000</v>
      </c>
      <c r="F108" s="471">
        <v>20000000</v>
      </c>
      <c r="G108" s="471">
        <v>0</v>
      </c>
      <c r="H108" s="472">
        <v>0</v>
      </c>
    </row>
    <row r="109" spans="1:8" ht="18.75" customHeight="1" x14ac:dyDescent="0.3">
      <c r="A109" s="468">
        <v>20441</v>
      </c>
      <c r="B109" s="469"/>
      <c r="C109" s="470" t="s">
        <v>66</v>
      </c>
      <c r="D109" s="471">
        <f>+D110</f>
        <v>1018932651</v>
      </c>
      <c r="E109" s="471">
        <f>+E110</f>
        <v>875200000</v>
      </c>
      <c r="F109" s="471">
        <f>+F110</f>
        <v>430927818</v>
      </c>
      <c r="G109" s="471">
        <f>+G110</f>
        <v>369535117</v>
      </c>
      <c r="H109" s="472">
        <f>+H110</f>
        <v>369535117</v>
      </c>
    </row>
    <row r="110" spans="1:8" ht="18.75" customHeight="1" x14ac:dyDescent="0.3">
      <c r="A110" s="468">
        <v>2044113</v>
      </c>
      <c r="B110" s="469">
        <v>20</v>
      </c>
      <c r="C110" s="470" t="s">
        <v>66</v>
      </c>
      <c r="D110" s="471">
        <v>1018932651</v>
      </c>
      <c r="E110" s="471">
        <v>875200000</v>
      </c>
      <c r="F110" s="471">
        <v>430927818</v>
      </c>
      <c r="G110" s="471">
        <v>369535117</v>
      </c>
      <c r="H110" s="472">
        <v>369535117</v>
      </c>
    </row>
    <row r="111" spans="1:8" ht="18.75" customHeight="1" x14ac:dyDescent="0.3">
      <c r="A111" s="468">
        <v>3</v>
      </c>
      <c r="B111" s="469"/>
      <c r="C111" s="470" t="s">
        <v>67</v>
      </c>
      <c r="D111" s="471">
        <f>+D112+D115</f>
        <v>11739402503</v>
      </c>
      <c r="E111" s="471">
        <f>+E112+E115</f>
        <v>1965965328</v>
      </c>
      <c r="F111" s="471">
        <f>+F112+F115</f>
        <v>1965965328</v>
      </c>
      <c r="G111" s="471">
        <f>+G112+G115</f>
        <v>765965328</v>
      </c>
      <c r="H111" s="472">
        <f>+H112+H115</f>
        <v>765965328</v>
      </c>
    </row>
    <row r="112" spans="1:8" ht="18.75" customHeight="1" x14ac:dyDescent="0.3">
      <c r="A112" s="468">
        <v>32</v>
      </c>
      <c r="B112" s="469"/>
      <c r="C112" s="470" t="s">
        <v>140</v>
      </c>
      <c r="D112" s="471">
        <f t="shared" ref="D112:H113" si="1">+D113</f>
        <v>3471400000</v>
      </c>
      <c r="E112" s="471">
        <f t="shared" si="1"/>
        <v>0</v>
      </c>
      <c r="F112" s="471">
        <f t="shared" si="1"/>
        <v>0</v>
      </c>
      <c r="G112" s="471">
        <f t="shared" si="1"/>
        <v>0</v>
      </c>
      <c r="H112" s="472">
        <f t="shared" si="1"/>
        <v>0</v>
      </c>
    </row>
    <row r="113" spans="1:8" ht="18.75" customHeight="1" x14ac:dyDescent="0.3">
      <c r="A113" s="468">
        <v>321</v>
      </c>
      <c r="B113" s="469"/>
      <c r="C113" s="470" t="s">
        <v>141</v>
      </c>
      <c r="D113" s="471">
        <f t="shared" si="1"/>
        <v>3471400000</v>
      </c>
      <c r="E113" s="471">
        <f t="shared" si="1"/>
        <v>0</v>
      </c>
      <c r="F113" s="471">
        <f t="shared" si="1"/>
        <v>0</v>
      </c>
      <c r="G113" s="471">
        <f t="shared" si="1"/>
        <v>0</v>
      </c>
      <c r="H113" s="472">
        <f t="shared" si="1"/>
        <v>0</v>
      </c>
    </row>
    <row r="114" spans="1:8" ht="18.75" customHeight="1" x14ac:dyDescent="0.3">
      <c r="A114" s="468">
        <v>3211</v>
      </c>
      <c r="B114" s="469">
        <v>20</v>
      </c>
      <c r="C114" s="470" t="s">
        <v>142</v>
      </c>
      <c r="D114" s="471">
        <v>3471400000</v>
      </c>
      <c r="E114" s="471">
        <v>0</v>
      </c>
      <c r="F114" s="471">
        <v>0</v>
      </c>
      <c r="G114" s="471">
        <v>0</v>
      </c>
      <c r="H114" s="472">
        <v>0</v>
      </c>
    </row>
    <row r="115" spans="1:8" ht="18.75" customHeight="1" thickBot="1" x14ac:dyDescent="0.35">
      <c r="A115" s="476">
        <v>36</v>
      </c>
      <c r="B115" s="477"/>
      <c r="C115" s="478" t="s">
        <v>68</v>
      </c>
      <c r="D115" s="479">
        <f>+D126</f>
        <v>8268002503</v>
      </c>
      <c r="E115" s="479">
        <f>+E126</f>
        <v>1965965328</v>
      </c>
      <c r="F115" s="479">
        <f>+F126</f>
        <v>1965965328</v>
      </c>
      <c r="G115" s="479">
        <f>+G126</f>
        <v>765965328</v>
      </c>
      <c r="H115" s="480">
        <f>+H126</f>
        <v>765965328</v>
      </c>
    </row>
    <row r="116" spans="1:8" ht="16.2" thickBot="1" x14ac:dyDescent="0.35">
      <c r="A116" s="481"/>
      <c r="B116" s="482"/>
      <c r="C116" s="483"/>
      <c r="D116" s="485"/>
      <c r="E116" s="485"/>
      <c r="F116" s="485"/>
      <c r="G116" s="485"/>
      <c r="H116" s="485"/>
    </row>
    <row r="117" spans="1:8" x14ac:dyDescent="0.3">
      <c r="A117" s="747" t="s">
        <v>1</v>
      </c>
      <c r="B117" s="748"/>
      <c r="C117" s="748"/>
      <c r="D117" s="748"/>
      <c r="E117" s="748"/>
      <c r="F117" s="748"/>
      <c r="G117" s="748"/>
      <c r="H117" s="749"/>
    </row>
    <row r="118" spans="1:8" ht="12" customHeight="1" x14ac:dyDescent="0.3">
      <c r="A118" s="744" t="s">
        <v>95</v>
      </c>
      <c r="B118" s="745"/>
      <c r="C118" s="745"/>
      <c r="D118" s="745"/>
      <c r="E118" s="745"/>
      <c r="F118" s="745"/>
      <c r="G118" s="745"/>
      <c r="H118" s="746"/>
    </row>
    <row r="119" spans="1:8" ht="3" hidden="1" customHeight="1" x14ac:dyDescent="0.3">
      <c r="A119" s="439"/>
      <c r="H119" s="440"/>
    </row>
    <row r="120" spans="1:8" ht="14.25" customHeight="1" x14ac:dyDescent="0.3">
      <c r="A120" s="441" t="s">
        <v>0</v>
      </c>
      <c r="H120" s="440"/>
    </row>
    <row r="121" spans="1:8" ht="9.75" hidden="1" customHeight="1" x14ac:dyDescent="0.3">
      <c r="A121" s="439"/>
      <c r="H121" s="442"/>
    </row>
    <row r="122" spans="1:8" x14ac:dyDescent="0.3">
      <c r="A122" s="439" t="s">
        <v>96</v>
      </c>
      <c r="C122" s="437" t="s">
        <v>4</v>
      </c>
      <c r="E122" s="438" t="str">
        <f>E83</f>
        <v>MES:</v>
      </c>
      <c r="F122" s="438" t="str">
        <f>F7</f>
        <v>MARZO</v>
      </c>
      <c r="G122" s="438" t="str">
        <f>G83:H83</f>
        <v xml:space="preserve">                                VIGENCIA FISCAL:      2018</v>
      </c>
      <c r="H122" s="440"/>
    </row>
    <row r="123" spans="1:8" ht="1.5" customHeight="1" thickBot="1" x14ac:dyDescent="0.35">
      <c r="A123" s="439"/>
      <c r="H123" s="440"/>
    </row>
    <row r="124" spans="1:8" ht="15" thickBot="1" x14ac:dyDescent="0.35">
      <c r="A124" s="488"/>
      <c r="B124" s="489"/>
      <c r="C124" s="490"/>
      <c r="D124" s="491"/>
      <c r="E124" s="491"/>
      <c r="F124" s="491"/>
      <c r="G124" s="491"/>
      <c r="H124" s="492"/>
    </row>
    <row r="125" spans="1:8" ht="27" customHeight="1" thickBot="1" x14ac:dyDescent="0.35">
      <c r="A125" s="503" t="s">
        <v>98</v>
      </c>
      <c r="B125" s="453"/>
      <c r="C125" s="454" t="s">
        <v>99</v>
      </c>
      <c r="D125" s="455" t="s">
        <v>100</v>
      </c>
      <c r="E125" s="455" t="s">
        <v>101</v>
      </c>
      <c r="F125" s="455" t="s">
        <v>102</v>
      </c>
      <c r="G125" s="455" t="s">
        <v>103</v>
      </c>
      <c r="H125" s="456" t="s">
        <v>195</v>
      </c>
    </row>
    <row r="126" spans="1:8" ht="15.6" x14ac:dyDescent="0.3">
      <c r="A126" s="463">
        <v>361</v>
      </c>
      <c r="B126" s="464"/>
      <c r="C126" s="465" t="s">
        <v>69</v>
      </c>
      <c r="D126" s="504">
        <f>+D127+D128</f>
        <v>8268002503</v>
      </c>
      <c r="E126" s="504">
        <f>+E127+E128</f>
        <v>1965965328</v>
      </c>
      <c r="F126" s="504">
        <f>+F127+F128</f>
        <v>1965965328</v>
      </c>
      <c r="G126" s="504">
        <f>+G127+G128</f>
        <v>765965328</v>
      </c>
      <c r="H126" s="505">
        <f>+H127+H128</f>
        <v>765965328</v>
      </c>
    </row>
    <row r="127" spans="1:8" ht="15.6" x14ac:dyDescent="0.3">
      <c r="A127" s="506">
        <v>3611</v>
      </c>
      <c r="B127" s="507">
        <v>10</v>
      </c>
      <c r="C127" s="508" t="s">
        <v>69</v>
      </c>
      <c r="D127" s="509">
        <f t="shared" ref="D127:H128" si="2">+D129+D131</f>
        <v>1741080189</v>
      </c>
      <c r="E127" s="509">
        <f t="shared" si="2"/>
        <v>1200000000</v>
      </c>
      <c r="F127" s="509">
        <f t="shared" si="2"/>
        <v>1200000000</v>
      </c>
      <c r="G127" s="509">
        <f t="shared" si="2"/>
        <v>0</v>
      </c>
      <c r="H127" s="509">
        <f t="shared" si="2"/>
        <v>0</v>
      </c>
    </row>
    <row r="128" spans="1:8" ht="15.6" x14ac:dyDescent="0.3">
      <c r="A128" s="468">
        <v>3611</v>
      </c>
      <c r="B128" s="469">
        <v>20</v>
      </c>
      <c r="C128" s="470" t="s">
        <v>69</v>
      </c>
      <c r="D128" s="510">
        <f t="shared" si="2"/>
        <v>6526922314</v>
      </c>
      <c r="E128" s="510">
        <f t="shared" si="2"/>
        <v>765965328</v>
      </c>
      <c r="F128" s="510">
        <f t="shared" si="2"/>
        <v>765965328</v>
      </c>
      <c r="G128" s="510">
        <f t="shared" si="2"/>
        <v>765965328</v>
      </c>
      <c r="H128" s="510">
        <f t="shared" si="2"/>
        <v>765965328</v>
      </c>
    </row>
    <row r="129" spans="1:9" ht="15.6" x14ac:dyDescent="0.3">
      <c r="A129" s="468">
        <v>36111</v>
      </c>
      <c r="B129" s="469">
        <v>10</v>
      </c>
      <c r="C129" s="470" t="s">
        <v>143</v>
      </c>
      <c r="D129" s="510">
        <v>541080189</v>
      </c>
      <c r="E129" s="510">
        <v>0</v>
      </c>
      <c r="F129" s="510">
        <v>0</v>
      </c>
      <c r="G129" s="510">
        <v>0</v>
      </c>
      <c r="H129" s="511">
        <v>0</v>
      </c>
    </row>
    <row r="130" spans="1:9" ht="15.6" x14ac:dyDescent="0.3">
      <c r="A130" s="468">
        <v>36112</v>
      </c>
      <c r="B130" s="469">
        <v>20</v>
      </c>
      <c r="C130" s="470" t="s">
        <v>144</v>
      </c>
      <c r="D130" s="510">
        <v>1526922314</v>
      </c>
      <c r="E130" s="510">
        <v>0</v>
      </c>
      <c r="F130" s="510">
        <v>0</v>
      </c>
      <c r="G130" s="510">
        <v>0</v>
      </c>
      <c r="H130" s="511">
        <v>0</v>
      </c>
    </row>
    <row r="131" spans="1:9" ht="15.6" x14ac:dyDescent="0.3">
      <c r="A131" s="468">
        <v>36113</v>
      </c>
      <c r="B131" s="469">
        <v>10</v>
      </c>
      <c r="C131" s="470" t="s">
        <v>70</v>
      </c>
      <c r="D131" s="510">
        <v>1200000000</v>
      </c>
      <c r="E131" s="510">
        <v>1200000000</v>
      </c>
      <c r="F131" s="510">
        <v>1200000000</v>
      </c>
      <c r="G131" s="510">
        <v>0</v>
      </c>
      <c r="H131" s="511">
        <v>0</v>
      </c>
    </row>
    <row r="132" spans="1:9" ht="16.2" thickBot="1" x14ac:dyDescent="0.35">
      <c r="A132" s="506">
        <v>36113</v>
      </c>
      <c r="B132" s="507">
        <v>20</v>
      </c>
      <c r="C132" s="508" t="s">
        <v>70</v>
      </c>
      <c r="D132" s="509">
        <v>5000000000</v>
      </c>
      <c r="E132" s="509">
        <v>765965328</v>
      </c>
      <c r="F132" s="509">
        <v>765965328</v>
      </c>
      <c r="G132" s="509">
        <v>765965328</v>
      </c>
      <c r="H132" s="512">
        <v>765965328</v>
      </c>
    </row>
    <row r="133" spans="1:9" ht="16.5" customHeight="1" thickBot="1" x14ac:dyDescent="0.35">
      <c r="A133" s="457" t="s">
        <v>145</v>
      </c>
      <c r="B133" s="513"/>
      <c r="C133" s="514" t="s">
        <v>146</v>
      </c>
      <c r="D133" s="460">
        <f>+D134</f>
        <v>666693528550</v>
      </c>
      <c r="E133" s="460">
        <f t="shared" ref="E133:H135" si="3">+E134</f>
        <v>168646168124</v>
      </c>
      <c r="F133" s="460">
        <f t="shared" si="3"/>
        <v>168646168124</v>
      </c>
      <c r="G133" s="460">
        <f t="shared" si="3"/>
        <v>168646168124</v>
      </c>
      <c r="H133" s="461">
        <f t="shared" si="3"/>
        <v>168646168124</v>
      </c>
    </row>
    <row r="134" spans="1:9" ht="15.6" x14ac:dyDescent="0.3">
      <c r="A134" s="463">
        <v>7</v>
      </c>
      <c r="B134" s="464"/>
      <c r="C134" s="465" t="s">
        <v>146</v>
      </c>
      <c r="D134" s="504">
        <f>+D135</f>
        <v>666693528550</v>
      </c>
      <c r="E134" s="504">
        <f t="shared" si="3"/>
        <v>168646168124</v>
      </c>
      <c r="F134" s="504">
        <f t="shared" si="3"/>
        <v>168646168124</v>
      </c>
      <c r="G134" s="504">
        <f t="shared" si="3"/>
        <v>168646168124</v>
      </c>
      <c r="H134" s="505">
        <f t="shared" si="3"/>
        <v>168646168124</v>
      </c>
    </row>
    <row r="135" spans="1:9" ht="15.6" x14ac:dyDescent="0.3">
      <c r="A135" s="468">
        <v>71</v>
      </c>
      <c r="B135" s="469"/>
      <c r="C135" s="470" t="s">
        <v>147</v>
      </c>
      <c r="D135" s="510">
        <f>+D136</f>
        <v>666693528550</v>
      </c>
      <c r="E135" s="510">
        <f t="shared" si="3"/>
        <v>168646168124</v>
      </c>
      <c r="F135" s="510">
        <f t="shared" si="3"/>
        <v>168646168124</v>
      </c>
      <c r="G135" s="510">
        <f t="shared" si="3"/>
        <v>168646168124</v>
      </c>
      <c r="H135" s="511">
        <f t="shared" si="3"/>
        <v>168646168124</v>
      </c>
    </row>
    <row r="136" spans="1:9" ht="16.5" customHeight="1" thickBot="1" x14ac:dyDescent="0.35">
      <c r="A136" s="476">
        <v>711</v>
      </c>
      <c r="B136" s="477">
        <v>11</v>
      </c>
      <c r="C136" s="478" t="s">
        <v>148</v>
      </c>
      <c r="D136" s="515">
        <f>549000000000+117693528550</f>
        <v>666693528550</v>
      </c>
      <c r="E136" s="515">
        <v>168646168124</v>
      </c>
      <c r="F136" s="515">
        <v>168646168124</v>
      </c>
      <c r="G136" s="515">
        <v>168646168124</v>
      </c>
      <c r="H136" s="516">
        <v>168646168124</v>
      </c>
      <c r="I136" s="517"/>
    </row>
    <row r="137" spans="1:9" ht="14.25" customHeight="1" thickBot="1" x14ac:dyDescent="0.35">
      <c r="A137" s="457" t="s">
        <v>71</v>
      </c>
      <c r="B137" s="513"/>
      <c r="C137" s="514" t="s">
        <v>72</v>
      </c>
      <c r="D137" s="460">
        <f>+D138+D171+D175+D188</f>
        <v>1505964091635</v>
      </c>
      <c r="E137" s="460">
        <f>+E138+E171+E175+E188</f>
        <v>1271889699397.78</v>
      </c>
      <c r="F137" s="460">
        <f>+F138+F171+F175+F188</f>
        <v>1263814160930.3398</v>
      </c>
      <c r="G137" s="460">
        <f>+G138+G171+G175+G188</f>
        <v>4695278462.9499998</v>
      </c>
      <c r="H137" s="461">
        <f>+H138+H171+H175+H188</f>
        <v>4695278462.9499998</v>
      </c>
    </row>
    <row r="138" spans="1:9" ht="21.75" customHeight="1" x14ac:dyDescent="0.3">
      <c r="A138" s="463">
        <v>2401</v>
      </c>
      <c r="B138" s="464"/>
      <c r="C138" s="465" t="s">
        <v>149</v>
      </c>
      <c r="D138" s="471">
        <f>+D139</f>
        <v>1304760244384</v>
      </c>
      <c r="E138" s="471">
        <f>+E139</f>
        <v>1131533212606.78</v>
      </c>
      <c r="F138" s="471">
        <f>+F139</f>
        <v>1129402498329.3398</v>
      </c>
      <c r="G138" s="471">
        <f>+G139</f>
        <v>0</v>
      </c>
      <c r="H138" s="472">
        <f>+H139</f>
        <v>0</v>
      </c>
    </row>
    <row r="139" spans="1:9" ht="15.6" x14ac:dyDescent="0.3">
      <c r="A139" s="468">
        <v>24010600</v>
      </c>
      <c r="B139" s="469"/>
      <c r="C139" s="470" t="s">
        <v>73</v>
      </c>
      <c r="D139" s="471">
        <f>+D140+D141+D142+D143+D144+D145+D146+D147+D148+D149+D159+D160+D161+D162+D163+D164+D165+D166+D167+D168+D169+D170</f>
        <v>1304760244384</v>
      </c>
      <c r="E139" s="471">
        <f>+E140+E141+E142+E143+E144+E145+E146+E147+E148+E149+E159+E160+E161+E162+E163+E164+E165+E166+E167+E168+E169+E170</f>
        <v>1131533212606.78</v>
      </c>
      <c r="F139" s="471">
        <f>+F140+F141+F142+F143+F144+F145+F146+F147+F148+F149+F159+F160+F161+F162+F163+F164+F165+F166+F167+F168+F169+F170</f>
        <v>1129402498329.3398</v>
      </c>
      <c r="G139" s="471">
        <f>+G140+G141+G142+G143+G144+G145+G146+G147+G148+G149+G159+G160+G161+G162+G163+G164+G165+G166+G167+G168+G169+G170</f>
        <v>0</v>
      </c>
      <c r="H139" s="471">
        <f>+H140+H141+H142+H143+H144+H145+H146+H147+H148+H149+H159+H160+H161+H162+H163+H164+H165+H166+H167+H168+H169+H170</f>
        <v>0</v>
      </c>
    </row>
    <row r="140" spans="1:9" ht="31.5" customHeight="1" x14ac:dyDescent="0.3">
      <c r="A140" s="468">
        <v>240106002</v>
      </c>
      <c r="B140" s="469">
        <v>10</v>
      </c>
      <c r="C140" s="470" t="s">
        <v>150</v>
      </c>
      <c r="D140" s="471">
        <v>5000000000</v>
      </c>
      <c r="E140" s="471">
        <v>5000000000</v>
      </c>
      <c r="F140" s="471">
        <v>5000000000</v>
      </c>
      <c r="G140" s="471">
        <v>0</v>
      </c>
      <c r="H140" s="472">
        <v>0</v>
      </c>
    </row>
    <row r="141" spans="1:9" ht="46.5" customHeight="1" x14ac:dyDescent="0.3">
      <c r="A141" s="468">
        <v>240106003</v>
      </c>
      <c r="B141" s="469">
        <v>10</v>
      </c>
      <c r="C141" s="470" t="s">
        <v>81</v>
      </c>
      <c r="D141" s="471">
        <v>38623567574</v>
      </c>
      <c r="E141" s="471">
        <v>36897553256.779999</v>
      </c>
      <c r="F141" s="471">
        <v>36865838979.339996</v>
      </c>
      <c r="G141" s="471">
        <v>0</v>
      </c>
      <c r="H141" s="472">
        <v>0</v>
      </c>
    </row>
    <row r="142" spans="1:9" ht="47.25" customHeight="1" x14ac:dyDescent="0.3">
      <c r="A142" s="518">
        <v>240106003</v>
      </c>
      <c r="B142" s="519">
        <v>11</v>
      </c>
      <c r="C142" s="520" t="s">
        <v>81</v>
      </c>
      <c r="D142" s="473">
        <v>10500000000</v>
      </c>
      <c r="E142" s="473">
        <v>2099000000</v>
      </c>
      <c r="F142" s="473">
        <v>0</v>
      </c>
      <c r="G142" s="473">
        <v>0</v>
      </c>
      <c r="H142" s="474">
        <v>0</v>
      </c>
    </row>
    <row r="143" spans="1:9" ht="45" customHeight="1" x14ac:dyDescent="0.3">
      <c r="A143" s="518">
        <v>240106003</v>
      </c>
      <c r="B143" s="519">
        <v>20</v>
      </c>
      <c r="C143" s="520" t="s">
        <v>81</v>
      </c>
      <c r="D143" s="471">
        <v>1236952000</v>
      </c>
      <c r="E143" s="471">
        <v>1231657498</v>
      </c>
      <c r="F143" s="471">
        <v>1231657498</v>
      </c>
      <c r="G143" s="471">
        <v>0</v>
      </c>
      <c r="H143" s="472">
        <v>0</v>
      </c>
    </row>
    <row r="144" spans="1:9" ht="31.5" customHeight="1" x14ac:dyDescent="0.3">
      <c r="A144" s="468">
        <v>240106004</v>
      </c>
      <c r="B144" s="469">
        <v>10</v>
      </c>
      <c r="C144" s="470" t="s">
        <v>74</v>
      </c>
      <c r="D144" s="471">
        <v>2361342060</v>
      </c>
      <c r="E144" s="471">
        <v>2361342060</v>
      </c>
      <c r="F144" s="471">
        <v>2361342060</v>
      </c>
      <c r="G144" s="471">
        <v>0</v>
      </c>
      <c r="H144" s="472">
        <v>0</v>
      </c>
      <c r="I144" s="521"/>
    </row>
    <row r="145" spans="1:188" ht="35.25" customHeight="1" x14ac:dyDescent="0.3">
      <c r="A145" s="468">
        <v>240106005</v>
      </c>
      <c r="B145" s="469">
        <v>10</v>
      </c>
      <c r="C145" s="470" t="s">
        <v>151</v>
      </c>
      <c r="D145" s="471">
        <v>179597709468</v>
      </c>
      <c r="E145" s="471">
        <v>179597709468</v>
      </c>
      <c r="F145" s="471">
        <v>179597709468</v>
      </c>
      <c r="G145" s="471">
        <v>0</v>
      </c>
      <c r="H145" s="472">
        <v>0</v>
      </c>
    </row>
    <row r="146" spans="1:188" ht="60.75" customHeight="1" x14ac:dyDescent="0.3">
      <c r="A146" s="468">
        <v>240106006</v>
      </c>
      <c r="B146" s="469">
        <v>10</v>
      </c>
      <c r="C146" s="470" t="s">
        <v>152</v>
      </c>
      <c r="D146" s="471">
        <v>110755182462</v>
      </c>
      <c r="E146" s="471">
        <v>110755182462</v>
      </c>
      <c r="F146" s="471">
        <v>110755182462</v>
      </c>
      <c r="G146" s="471">
        <v>0</v>
      </c>
      <c r="H146" s="472">
        <v>0</v>
      </c>
    </row>
    <row r="147" spans="1:188" ht="45.75" customHeight="1" x14ac:dyDescent="0.3">
      <c r="A147" s="468">
        <v>240106007</v>
      </c>
      <c r="B147" s="469">
        <v>10</v>
      </c>
      <c r="C147" s="470" t="s">
        <v>201</v>
      </c>
      <c r="D147" s="471">
        <v>47858530962</v>
      </c>
      <c r="E147" s="471">
        <v>47858530962</v>
      </c>
      <c r="F147" s="471">
        <v>47858530962</v>
      </c>
      <c r="G147" s="471">
        <v>0</v>
      </c>
      <c r="H147" s="472">
        <v>0</v>
      </c>
    </row>
    <row r="148" spans="1:188" ht="62.25" customHeight="1" x14ac:dyDescent="0.3">
      <c r="A148" s="468">
        <v>240106008</v>
      </c>
      <c r="B148" s="469">
        <v>10</v>
      </c>
      <c r="C148" s="470" t="s">
        <v>153</v>
      </c>
      <c r="D148" s="471">
        <v>10125416669</v>
      </c>
      <c r="E148" s="471">
        <v>10125416669</v>
      </c>
      <c r="F148" s="471">
        <v>10125416669</v>
      </c>
      <c r="G148" s="471">
        <v>0</v>
      </c>
      <c r="H148" s="472">
        <v>0</v>
      </c>
    </row>
    <row r="149" spans="1:188" ht="96.75" customHeight="1" thickBot="1" x14ac:dyDescent="0.35">
      <c r="A149" s="476">
        <v>240106009</v>
      </c>
      <c r="B149" s="477">
        <v>11</v>
      </c>
      <c r="C149" s="478" t="s">
        <v>154</v>
      </c>
      <c r="D149" s="479">
        <v>138954184228</v>
      </c>
      <c r="E149" s="471">
        <v>138954184228</v>
      </c>
      <c r="F149" s="479">
        <v>138954184228</v>
      </c>
      <c r="G149" s="479">
        <v>0</v>
      </c>
      <c r="H149" s="480">
        <v>0</v>
      </c>
    </row>
    <row r="150" spans="1:188" ht="8.25" customHeight="1" thickBot="1" x14ac:dyDescent="0.35">
      <c r="A150" s="481"/>
      <c r="B150" s="482"/>
      <c r="C150" s="483"/>
      <c r="D150" s="484"/>
      <c r="E150" s="484"/>
      <c r="F150" s="484"/>
      <c r="G150" s="484"/>
      <c r="H150" s="484"/>
    </row>
    <row r="151" spans="1:188" x14ac:dyDescent="0.3">
      <c r="A151" s="747" t="s">
        <v>1</v>
      </c>
      <c r="B151" s="748"/>
      <c r="C151" s="748"/>
      <c r="D151" s="748"/>
      <c r="E151" s="748"/>
      <c r="F151" s="748"/>
      <c r="G151" s="748"/>
      <c r="H151" s="749"/>
    </row>
    <row r="152" spans="1:188" ht="14.25" customHeight="1" x14ac:dyDescent="0.3">
      <c r="A152" s="744" t="s">
        <v>95</v>
      </c>
      <c r="B152" s="745"/>
      <c r="C152" s="745"/>
      <c r="D152" s="745"/>
      <c r="E152" s="745"/>
      <c r="F152" s="745"/>
      <c r="G152" s="745"/>
      <c r="H152" s="746"/>
      <c r="I152" s="522"/>
      <c r="J152" s="745"/>
      <c r="K152" s="745"/>
      <c r="L152" s="746"/>
      <c r="M152" s="744"/>
      <c r="N152" s="745"/>
      <c r="O152" s="745"/>
      <c r="P152" s="745"/>
      <c r="Q152" s="745"/>
      <c r="R152" s="745"/>
      <c r="S152" s="745"/>
      <c r="T152" s="746"/>
      <c r="U152" s="744"/>
      <c r="V152" s="745"/>
      <c r="W152" s="745"/>
      <c r="X152" s="745"/>
      <c r="Y152" s="745"/>
      <c r="Z152" s="745"/>
      <c r="AA152" s="745"/>
      <c r="AB152" s="746"/>
      <c r="AC152" s="744"/>
      <c r="AD152" s="745"/>
      <c r="AE152" s="745"/>
      <c r="AF152" s="745"/>
      <c r="AG152" s="745"/>
      <c r="AH152" s="745"/>
      <c r="AI152" s="745"/>
      <c r="AJ152" s="746"/>
      <c r="AK152" s="744"/>
      <c r="AL152" s="745"/>
      <c r="AM152" s="745"/>
      <c r="AN152" s="745"/>
      <c r="AO152" s="745"/>
      <c r="AP152" s="745"/>
      <c r="AQ152" s="745"/>
      <c r="AR152" s="746"/>
      <c r="AS152" s="744"/>
      <c r="AT152" s="745"/>
      <c r="AU152" s="745"/>
      <c r="AV152" s="745"/>
      <c r="AW152" s="745"/>
      <c r="AX152" s="745"/>
      <c r="AY152" s="745"/>
      <c r="AZ152" s="746"/>
      <c r="BA152" s="744"/>
      <c r="BB152" s="745"/>
      <c r="BC152" s="745"/>
      <c r="BD152" s="745"/>
      <c r="BE152" s="745"/>
      <c r="BF152" s="745"/>
      <c r="BG152" s="745"/>
      <c r="BH152" s="746"/>
      <c r="BI152" s="744"/>
      <c r="BJ152" s="745"/>
      <c r="BK152" s="745"/>
      <c r="BL152" s="745"/>
      <c r="BM152" s="745"/>
      <c r="BN152" s="745"/>
      <c r="BO152" s="745"/>
      <c r="BP152" s="746"/>
      <c r="BQ152" s="744"/>
      <c r="BR152" s="745"/>
      <c r="BS152" s="745"/>
      <c r="BT152" s="745"/>
      <c r="BU152" s="745"/>
      <c r="BV152" s="745"/>
      <c r="BW152" s="745"/>
      <c r="BX152" s="746"/>
      <c r="BY152" s="744"/>
      <c r="BZ152" s="745"/>
      <c r="CA152" s="745"/>
      <c r="CB152" s="745"/>
      <c r="CC152" s="745"/>
      <c r="CD152" s="745"/>
      <c r="CE152" s="745"/>
      <c r="CF152" s="746"/>
      <c r="CG152" s="744"/>
      <c r="CH152" s="745"/>
      <c r="CI152" s="745"/>
      <c r="CJ152" s="745"/>
      <c r="CK152" s="745"/>
      <c r="CL152" s="745"/>
      <c r="CM152" s="745"/>
      <c r="CN152" s="746"/>
      <c r="CO152" s="744"/>
      <c r="CP152" s="745"/>
      <c r="CQ152" s="745"/>
      <c r="CR152" s="745"/>
      <c r="CS152" s="745"/>
      <c r="CT152" s="745"/>
      <c r="CU152" s="745"/>
      <c r="CV152" s="746"/>
      <c r="CW152" s="744"/>
      <c r="CX152" s="745"/>
      <c r="CY152" s="745"/>
      <c r="CZ152" s="745"/>
      <c r="DA152" s="745"/>
      <c r="DB152" s="745"/>
      <c r="DC152" s="745"/>
      <c r="DD152" s="746"/>
      <c r="DE152" s="744"/>
      <c r="DF152" s="745"/>
      <c r="DG152" s="745"/>
      <c r="DH152" s="745"/>
      <c r="DI152" s="745"/>
      <c r="DJ152" s="745"/>
      <c r="DK152" s="745"/>
      <c r="DL152" s="746"/>
      <c r="DM152" s="744"/>
      <c r="DN152" s="745"/>
      <c r="DO152" s="745"/>
      <c r="DP152" s="745"/>
      <c r="DQ152" s="745"/>
      <c r="DR152" s="745"/>
      <c r="DS152" s="745"/>
      <c r="DT152" s="746"/>
      <c r="DU152" s="744"/>
      <c r="DV152" s="745"/>
      <c r="DW152" s="745"/>
      <c r="DX152" s="745"/>
      <c r="DY152" s="745"/>
      <c r="DZ152" s="745"/>
      <c r="EA152" s="745"/>
      <c r="EB152" s="746"/>
      <c r="EC152" s="744"/>
      <c r="ED152" s="745"/>
      <c r="EE152" s="745"/>
      <c r="EF152" s="745"/>
      <c r="EG152" s="745"/>
      <c r="EH152" s="745"/>
      <c r="EI152" s="745"/>
      <c r="EJ152" s="746"/>
      <c r="EK152" s="744"/>
      <c r="EL152" s="745"/>
      <c r="EM152" s="745"/>
      <c r="EN152" s="745"/>
      <c r="EO152" s="745"/>
      <c r="EP152" s="745"/>
      <c r="EQ152" s="745"/>
      <c r="ER152" s="746"/>
      <c r="ES152" s="744"/>
      <c r="ET152" s="745"/>
      <c r="EU152" s="745"/>
      <c r="EV152" s="745"/>
      <c r="EW152" s="745"/>
      <c r="EX152" s="745"/>
      <c r="EY152" s="745"/>
      <c r="EZ152" s="746"/>
      <c r="FA152" s="744"/>
      <c r="FB152" s="745"/>
      <c r="FC152" s="745"/>
      <c r="FD152" s="745"/>
      <c r="FE152" s="745"/>
      <c r="FF152" s="745"/>
      <c r="FG152" s="745"/>
      <c r="FH152" s="746"/>
      <c r="FI152" s="744"/>
      <c r="FJ152" s="745"/>
      <c r="FK152" s="745"/>
      <c r="FL152" s="745"/>
      <c r="FM152" s="745"/>
      <c r="FN152" s="745"/>
      <c r="FO152" s="745"/>
      <c r="FP152" s="746"/>
      <c r="FQ152" s="744"/>
      <c r="FR152" s="745"/>
      <c r="FS152" s="745"/>
      <c r="FT152" s="745"/>
      <c r="FU152" s="745"/>
      <c r="FV152" s="745"/>
      <c r="FW152" s="745"/>
      <c r="FX152" s="746"/>
      <c r="FY152" s="744"/>
      <c r="FZ152" s="745"/>
      <c r="GA152" s="745"/>
      <c r="GB152" s="745"/>
      <c r="GC152" s="745"/>
      <c r="GD152" s="745"/>
      <c r="GE152" s="745"/>
      <c r="GF152" s="746"/>
    </row>
    <row r="153" spans="1:188" ht="3.75" customHeight="1" x14ac:dyDescent="0.3">
      <c r="A153" s="439"/>
      <c r="H153" s="440"/>
      <c r="J153" s="438"/>
      <c r="K153" s="438"/>
      <c r="L153" s="440"/>
      <c r="M153" s="439"/>
      <c r="O153" s="437"/>
      <c r="P153" s="438"/>
      <c r="Q153" s="438"/>
      <c r="R153" s="438"/>
      <c r="S153" s="438"/>
      <c r="T153" s="440"/>
      <c r="U153" s="439"/>
      <c r="W153" s="437"/>
      <c r="X153" s="438"/>
      <c r="Y153" s="438"/>
      <c r="Z153" s="438"/>
      <c r="AA153" s="438"/>
      <c r="AB153" s="440"/>
      <c r="AC153" s="439"/>
      <c r="AE153" s="437"/>
      <c r="AF153" s="438"/>
      <c r="AG153" s="438"/>
      <c r="AH153" s="438"/>
      <c r="AI153" s="438"/>
      <c r="AJ153" s="440"/>
      <c r="AK153" s="439"/>
      <c r="AM153" s="437"/>
      <c r="AN153" s="438"/>
      <c r="AO153" s="438"/>
      <c r="AP153" s="438"/>
      <c r="AQ153" s="438"/>
      <c r="AR153" s="440"/>
      <c r="AS153" s="439"/>
      <c r="AU153" s="437"/>
      <c r="AV153" s="438"/>
      <c r="AW153" s="438"/>
      <c r="AX153" s="438"/>
      <c r="AY153" s="438"/>
      <c r="AZ153" s="440"/>
      <c r="BA153" s="439"/>
      <c r="BC153" s="437"/>
      <c r="BD153" s="438"/>
      <c r="BE153" s="438"/>
      <c r="BF153" s="438"/>
      <c r="BG153" s="438"/>
      <c r="BH153" s="440"/>
      <c r="BI153" s="439"/>
      <c r="BK153" s="437"/>
      <c r="BL153" s="438"/>
      <c r="BM153" s="438"/>
      <c r="BN153" s="438"/>
      <c r="BO153" s="438"/>
      <c r="BP153" s="440"/>
      <c r="BQ153" s="439"/>
      <c r="BS153" s="437"/>
      <c r="BT153" s="438"/>
      <c r="BU153" s="438"/>
      <c r="BV153" s="438"/>
      <c r="BW153" s="438"/>
      <c r="BX153" s="440"/>
      <c r="BY153" s="439"/>
      <c r="CA153" s="437"/>
      <c r="CB153" s="438"/>
      <c r="CC153" s="438"/>
      <c r="CD153" s="438"/>
      <c r="CE153" s="438"/>
      <c r="CF153" s="440"/>
      <c r="CG153" s="439"/>
      <c r="CI153" s="437"/>
      <c r="CJ153" s="438"/>
      <c r="CK153" s="438"/>
      <c r="CL153" s="438"/>
      <c r="CM153" s="438"/>
      <c r="CN153" s="440"/>
      <c r="CO153" s="439"/>
      <c r="CQ153" s="437"/>
      <c r="CR153" s="438"/>
      <c r="CS153" s="438"/>
      <c r="CT153" s="438"/>
      <c r="CU153" s="438"/>
      <c r="CV153" s="440"/>
      <c r="CW153" s="439"/>
      <c r="CY153" s="437"/>
      <c r="CZ153" s="438"/>
      <c r="DA153" s="438"/>
      <c r="DB153" s="438"/>
      <c r="DC153" s="438"/>
      <c r="DD153" s="440"/>
      <c r="DE153" s="439"/>
      <c r="DG153" s="437"/>
      <c r="DH153" s="438"/>
      <c r="DI153" s="438"/>
      <c r="DJ153" s="438"/>
      <c r="DK153" s="438"/>
      <c r="DL153" s="440"/>
      <c r="DM153" s="439"/>
      <c r="DO153" s="437"/>
      <c r="DP153" s="438"/>
      <c r="DQ153" s="438"/>
      <c r="DR153" s="438"/>
      <c r="DS153" s="438"/>
      <c r="DT153" s="440"/>
      <c r="DU153" s="439"/>
      <c r="DW153" s="437"/>
      <c r="DX153" s="438"/>
      <c r="DY153" s="438"/>
      <c r="DZ153" s="438"/>
      <c r="EA153" s="438"/>
      <c r="EB153" s="440"/>
      <c r="EC153" s="439"/>
      <c r="EE153" s="437"/>
      <c r="EF153" s="438"/>
      <c r="EG153" s="438"/>
      <c r="EH153" s="438"/>
      <c r="EI153" s="438"/>
      <c r="EJ153" s="440"/>
      <c r="EK153" s="439"/>
      <c r="EM153" s="437"/>
      <c r="EN153" s="438"/>
      <c r="EO153" s="438"/>
      <c r="EP153" s="438"/>
      <c r="EQ153" s="438"/>
      <c r="ER153" s="440"/>
      <c r="ES153" s="439"/>
      <c r="EU153" s="437"/>
      <c r="EV153" s="438"/>
      <c r="EW153" s="438"/>
      <c r="EX153" s="438"/>
      <c r="EY153" s="438"/>
      <c r="EZ153" s="440"/>
      <c r="FA153" s="439"/>
      <c r="FC153" s="437"/>
      <c r="FD153" s="438"/>
      <c r="FE153" s="438"/>
      <c r="FF153" s="438"/>
      <c r="FG153" s="438"/>
      <c r="FH153" s="440"/>
      <c r="FI153" s="439"/>
      <c r="FK153" s="437"/>
      <c r="FL153" s="438"/>
      <c r="FM153" s="438"/>
      <c r="FN153" s="438"/>
      <c r="FO153" s="438"/>
      <c r="FP153" s="440"/>
      <c r="FQ153" s="439"/>
      <c r="FS153" s="437"/>
      <c r="FT153" s="438"/>
      <c r="FU153" s="438"/>
      <c r="FV153" s="438"/>
      <c r="FW153" s="438"/>
      <c r="FX153" s="440"/>
      <c r="FY153" s="439"/>
      <c r="GA153" s="437"/>
      <c r="GB153" s="438"/>
      <c r="GC153" s="438"/>
      <c r="GD153" s="438"/>
      <c r="GE153" s="438"/>
      <c r="GF153" s="440"/>
    </row>
    <row r="154" spans="1:188" ht="11.25" customHeight="1" x14ac:dyDescent="0.3">
      <c r="A154" s="441" t="s">
        <v>0</v>
      </c>
      <c r="H154" s="440"/>
      <c r="I154" s="462"/>
      <c r="J154" s="438"/>
      <c r="K154" s="438"/>
      <c r="L154" s="440"/>
      <c r="M154" s="441"/>
      <c r="O154" s="437"/>
      <c r="P154" s="438"/>
      <c r="Q154" s="438"/>
      <c r="R154" s="438"/>
      <c r="S154" s="438"/>
      <c r="T154" s="440"/>
      <c r="U154" s="441"/>
      <c r="W154" s="437"/>
      <c r="X154" s="438"/>
      <c r="Y154" s="438"/>
      <c r="Z154" s="438"/>
      <c r="AA154" s="438"/>
      <c r="AB154" s="440"/>
      <c r="AC154" s="441"/>
      <c r="AE154" s="437"/>
      <c r="AF154" s="438"/>
      <c r="AG154" s="438"/>
      <c r="AH154" s="438"/>
      <c r="AI154" s="438"/>
      <c r="AJ154" s="440"/>
      <c r="AK154" s="441"/>
      <c r="AM154" s="437"/>
      <c r="AN154" s="438"/>
      <c r="AO154" s="438"/>
      <c r="AP154" s="438"/>
      <c r="AQ154" s="438"/>
      <c r="AR154" s="440"/>
      <c r="AS154" s="441"/>
      <c r="AU154" s="437"/>
      <c r="AV154" s="438"/>
      <c r="AW154" s="438"/>
      <c r="AX154" s="438"/>
      <c r="AY154" s="438"/>
      <c r="AZ154" s="440"/>
      <c r="BA154" s="441"/>
      <c r="BC154" s="437"/>
      <c r="BD154" s="438"/>
      <c r="BE154" s="438"/>
      <c r="BF154" s="438"/>
      <c r="BG154" s="438"/>
      <c r="BH154" s="440"/>
      <c r="BI154" s="441"/>
      <c r="BK154" s="437"/>
      <c r="BL154" s="438"/>
      <c r="BM154" s="438"/>
      <c r="BN154" s="438"/>
      <c r="BO154" s="438"/>
      <c r="BP154" s="440"/>
      <c r="BQ154" s="441"/>
      <c r="BS154" s="437"/>
      <c r="BT154" s="438"/>
      <c r="BU154" s="438"/>
      <c r="BV154" s="438"/>
      <c r="BW154" s="438"/>
      <c r="BX154" s="440"/>
      <c r="BY154" s="441"/>
      <c r="CA154" s="437"/>
      <c r="CB154" s="438"/>
      <c r="CC154" s="438"/>
      <c r="CD154" s="438"/>
      <c r="CE154" s="438"/>
      <c r="CF154" s="440"/>
      <c r="CG154" s="441"/>
      <c r="CI154" s="437"/>
      <c r="CJ154" s="438"/>
      <c r="CK154" s="438"/>
      <c r="CL154" s="438"/>
      <c r="CM154" s="438"/>
      <c r="CN154" s="440"/>
      <c r="CO154" s="441"/>
      <c r="CQ154" s="437"/>
      <c r="CR154" s="438"/>
      <c r="CS154" s="438"/>
      <c r="CT154" s="438"/>
      <c r="CU154" s="438"/>
      <c r="CV154" s="440"/>
      <c r="CW154" s="441"/>
      <c r="CY154" s="437"/>
      <c r="CZ154" s="438"/>
      <c r="DA154" s="438"/>
      <c r="DB154" s="438"/>
      <c r="DC154" s="438"/>
      <c r="DD154" s="440"/>
      <c r="DE154" s="441"/>
      <c r="DG154" s="437"/>
      <c r="DH154" s="438"/>
      <c r="DI154" s="438"/>
      <c r="DJ154" s="438"/>
      <c r="DK154" s="438"/>
      <c r="DL154" s="440"/>
      <c r="DM154" s="441"/>
      <c r="DO154" s="437"/>
      <c r="DP154" s="438"/>
      <c r="DQ154" s="438"/>
      <c r="DR154" s="438"/>
      <c r="DS154" s="438"/>
      <c r="DT154" s="440"/>
      <c r="DU154" s="441"/>
      <c r="DW154" s="437"/>
      <c r="DX154" s="438"/>
      <c r="DY154" s="438"/>
      <c r="DZ154" s="438"/>
      <c r="EA154" s="438"/>
      <c r="EB154" s="440"/>
      <c r="EC154" s="441"/>
      <c r="EE154" s="437"/>
      <c r="EF154" s="438"/>
      <c r="EG154" s="438"/>
      <c r="EH154" s="438"/>
      <c r="EI154" s="438"/>
      <c r="EJ154" s="440"/>
      <c r="EK154" s="441"/>
      <c r="EM154" s="437"/>
      <c r="EN154" s="438"/>
      <c r="EO154" s="438"/>
      <c r="EP154" s="438"/>
      <c r="EQ154" s="438"/>
      <c r="ER154" s="440"/>
      <c r="ES154" s="441"/>
      <c r="EU154" s="437"/>
      <c r="EV154" s="438"/>
      <c r="EW154" s="438"/>
      <c r="EX154" s="438"/>
      <c r="EY154" s="438"/>
      <c r="EZ154" s="440"/>
      <c r="FA154" s="441"/>
      <c r="FC154" s="437"/>
      <c r="FD154" s="438"/>
      <c r="FE154" s="438"/>
      <c r="FF154" s="438"/>
      <c r="FG154" s="438"/>
      <c r="FH154" s="440"/>
      <c r="FI154" s="441"/>
      <c r="FK154" s="437"/>
      <c r="FL154" s="438"/>
      <c r="FM154" s="438"/>
      <c r="FN154" s="438"/>
      <c r="FO154" s="438"/>
      <c r="FP154" s="440"/>
      <c r="FQ154" s="441"/>
      <c r="FS154" s="437"/>
      <c r="FT154" s="438"/>
      <c r="FU154" s="438"/>
      <c r="FV154" s="438"/>
      <c r="FW154" s="438"/>
      <c r="FX154" s="440"/>
      <c r="FY154" s="441"/>
      <c r="GA154" s="437"/>
      <c r="GB154" s="438"/>
      <c r="GC154" s="438"/>
      <c r="GD154" s="438"/>
      <c r="GE154" s="438"/>
      <c r="GF154" s="440"/>
    </row>
    <row r="155" spans="1:188" ht="3.75" customHeight="1" x14ac:dyDescent="0.3">
      <c r="A155" s="439"/>
      <c r="H155" s="442"/>
      <c r="J155" s="438"/>
      <c r="K155" s="438"/>
      <c r="L155" s="442"/>
      <c r="M155" s="439"/>
      <c r="O155" s="437"/>
      <c r="P155" s="438"/>
      <c r="Q155" s="438"/>
      <c r="R155" s="438"/>
      <c r="S155" s="438"/>
      <c r="T155" s="442"/>
      <c r="U155" s="439"/>
      <c r="W155" s="437"/>
      <c r="X155" s="438"/>
      <c r="Y155" s="438"/>
      <c r="Z155" s="438"/>
      <c r="AA155" s="438"/>
      <c r="AB155" s="442"/>
      <c r="AC155" s="439"/>
      <c r="AE155" s="437"/>
      <c r="AF155" s="438"/>
      <c r="AG155" s="438"/>
      <c r="AH155" s="438"/>
      <c r="AI155" s="438"/>
      <c r="AJ155" s="442"/>
      <c r="AK155" s="439"/>
      <c r="AM155" s="437"/>
      <c r="AN155" s="438"/>
      <c r="AO155" s="438"/>
      <c r="AP155" s="438"/>
      <c r="AQ155" s="438"/>
      <c r="AR155" s="442"/>
      <c r="AS155" s="439"/>
      <c r="AU155" s="437"/>
      <c r="AV155" s="438"/>
      <c r="AW155" s="438"/>
      <c r="AX155" s="438"/>
      <c r="AY155" s="438"/>
      <c r="AZ155" s="442"/>
      <c r="BA155" s="439"/>
      <c r="BC155" s="437"/>
      <c r="BD155" s="438"/>
      <c r="BE155" s="438"/>
      <c r="BF155" s="438"/>
      <c r="BG155" s="438"/>
      <c r="BH155" s="442"/>
      <c r="BI155" s="439"/>
      <c r="BK155" s="437"/>
      <c r="BL155" s="438"/>
      <c r="BM155" s="438"/>
      <c r="BN155" s="438"/>
      <c r="BO155" s="438"/>
      <c r="BP155" s="442"/>
      <c r="BQ155" s="439"/>
      <c r="BS155" s="437"/>
      <c r="BT155" s="438"/>
      <c r="BU155" s="438"/>
      <c r="BV155" s="438"/>
      <c r="BW155" s="438"/>
      <c r="BX155" s="442"/>
      <c r="BY155" s="439"/>
      <c r="CA155" s="437"/>
      <c r="CB155" s="438"/>
      <c r="CC155" s="438"/>
      <c r="CD155" s="438"/>
      <c r="CE155" s="438"/>
      <c r="CF155" s="442"/>
      <c r="CG155" s="439"/>
      <c r="CI155" s="437"/>
      <c r="CJ155" s="438"/>
      <c r="CK155" s="438"/>
      <c r="CL155" s="438"/>
      <c r="CM155" s="438"/>
      <c r="CN155" s="442"/>
      <c r="CO155" s="439"/>
      <c r="CQ155" s="437"/>
      <c r="CR155" s="438"/>
      <c r="CS155" s="438"/>
      <c r="CT155" s="438"/>
      <c r="CU155" s="438"/>
      <c r="CV155" s="442"/>
      <c r="CW155" s="439"/>
      <c r="CY155" s="437"/>
      <c r="CZ155" s="438"/>
      <c r="DA155" s="438"/>
      <c r="DB155" s="438"/>
      <c r="DC155" s="438"/>
      <c r="DD155" s="442"/>
      <c r="DE155" s="439"/>
      <c r="DG155" s="437"/>
      <c r="DH155" s="438"/>
      <c r="DI155" s="438"/>
      <c r="DJ155" s="438"/>
      <c r="DK155" s="438"/>
      <c r="DL155" s="442"/>
      <c r="DM155" s="439"/>
      <c r="DO155" s="437"/>
      <c r="DP155" s="438"/>
      <c r="DQ155" s="438"/>
      <c r="DR155" s="438"/>
      <c r="DS155" s="438"/>
      <c r="DT155" s="442"/>
      <c r="DU155" s="439"/>
      <c r="DW155" s="437"/>
      <c r="DX155" s="438"/>
      <c r="DY155" s="438"/>
      <c r="DZ155" s="438"/>
      <c r="EA155" s="438"/>
      <c r="EB155" s="442"/>
      <c r="EC155" s="439"/>
      <c r="EE155" s="437"/>
      <c r="EF155" s="438"/>
      <c r="EG155" s="438"/>
      <c r="EH155" s="438"/>
      <c r="EI155" s="438"/>
      <c r="EJ155" s="442"/>
      <c r="EK155" s="439"/>
      <c r="EM155" s="437"/>
      <c r="EN155" s="438"/>
      <c r="EO155" s="438"/>
      <c r="EP155" s="438"/>
      <c r="EQ155" s="438"/>
      <c r="ER155" s="442"/>
      <c r="ES155" s="439"/>
      <c r="EU155" s="437"/>
      <c r="EV155" s="438"/>
      <c r="EW155" s="438"/>
      <c r="EX155" s="438"/>
      <c r="EY155" s="438"/>
      <c r="EZ155" s="442"/>
      <c r="FA155" s="439"/>
      <c r="FC155" s="437"/>
      <c r="FD155" s="438"/>
      <c r="FE155" s="438"/>
      <c r="FF155" s="438"/>
      <c r="FG155" s="438"/>
      <c r="FH155" s="442"/>
      <c r="FI155" s="439"/>
      <c r="FK155" s="437"/>
      <c r="FL155" s="438"/>
      <c r="FM155" s="438"/>
      <c r="FN155" s="438"/>
      <c r="FO155" s="438"/>
      <c r="FP155" s="442"/>
      <c r="FQ155" s="439"/>
      <c r="FS155" s="437"/>
      <c r="FT155" s="438"/>
      <c r="FU155" s="438"/>
      <c r="FV155" s="438"/>
      <c r="FW155" s="438"/>
      <c r="FX155" s="442"/>
      <c r="FY155" s="439"/>
      <c r="GA155" s="437"/>
      <c r="GB155" s="438"/>
      <c r="GC155" s="438"/>
      <c r="GD155" s="438"/>
      <c r="GE155" s="438"/>
      <c r="GF155" s="442"/>
    </row>
    <row r="156" spans="1:188" ht="13.5" customHeight="1" x14ac:dyDescent="0.3">
      <c r="A156" s="439" t="s">
        <v>96</v>
      </c>
      <c r="C156" s="437" t="s">
        <v>4</v>
      </c>
      <c r="E156" s="438" t="str">
        <f>E7</f>
        <v>MES:</v>
      </c>
      <c r="F156" s="438" t="str">
        <f>F7</f>
        <v>MARZO</v>
      </c>
      <c r="G156" s="438" t="str">
        <f>G122</f>
        <v xml:space="preserve">                                VIGENCIA FISCAL:      2018</v>
      </c>
      <c r="H156" s="440"/>
      <c r="J156" s="438"/>
      <c r="K156" s="438"/>
      <c r="L156" s="440"/>
      <c r="M156" s="439"/>
      <c r="O156" s="437"/>
      <c r="P156" s="438"/>
      <c r="Q156" s="438"/>
      <c r="R156" s="438"/>
      <c r="S156" s="438"/>
      <c r="T156" s="440"/>
      <c r="U156" s="439"/>
      <c r="W156" s="437"/>
      <c r="X156" s="438"/>
      <c r="Y156" s="438"/>
      <c r="Z156" s="438"/>
      <c r="AA156" s="438"/>
      <c r="AB156" s="440"/>
      <c r="AC156" s="439"/>
      <c r="AE156" s="437"/>
      <c r="AF156" s="438"/>
      <c r="AG156" s="438"/>
      <c r="AH156" s="438"/>
      <c r="AI156" s="438"/>
      <c r="AJ156" s="440"/>
      <c r="AK156" s="439"/>
      <c r="AM156" s="437"/>
      <c r="AN156" s="438"/>
      <c r="AO156" s="438"/>
      <c r="AP156" s="438"/>
      <c r="AQ156" s="438"/>
      <c r="AR156" s="440"/>
      <c r="AS156" s="439"/>
      <c r="AU156" s="437"/>
      <c r="AV156" s="438"/>
      <c r="AW156" s="438"/>
      <c r="AX156" s="438"/>
      <c r="AY156" s="438"/>
      <c r="AZ156" s="440"/>
      <c r="BA156" s="439"/>
      <c r="BC156" s="437"/>
      <c r="BD156" s="438"/>
      <c r="BE156" s="438"/>
      <c r="BF156" s="438"/>
      <c r="BG156" s="438"/>
      <c r="BH156" s="440"/>
      <c r="BI156" s="439"/>
      <c r="BK156" s="437"/>
      <c r="BL156" s="438"/>
      <c r="BM156" s="438"/>
      <c r="BN156" s="438"/>
      <c r="BO156" s="438"/>
      <c r="BP156" s="440"/>
      <c r="BQ156" s="439"/>
      <c r="BS156" s="437"/>
      <c r="BT156" s="438"/>
      <c r="BU156" s="438"/>
      <c r="BV156" s="438"/>
      <c r="BW156" s="438"/>
      <c r="BX156" s="440"/>
      <c r="BY156" s="439"/>
      <c r="CA156" s="437"/>
      <c r="CB156" s="438"/>
      <c r="CC156" s="438"/>
      <c r="CD156" s="438"/>
      <c r="CE156" s="438"/>
      <c r="CF156" s="440"/>
      <c r="CG156" s="439"/>
      <c r="CI156" s="437"/>
      <c r="CJ156" s="438"/>
      <c r="CK156" s="438"/>
      <c r="CL156" s="438"/>
      <c r="CM156" s="438"/>
      <c r="CN156" s="440"/>
      <c r="CO156" s="439"/>
      <c r="CQ156" s="437"/>
      <c r="CR156" s="438"/>
      <c r="CS156" s="438"/>
      <c r="CT156" s="438"/>
      <c r="CU156" s="438"/>
      <c r="CV156" s="440"/>
      <c r="CW156" s="439"/>
      <c r="CY156" s="437"/>
      <c r="CZ156" s="438"/>
      <c r="DA156" s="438"/>
      <c r="DB156" s="438"/>
      <c r="DC156" s="438"/>
      <c r="DD156" s="440"/>
      <c r="DE156" s="439"/>
      <c r="DG156" s="437"/>
      <c r="DH156" s="438"/>
      <c r="DI156" s="438"/>
      <c r="DJ156" s="438"/>
      <c r="DK156" s="438"/>
      <c r="DL156" s="440"/>
      <c r="DM156" s="439"/>
      <c r="DO156" s="437"/>
      <c r="DP156" s="438"/>
      <c r="DQ156" s="438"/>
      <c r="DR156" s="438"/>
      <c r="DS156" s="438"/>
      <c r="DT156" s="440"/>
      <c r="DU156" s="439"/>
      <c r="DW156" s="437"/>
      <c r="DX156" s="438"/>
      <c r="DY156" s="438"/>
      <c r="DZ156" s="438"/>
      <c r="EA156" s="438"/>
      <c r="EB156" s="440"/>
      <c r="EC156" s="439"/>
      <c r="EE156" s="437"/>
      <c r="EF156" s="438"/>
      <c r="EG156" s="438"/>
      <c r="EH156" s="438"/>
      <c r="EI156" s="438"/>
      <c r="EJ156" s="440"/>
      <c r="EK156" s="439"/>
      <c r="EM156" s="437"/>
      <c r="EN156" s="438"/>
      <c r="EO156" s="438"/>
      <c r="EP156" s="438"/>
      <c r="EQ156" s="438"/>
      <c r="ER156" s="440"/>
      <c r="ES156" s="439"/>
      <c r="EU156" s="437"/>
      <c r="EV156" s="438"/>
      <c r="EW156" s="438"/>
      <c r="EX156" s="438"/>
      <c r="EY156" s="438"/>
      <c r="EZ156" s="440"/>
      <c r="FA156" s="439"/>
      <c r="FC156" s="437"/>
      <c r="FD156" s="438"/>
      <c r="FE156" s="438"/>
      <c r="FF156" s="438"/>
      <c r="FG156" s="438"/>
      <c r="FH156" s="440"/>
      <c r="FI156" s="439"/>
      <c r="FK156" s="437"/>
      <c r="FL156" s="438"/>
      <c r="FM156" s="438"/>
      <c r="FN156" s="438"/>
      <c r="FO156" s="438"/>
      <c r="FP156" s="440"/>
      <c r="FQ156" s="439"/>
      <c r="FS156" s="437"/>
      <c r="FT156" s="438"/>
      <c r="FU156" s="438"/>
      <c r="FV156" s="438"/>
      <c r="FW156" s="438"/>
      <c r="FX156" s="440"/>
      <c r="FY156" s="439"/>
      <c r="GA156" s="437"/>
      <c r="GB156" s="438"/>
      <c r="GC156" s="438"/>
      <c r="GD156" s="438"/>
      <c r="GE156" s="438"/>
      <c r="GF156" s="440"/>
    </row>
    <row r="157" spans="1:188" ht="11.25" customHeight="1" thickBot="1" x14ac:dyDescent="0.35">
      <c r="A157" s="439"/>
      <c r="H157" s="440"/>
      <c r="J157" s="438"/>
      <c r="K157" s="438"/>
      <c r="L157" s="440"/>
      <c r="M157" s="439"/>
      <c r="O157" s="437"/>
      <c r="P157" s="438"/>
      <c r="Q157" s="438"/>
      <c r="R157" s="438"/>
      <c r="S157" s="438"/>
      <c r="T157" s="440"/>
      <c r="U157" s="439"/>
      <c r="W157" s="437"/>
      <c r="X157" s="438"/>
      <c r="Y157" s="438"/>
      <c r="Z157" s="438"/>
      <c r="AA157" s="438"/>
      <c r="AB157" s="440"/>
      <c r="AC157" s="439"/>
      <c r="AE157" s="437"/>
      <c r="AF157" s="438"/>
      <c r="AG157" s="438"/>
      <c r="AH157" s="438"/>
      <c r="AI157" s="438"/>
      <c r="AJ157" s="440"/>
      <c r="AK157" s="439"/>
      <c r="AM157" s="437"/>
      <c r="AN157" s="438"/>
      <c r="AO157" s="438"/>
      <c r="AP157" s="438"/>
      <c r="AQ157" s="438"/>
      <c r="AR157" s="440"/>
      <c r="AS157" s="439"/>
      <c r="AU157" s="437"/>
      <c r="AV157" s="438"/>
      <c r="AW157" s="438"/>
      <c r="AX157" s="438"/>
      <c r="AY157" s="438"/>
      <c r="AZ157" s="440"/>
      <c r="BA157" s="439"/>
      <c r="BC157" s="437"/>
      <c r="BD157" s="438"/>
      <c r="BE157" s="438"/>
      <c r="BF157" s="438"/>
      <c r="BG157" s="438"/>
      <c r="BH157" s="440"/>
      <c r="BI157" s="439"/>
      <c r="BK157" s="437"/>
      <c r="BL157" s="438"/>
      <c r="BM157" s="438"/>
      <c r="BN157" s="438"/>
      <c r="BO157" s="438"/>
      <c r="BP157" s="440"/>
      <c r="BQ157" s="439"/>
      <c r="BS157" s="437"/>
      <c r="BT157" s="438"/>
      <c r="BU157" s="438"/>
      <c r="BV157" s="438"/>
      <c r="BW157" s="438"/>
      <c r="BX157" s="440"/>
      <c r="BY157" s="439"/>
      <c r="CA157" s="437"/>
      <c r="CB157" s="438"/>
      <c r="CC157" s="438"/>
      <c r="CD157" s="438"/>
      <c r="CE157" s="438"/>
      <c r="CF157" s="440"/>
      <c r="CG157" s="439"/>
      <c r="CI157" s="437"/>
      <c r="CJ157" s="438"/>
      <c r="CK157" s="438"/>
      <c r="CL157" s="438"/>
      <c r="CM157" s="438"/>
      <c r="CN157" s="440"/>
      <c r="CO157" s="439"/>
      <c r="CQ157" s="437"/>
      <c r="CR157" s="438"/>
      <c r="CS157" s="438"/>
      <c r="CT157" s="438"/>
      <c r="CU157" s="438"/>
      <c r="CV157" s="440"/>
      <c r="CW157" s="439"/>
      <c r="CY157" s="437"/>
      <c r="CZ157" s="438"/>
      <c r="DA157" s="438"/>
      <c r="DB157" s="438"/>
      <c r="DC157" s="438"/>
      <c r="DD157" s="440"/>
      <c r="DE157" s="439"/>
      <c r="DG157" s="437"/>
      <c r="DH157" s="438"/>
      <c r="DI157" s="438"/>
      <c r="DJ157" s="438"/>
      <c r="DK157" s="438"/>
      <c r="DL157" s="440"/>
      <c r="DM157" s="439"/>
      <c r="DO157" s="437"/>
      <c r="DP157" s="438"/>
      <c r="DQ157" s="438"/>
      <c r="DR157" s="438"/>
      <c r="DS157" s="438"/>
      <c r="DT157" s="440"/>
      <c r="DU157" s="439"/>
      <c r="DW157" s="437"/>
      <c r="DX157" s="438"/>
      <c r="DY157" s="438"/>
      <c r="DZ157" s="438"/>
      <c r="EA157" s="438"/>
      <c r="EB157" s="440"/>
      <c r="EC157" s="439"/>
      <c r="EE157" s="437"/>
      <c r="EF157" s="438"/>
      <c r="EG157" s="438"/>
      <c r="EH157" s="438"/>
      <c r="EI157" s="438"/>
      <c r="EJ157" s="440"/>
      <c r="EK157" s="439"/>
      <c r="EM157" s="437"/>
      <c r="EN157" s="438"/>
      <c r="EO157" s="438"/>
      <c r="EP157" s="438"/>
      <c r="EQ157" s="438"/>
      <c r="ER157" s="440"/>
      <c r="ES157" s="439"/>
      <c r="EU157" s="437"/>
      <c r="EV157" s="438"/>
      <c r="EW157" s="438"/>
      <c r="EX157" s="438"/>
      <c r="EY157" s="438"/>
      <c r="EZ157" s="440"/>
      <c r="FA157" s="439"/>
      <c r="FC157" s="437"/>
      <c r="FD157" s="438"/>
      <c r="FE157" s="438"/>
      <c r="FF157" s="438"/>
      <c r="FG157" s="438"/>
      <c r="FH157" s="440"/>
      <c r="FI157" s="439"/>
      <c r="FK157" s="437"/>
      <c r="FL157" s="438"/>
      <c r="FM157" s="438"/>
      <c r="FN157" s="438"/>
      <c r="FO157" s="438"/>
      <c r="FP157" s="440"/>
      <c r="FQ157" s="439"/>
      <c r="FS157" s="437"/>
      <c r="FT157" s="438"/>
      <c r="FU157" s="438"/>
      <c r="FV157" s="438"/>
      <c r="FW157" s="438"/>
      <c r="FX157" s="440"/>
      <c r="FY157" s="439"/>
      <c r="GA157" s="437"/>
      <c r="GB157" s="438"/>
      <c r="GC157" s="438"/>
      <c r="GD157" s="438"/>
      <c r="GE157" s="438"/>
      <c r="GF157" s="440"/>
    </row>
    <row r="158" spans="1:188" ht="27" customHeight="1" thickBot="1" x14ac:dyDescent="0.35">
      <c r="A158" s="503" t="s">
        <v>98</v>
      </c>
      <c r="B158" s="453"/>
      <c r="C158" s="454" t="s">
        <v>99</v>
      </c>
      <c r="D158" s="455" t="s">
        <v>100</v>
      </c>
      <c r="E158" s="455" t="s">
        <v>101</v>
      </c>
      <c r="F158" s="455" t="s">
        <v>102</v>
      </c>
      <c r="G158" s="455" t="s">
        <v>103</v>
      </c>
      <c r="H158" s="456" t="s">
        <v>195</v>
      </c>
    </row>
    <row r="159" spans="1:188" ht="48" customHeight="1" x14ac:dyDescent="0.3">
      <c r="A159" s="468">
        <v>2401060010</v>
      </c>
      <c r="B159" s="469">
        <v>11</v>
      </c>
      <c r="C159" s="470" t="s">
        <v>155</v>
      </c>
      <c r="D159" s="471">
        <v>212606904462</v>
      </c>
      <c r="E159" s="471">
        <v>212606904462</v>
      </c>
      <c r="F159" s="471">
        <v>212606904462</v>
      </c>
      <c r="G159" s="471">
        <v>0</v>
      </c>
      <c r="H159" s="472">
        <v>0</v>
      </c>
    </row>
    <row r="160" spans="1:188" ht="79.5" customHeight="1" x14ac:dyDescent="0.3">
      <c r="A160" s="468">
        <v>2401060011</v>
      </c>
      <c r="B160" s="469">
        <v>10</v>
      </c>
      <c r="C160" s="470" t="s">
        <v>156</v>
      </c>
      <c r="D160" s="471">
        <v>33978918312</v>
      </c>
      <c r="E160" s="471">
        <v>33978918312</v>
      </c>
      <c r="F160" s="471">
        <v>33978918312</v>
      </c>
      <c r="G160" s="471">
        <v>0</v>
      </c>
      <c r="H160" s="472">
        <v>0</v>
      </c>
    </row>
    <row r="161" spans="1:8" ht="79.5" customHeight="1" x14ac:dyDescent="0.3">
      <c r="A161" s="468">
        <v>2401060011</v>
      </c>
      <c r="B161" s="469">
        <v>11</v>
      </c>
      <c r="C161" s="470" t="s">
        <v>156</v>
      </c>
      <c r="D161" s="471">
        <v>53538055370</v>
      </c>
      <c r="E161" s="471">
        <v>53538055370</v>
      </c>
      <c r="F161" s="471">
        <v>53538055370</v>
      </c>
      <c r="G161" s="471">
        <v>0</v>
      </c>
      <c r="H161" s="472">
        <v>0</v>
      </c>
    </row>
    <row r="162" spans="1:8" ht="33.75" customHeight="1" x14ac:dyDescent="0.3">
      <c r="A162" s="468">
        <v>2401060012</v>
      </c>
      <c r="B162" s="469">
        <v>11</v>
      </c>
      <c r="C162" s="470" t="s">
        <v>76</v>
      </c>
      <c r="D162" s="473">
        <v>125048722958</v>
      </c>
      <c r="E162" s="471">
        <v>0</v>
      </c>
      <c r="F162" s="471">
        <v>0</v>
      </c>
      <c r="G162" s="471">
        <v>0</v>
      </c>
      <c r="H162" s="472">
        <v>0</v>
      </c>
    </row>
    <row r="163" spans="1:8" ht="63.6" customHeight="1" x14ac:dyDescent="0.3">
      <c r="A163" s="468">
        <v>2401060015</v>
      </c>
      <c r="B163" s="469">
        <v>10</v>
      </c>
      <c r="C163" s="470" t="s">
        <v>202</v>
      </c>
      <c r="D163" s="473">
        <v>63211773697</v>
      </c>
      <c r="E163" s="471">
        <v>63211773697</v>
      </c>
      <c r="F163" s="471">
        <v>63211773697</v>
      </c>
      <c r="G163" s="471">
        <v>0</v>
      </c>
      <c r="H163" s="472">
        <v>0</v>
      </c>
    </row>
    <row r="164" spans="1:8" ht="49.2" customHeight="1" x14ac:dyDescent="0.3">
      <c r="A164" s="468">
        <v>2401060016</v>
      </c>
      <c r="B164" s="469">
        <v>10</v>
      </c>
      <c r="C164" s="470" t="s">
        <v>203</v>
      </c>
      <c r="D164" s="473">
        <v>96414711092</v>
      </c>
      <c r="E164" s="471">
        <v>96414711092</v>
      </c>
      <c r="F164" s="471">
        <v>96414711092</v>
      </c>
      <c r="G164" s="471">
        <v>0</v>
      </c>
      <c r="H164" s="472">
        <v>0</v>
      </c>
    </row>
    <row r="165" spans="1:8" ht="82.5" customHeight="1" x14ac:dyDescent="0.3">
      <c r="A165" s="468">
        <v>2401060017</v>
      </c>
      <c r="B165" s="469">
        <v>10</v>
      </c>
      <c r="C165" s="470" t="s">
        <v>204</v>
      </c>
      <c r="D165" s="473">
        <v>44822399836</v>
      </c>
      <c r="E165" s="471">
        <v>44822399836</v>
      </c>
      <c r="F165" s="471">
        <v>44822399836</v>
      </c>
      <c r="G165" s="471">
        <v>0</v>
      </c>
      <c r="H165" s="472">
        <v>0</v>
      </c>
    </row>
    <row r="166" spans="1:8" ht="48.75" customHeight="1" x14ac:dyDescent="0.3">
      <c r="A166" s="468">
        <v>2401060018</v>
      </c>
      <c r="B166" s="469">
        <v>10</v>
      </c>
      <c r="C166" s="470" t="s">
        <v>205</v>
      </c>
      <c r="D166" s="473">
        <v>19917325962</v>
      </c>
      <c r="E166" s="471">
        <v>19917325962</v>
      </c>
      <c r="F166" s="471">
        <v>19917325962</v>
      </c>
      <c r="G166" s="471">
        <v>0</v>
      </c>
      <c r="H166" s="472">
        <v>0</v>
      </c>
    </row>
    <row r="167" spans="1:8" ht="51" customHeight="1" x14ac:dyDescent="0.3">
      <c r="A167" s="468">
        <v>2401060025</v>
      </c>
      <c r="B167" s="469">
        <v>10</v>
      </c>
      <c r="C167" s="470" t="s">
        <v>206</v>
      </c>
      <c r="D167" s="473">
        <v>35168493659</v>
      </c>
      <c r="E167" s="471">
        <v>35168493659</v>
      </c>
      <c r="F167" s="471">
        <v>35168493659</v>
      </c>
      <c r="G167" s="471">
        <v>0</v>
      </c>
      <c r="H167" s="472">
        <v>0</v>
      </c>
    </row>
    <row r="168" spans="1:8" ht="69" customHeight="1" x14ac:dyDescent="0.3">
      <c r="A168" s="468">
        <v>2401060026</v>
      </c>
      <c r="B168" s="469">
        <v>10</v>
      </c>
      <c r="C168" s="470" t="s">
        <v>207</v>
      </c>
      <c r="D168" s="473">
        <v>23977095422</v>
      </c>
      <c r="E168" s="471">
        <v>23977095422</v>
      </c>
      <c r="F168" s="471">
        <v>23977095422</v>
      </c>
      <c r="G168" s="471">
        <v>0</v>
      </c>
      <c r="H168" s="472">
        <v>0</v>
      </c>
    </row>
    <row r="169" spans="1:8" ht="43.5" customHeight="1" x14ac:dyDescent="0.3">
      <c r="A169" s="468">
        <v>240160031</v>
      </c>
      <c r="B169" s="469">
        <v>20</v>
      </c>
      <c r="C169" s="470" t="s">
        <v>75</v>
      </c>
      <c r="D169" s="473">
        <v>38046000000</v>
      </c>
      <c r="E169" s="471">
        <v>0</v>
      </c>
      <c r="F169" s="471">
        <v>0</v>
      </c>
      <c r="G169" s="471">
        <v>0</v>
      </c>
      <c r="H169" s="472">
        <v>0</v>
      </c>
    </row>
    <row r="170" spans="1:8" ht="69.75" customHeight="1" x14ac:dyDescent="0.3">
      <c r="A170" s="468">
        <v>2401060032</v>
      </c>
      <c r="B170" s="469">
        <v>10</v>
      </c>
      <c r="C170" s="470" t="s">
        <v>208</v>
      </c>
      <c r="D170" s="473">
        <v>13016958191</v>
      </c>
      <c r="E170" s="471">
        <v>13016958191</v>
      </c>
      <c r="F170" s="471">
        <v>13016958191</v>
      </c>
      <c r="G170" s="471">
        <v>0</v>
      </c>
      <c r="H170" s="472">
        <v>0</v>
      </c>
    </row>
    <row r="171" spans="1:8" ht="13.5" customHeight="1" x14ac:dyDescent="0.3">
      <c r="A171" s="468">
        <v>2404</v>
      </c>
      <c r="B171" s="469"/>
      <c r="C171" s="470" t="s">
        <v>157</v>
      </c>
      <c r="D171" s="471">
        <f>+D172</f>
        <v>143833689253</v>
      </c>
      <c r="E171" s="471">
        <f>+E172</f>
        <v>92371881587</v>
      </c>
      <c r="F171" s="471">
        <f>+F172</f>
        <v>91967975360</v>
      </c>
      <c r="G171" s="471">
        <f>+G172</f>
        <v>2481563</v>
      </c>
      <c r="H171" s="472">
        <f>+H172</f>
        <v>2481563</v>
      </c>
    </row>
    <row r="172" spans="1:8" ht="13.5" customHeight="1" x14ac:dyDescent="0.3">
      <c r="A172" s="468">
        <v>24040600</v>
      </c>
      <c r="B172" s="469"/>
      <c r="C172" s="470" t="s">
        <v>73</v>
      </c>
      <c r="D172" s="471">
        <f>SUM(D173:D174)</f>
        <v>143833689253</v>
      </c>
      <c r="E172" s="471">
        <f>SUM(E173:E174)</f>
        <v>92371881587</v>
      </c>
      <c r="F172" s="471">
        <f>SUM(F173:F174)</f>
        <v>91967975360</v>
      </c>
      <c r="G172" s="471">
        <f>SUM(G173:G174)</f>
        <v>2481563</v>
      </c>
      <c r="H172" s="472">
        <f>SUM(H173:H174)</f>
        <v>2481563</v>
      </c>
    </row>
    <row r="173" spans="1:8" ht="47.25" customHeight="1" x14ac:dyDescent="0.3">
      <c r="A173" s="468">
        <v>240406001</v>
      </c>
      <c r="B173" s="469">
        <v>11</v>
      </c>
      <c r="C173" s="470" t="s">
        <v>77</v>
      </c>
      <c r="D173" s="471">
        <v>41383000000</v>
      </c>
      <c r="E173" s="471">
        <v>0</v>
      </c>
      <c r="F173" s="471">
        <v>0</v>
      </c>
      <c r="G173" s="471">
        <v>0</v>
      </c>
      <c r="H173" s="472">
        <v>0</v>
      </c>
    </row>
    <row r="174" spans="1:8" ht="45" customHeight="1" x14ac:dyDescent="0.3">
      <c r="A174" s="468">
        <v>240406001</v>
      </c>
      <c r="B174" s="469">
        <v>20</v>
      </c>
      <c r="C174" s="470" t="s">
        <v>77</v>
      </c>
      <c r="D174" s="471">
        <v>102450689253</v>
      </c>
      <c r="E174" s="471">
        <v>92371881587</v>
      </c>
      <c r="F174" s="471">
        <v>91967975360</v>
      </c>
      <c r="G174" s="473">
        <v>2481563</v>
      </c>
      <c r="H174" s="474">
        <v>2481563</v>
      </c>
    </row>
    <row r="175" spans="1:8" ht="15.6" x14ac:dyDescent="0.3">
      <c r="A175" s="468">
        <v>2405</v>
      </c>
      <c r="B175" s="469"/>
      <c r="C175" s="470" t="s">
        <v>158</v>
      </c>
      <c r="D175" s="471">
        <f>+D176</f>
        <v>1872000000</v>
      </c>
      <c r="E175" s="471">
        <f>+E176</f>
        <v>999090321</v>
      </c>
      <c r="F175" s="471">
        <f>+F176</f>
        <v>920966121</v>
      </c>
      <c r="G175" s="471">
        <f>+G176</f>
        <v>88263754.109999999</v>
      </c>
      <c r="H175" s="472">
        <f>+H176</f>
        <v>88263754.109999999</v>
      </c>
    </row>
    <row r="176" spans="1:8" ht="16.5" customHeight="1" thickBot="1" x14ac:dyDescent="0.35">
      <c r="A176" s="476">
        <v>24050600</v>
      </c>
      <c r="B176" s="477"/>
      <c r="C176" s="478" t="s">
        <v>73</v>
      </c>
      <c r="D176" s="479">
        <f>+D187</f>
        <v>1872000000</v>
      </c>
      <c r="E176" s="479">
        <f>+E187</f>
        <v>999090321</v>
      </c>
      <c r="F176" s="479">
        <f>+F187</f>
        <v>920966121</v>
      </c>
      <c r="G176" s="479">
        <f>+G187</f>
        <v>88263754.109999999</v>
      </c>
      <c r="H176" s="480">
        <f>+H187</f>
        <v>88263754.109999999</v>
      </c>
    </row>
    <row r="177" spans="1:8" ht="6" customHeight="1" thickBot="1" x14ac:dyDescent="0.35">
      <c r="A177" s="523"/>
      <c r="B177" s="523"/>
      <c r="C177" s="524"/>
      <c r="D177" s="525"/>
      <c r="E177" s="525"/>
      <c r="F177" s="525"/>
      <c r="G177" s="525"/>
      <c r="H177" s="525"/>
    </row>
    <row r="178" spans="1:8" x14ac:dyDescent="0.3">
      <c r="A178" s="747" t="s">
        <v>1</v>
      </c>
      <c r="B178" s="748"/>
      <c r="C178" s="748"/>
      <c r="D178" s="748"/>
      <c r="E178" s="748"/>
      <c r="F178" s="748"/>
      <c r="G178" s="748"/>
      <c r="H178" s="749"/>
    </row>
    <row r="179" spans="1:8" ht="12" customHeight="1" x14ac:dyDescent="0.3">
      <c r="A179" s="744" t="s">
        <v>95</v>
      </c>
      <c r="B179" s="745"/>
      <c r="C179" s="745"/>
      <c r="D179" s="745"/>
      <c r="E179" s="745"/>
      <c r="F179" s="745"/>
      <c r="G179" s="745"/>
      <c r="H179" s="746"/>
    </row>
    <row r="180" spans="1:8" ht="1.5" hidden="1" customHeight="1" x14ac:dyDescent="0.3">
      <c r="A180" s="439"/>
      <c r="H180" s="440"/>
    </row>
    <row r="181" spans="1:8" ht="12" customHeight="1" x14ac:dyDescent="0.3">
      <c r="A181" s="441" t="s">
        <v>0</v>
      </c>
      <c r="H181" s="440"/>
    </row>
    <row r="182" spans="1:8" ht="2.25" hidden="1" customHeight="1" x14ac:dyDescent="0.3">
      <c r="A182" s="439"/>
      <c r="H182" s="442"/>
    </row>
    <row r="183" spans="1:8" ht="15.75" customHeight="1" thickBot="1" x14ac:dyDescent="0.35">
      <c r="A183" s="439" t="s">
        <v>96</v>
      </c>
      <c r="C183" s="437" t="s">
        <v>4</v>
      </c>
      <c r="E183" s="438" t="str">
        <f>E122</f>
        <v>MES:</v>
      </c>
      <c r="F183" s="438" t="str">
        <f>F7</f>
        <v>MARZO</v>
      </c>
      <c r="G183" s="438" t="str">
        <f>G156</f>
        <v xml:space="preserve">                                VIGENCIA FISCAL:      2018</v>
      </c>
      <c r="H183" s="440"/>
    </row>
    <row r="184" spans="1:8" ht="3" hidden="1" customHeight="1" thickBot="1" x14ac:dyDescent="0.35">
      <c r="A184" s="439"/>
      <c r="H184" s="440"/>
    </row>
    <row r="185" spans="1:8" ht="15" customHeight="1" thickBot="1" x14ac:dyDescent="0.35">
      <c r="A185" s="488"/>
      <c r="B185" s="489"/>
      <c r="C185" s="490"/>
      <c r="D185" s="491"/>
      <c r="E185" s="491"/>
      <c r="F185" s="491"/>
      <c r="G185" s="491"/>
      <c r="H185" s="492"/>
    </row>
    <row r="186" spans="1:8" ht="27.75" customHeight="1" thickBot="1" x14ac:dyDescent="0.35">
      <c r="A186" s="503" t="s">
        <v>98</v>
      </c>
      <c r="B186" s="453"/>
      <c r="C186" s="454" t="s">
        <v>99</v>
      </c>
      <c r="D186" s="455" t="s">
        <v>100</v>
      </c>
      <c r="E186" s="455" t="s">
        <v>101</v>
      </c>
      <c r="F186" s="455" t="s">
        <v>102</v>
      </c>
      <c r="G186" s="455" t="s">
        <v>103</v>
      </c>
      <c r="H186" s="456" t="s">
        <v>195</v>
      </c>
    </row>
    <row r="187" spans="1:8" ht="29.4" customHeight="1" x14ac:dyDescent="0.3">
      <c r="A187" s="468">
        <v>240506001</v>
      </c>
      <c r="B187" s="469">
        <v>20</v>
      </c>
      <c r="C187" s="465" t="s">
        <v>78</v>
      </c>
      <c r="D187" s="471">
        <v>1872000000</v>
      </c>
      <c r="E187" s="471">
        <v>999090321</v>
      </c>
      <c r="F187" s="471">
        <v>920966121</v>
      </c>
      <c r="G187" s="471">
        <v>88263754.109999999</v>
      </c>
      <c r="H187" s="472">
        <v>88263754.109999999</v>
      </c>
    </row>
    <row r="188" spans="1:8" ht="29.25" customHeight="1" x14ac:dyDescent="0.3">
      <c r="A188" s="468">
        <v>2499</v>
      </c>
      <c r="B188" s="469"/>
      <c r="C188" s="470" t="s">
        <v>159</v>
      </c>
      <c r="D188" s="471">
        <f>+D189</f>
        <v>55498157998</v>
      </c>
      <c r="E188" s="471">
        <f>+E189</f>
        <v>46985514883</v>
      </c>
      <c r="F188" s="471">
        <f>+F189</f>
        <v>41522721120</v>
      </c>
      <c r="G188" s="471">
        <f>+G189</f>
        <v>4604533145.8400002</v>
      </c>
      <c r="H188" s="472">
        <f>+H189</f>
        <v>4604533145.8400002</v>
      </c>
    </row>
    <row r="189" spans="1:8" ht="16.5" customHeight="1" x14ac:dyDescent="0.3">
      <c r="A189" s="468">
        <v>24990600</v>
      </c>
      <c r="B189" s="469"/>
      <c r="C189" s="470" t="s">
        <v>73</v>
      </c>
      <c r="D189" s="471">
        <f>SUM(D190:D194)</f>
        <v>55498157998</v>
      </c>
      <c r="E189" s="471">
        <f>SUM(E190:E194)</f>
        <v>46985514883</v>
      </c>
      <c r="F189" s="471">
        <f>SUM(F190:F194)</f>
        <v>41522721120</v>
      </c>
      <c r="G189" s="471">
        <f>SUM(G190:G194)</f>
        <v>4604533145.8400002</v>
      </c>
      <c r="H189" s="472">
        <f>SUM(H190:H194)</f>
        <v>4604533145.8400002</v>
      </c>
    </row>
    <row r="190" spans="1:8" ht="30.75" customHeight="1" x14ac:dyDescent="0.3">
      <c r="A190" s="468">
        <v>249906001</v>
      </c>
      <c r="B190" s="469">
        <v>20</v>
      </c>
      <c r="C190" s="470" t="s">
        <v>80</v>
      </c>
      <c r="D190" s="471">
        <v>7072782774</v>
      </c>
      <c r="E190" s="471">
        <v>6815522764</v>
      </c>
      <c r="F190" s="471">
        <v>6524736693</v>
      </c>
      <c r="G190" s="471">
        <v>601276541</v>
      </c>
      <c r="H190" s="472">
        <v>601276541</v>
      </c>
    </row>
    <row r="191" spans="1:8" ht="33.75" customHeight="1" x14ac:dyDescent="0.3">
      <c r="A191" s="468">
        <v>249906001</v>
      </c>
      <c r="B191" s="469">
        <v>21</v>
      </c>
      <c r="C191" s="470" t="s">
        <v>80</v>
      </c>
      <c r="D191" s="471">
        <v>17400000000</v>
      </c>
      <c r="E191" s="471">
        <v>16349024176</v>
      </c>
      <c r="F191" s="471">
        <v>16349024176</v>
      </c>
      <c r="G191" s="471">
        <v>151012216</v>
      </c>
      <c r="H191" s="472">
        <v>151012216</v>
      </c>
    </row>
    <row r="192" spans="1:8" ht="47.4" customHeight="1" x14ac:dyDescent="0.3">
      <c r="A192" s="468">
        <v>249906002</v>
      </c>
      <c r="B192" s="469">
        <v>20</v>
      </c>
      <c r="C192" s="470" t="s">
        <v>160</v>
      </c>
      <c r="D192" s="471">
        <v>150000000</v>
      </c>
      <c r="E192" s="471">
        <v>0</v>
      </c>
      <c r="F192" s="471">
        <v>0</v>
      </c>
      <c r="G192" s="471">
        <v>0</v>
      </c>
      <c r="H192" s="472">
        <v>0</v>
      </c>
    </row>
    <row r="193" spans="1:8" ht="61.95" customHeight="1" x14ac:dyDescent="0.3">
      <c r="A193" s="468">
        <v>249906003</v>
      </c>
      <c r="B193" s="469">
        <v>21</v>
      </c>
      <c r="C193" s="470" t="s">
        <v>79</v>
      </c>
      <c r="D193" s="471">
        <v>5772038700</v>
      </c>
      <c r="E193" s="471">
        <v>3873535354</v>
      </c>
      <c r="F193" s="471">
        <v>1473458902</v>
      </c>
      <c r="G193" s="471">
        <v>291909345</v>
      </c>
      <c r="H193" s="472">
        <v>291909345</v>
      </c>
    </row>
    <row r="194" spans="1:8" ht="33.6" customHeight="1" thickBot="1" x14ac:dyDescent="0.35">
      <c r="A194" s="468">
        <v>249906004</v>
      </c>
      <c r="B194" s="469">
        <v>20</v>
      </c>
      <c r="C194" s="470" t="s">
        <v>161</v>
      </c>
      <c r="D194" s="471">
        <v>25103336524</v>
      </c>
      <c r="E194" s="471">
        <v>19947432589</v>
      </c>
      <c r="F194" s="471">
        <v>17175501349</v>
      </c>
      <c r="G194" s="471">
        <v>3560335043.8400002</v>
      </c>
      <c r="H194" s="472">
        <v>3560335043.8400002</v>
      </c>
    </row>
    <row r="195" spans="1:8" ht="15" customHeight="1" thickBot="1" x14ac:dyDescent="0.35">
      <c r="A195" s="750" t="s">
        <v>162</v>
      </c>
      <c r="B195" s="751"/>
      <c r="C195" s="752"/>
      <c r="D195" s="526">
        <f>+D137+D133+D11</f>
        <v>2246240643789</v>
      </c>
      <c r="E195" s="526">
        <f>+E137+E133+E11</f>
        <v>1496342744140.5701</v>
      </c>
      <c r="F195" s="526">
        <f>+F11+F133+F137</f>
        <v>1453578598527.1299</v>
      </c>
      <c r="G195" s="526">
        <f>+G137+G133+G11</f>
        <v>187783340463.19</v>
      </c>
      <c r="H195" s="527">
        <f>+H137+H133+H11</f>
        <v>186953975904.19</v>
      </c>
    </row>
    <row r="196" spans="1:8" ht="12" customHeight="1" x14ac:dyDescent="0.3">
      <c r="A196" s="528"/>
      <c r="B196" s="449"/>
      <c r="C196" s="450"/>
      <c r="D196" s="451"/>
      <c r="E196" s="529"/>
      <c r="F196" s="530"/>
      <c r="G196" s="530"/>
      <c r="H196" s="452"/>
    </row>
    <row r="197" spans="1:8" s="719" customFormat="1" ht="18.600000000000001" customHeight="1" x14ac:dyDescent="0.3">
      <c r="A197" s="713" t="s">
        <v>212</v>
      </c>
      <c r="B197" s="714"/>
      <c r="C197" s="715"/>
      <c r="D197" s="716"/>
      <c r="E197" s="716"/>
      <c r="F197" s="717"/>
      <c r="G197" s="717"/>
      <c r="H197" s="718"/>
    </row>
    <row r="198" spans="1:8" s="719" customFormat="1" ht="18.600000000000001" customHeight="1" x14ac:dyDescent="0.3">
      <c r="A198" s="713" t="s">
        <v>213</v>
      </c>
      <c r="B198" s="714"/>
      <c r="C198" s="715"/>
      <c r="D198" s="716"/>
      <c r="E198" s="716"/>
      <c r="F198" s="717"/>
      <c r="G198" s="717"/>
      <c r="H198" s="718"/>
    </row>
    <row r="199" spans="1:8" s="719" customFormat="1" ht="18.600000000000001" customHeight="1" x14ac:dyDescent="0.3">
      <c r="A199" s="720" t="s">
        <v>214</v>
      </c>
      <c r="B199" s="721"/>
      <c r="C199" s="722"/>
      <c r="D199" s="723"/>
      <c r="E199" s="723"/>
      <c r="F199" s="724"/>
      <c r="G199" s="724"/>
      <c r="H199" s="725"/>
    </row>
    <row r="200" spans="1:8" ht="18.600000000000001" customHeight="1" x14ac:dyDescent="0.3">
      <c r="A200" s="439"/>
      <c r="F200" s="525"/>
      <c r="G200" s="525"/>
      <c r="H200" s="440"/>
    </row>
    <row r="201" spans="1:8" ht="30.6" customHeight="1" x14ac:dyDescent="0.3">
      <c r="A201" s="439"/>
      <c r="C201" s="437" t="s">
        <v>163</v>
      </c>
      <c r="D201" s="537"/>
      <c r="E201" s="436"/>
      <c r="F201" s="525" t="s">
        <v>164</v>
      </c>
      <c r="G201" s="525"/>
      <c r="H201" s="440"/>
    </row>
    <row r="202" spans="1:8" x14ac:dyDescent="0.3">
      <c r="A202" s="441"/>
      <c r="C202" s="538" t="s">
        <v>192</v>
      </c>
      <c r="D202" s="436"/>
      <c r="E202" s="537"/>
      <c r="F202" s="539" t="s">
        <v>165</v>
      </c>
      <c r="H202" s="440"/>
    </row>
    <row r="203" spans="1:8" x14ac:dyDescent="0.3">
      <c r="A203" s="441"/>
      <c r="C203" s="538" t="s">
        <v>166</v>
      </c>
      <c r="D203" s="537"/>
      <c r="E203" s="436"/>
      <c r="F203" s="539" t="s">
        <v>167</v>
      </c>
      <c r="H203" s="540"/>
    </row>
    <row r="204" spans="1:8" x14ac:dyDescent="0.3">
      <c r="A204" s="441"/>
      <c r="C204" s="538"/>
      <c r="D204" s="436"/>
      <c r="E204" s="436"/>
      <c r="F204" s="539"/>
      <c r="H204" s="540"/>
    </row>
    <row r="205" spans="1:8" ht="16.5" hidden="1" customHeight="1" x14ac:dyDescent="0.3">
      <c r="A205" s="439"/>
      <c r="D205" s="539"/>
      <c r="H205" s="440"/>
    </row>
    <row r="206" spans="1:8" ht="16.5" hidden="1" customHeight="1" thickBot="1" x14ac:dyDescent="0.35">
      <c r="A206" s="439"/>
      <c r="D206" s="539"/>
      <c r="E206" s="436"/>
      <c r="H206" s="440"/>
    </row>
    <row r="207" spans="1:8" ht="16.5" customHeight="1" x14ac:dyDescent="0.3">
      <c r="A207" s="439"/>
      <c r="D207" s="539"/>
      <c r="E207" s="436"/>
      <c r="H207" s="440"/>
    </row>
    <row r="208" spans="1:8" ht="16.5" customHeight="1" x14ac:dyDescent="0.3">
      <c r="A208" s="439"/>
      <c r="D208" s="539"/>
      <c r="E208" s="436"/>
      <c r="H208" s="440"/>
    </row>
    <row r="209" spans="1:8" x14ac:dyDescent="0.3">
      <c r="A209" s="439"/>
      <c r="D209" s="539"/>
      <c r="E209" s="436"/>
      <c r="H209" s="440"/>
    </row>
    <row r="210" spans="1:8" ht="2.25" customHeight="1" x14ac:dyDescent="0.3">
      <c r="A210" s="439"/>
      <c r="D210" s="539"/>
      <c r="E210" s="436"/>
      <c r="H210" s="440"/>
    </row>
    <row r="211" spans="1:8" x14ac:dyDescent="0.3">
      <c r="A211" s="439"/>
      <c r="C211" s="541" t="s">
        <v>164</v>
      </c>
      <c r="D211" s="539" t="s">
        <v>164</v>
      </c>
      <c r="E211" s="436"/>
      <c r="F211" s="539" t="s">
        <v>164</v>
      </c>
      <c r="H211" s="440"/>
    </row>
    <row r="212" spans="1:8" ht="12.75" customHeight="1" x14ac:dyDescent="0.3">
      <c r="A212" s="439"/>
      <c r="C212" s="538" t="s">
        <v>168</v>
      </c>
      <c r="D212" s="539" t="s">
        <v>169</v>
      </c>
      <c r="E212" s="436"/>
      <c r="F212" s="539" t="s">
        <v>91</v>
      </c>
      <c r="H212" s="440"/>
    </row>
    <row r="213" spans="1:8" ht="17.25" customHeight="1" thickBot="1" x14ac:dyDescent="0.35">
      <c r="A213" s="443"/>
      <c r="B213" s="444"/>
      <c r="C213" s="542" t="s">
        <v>170</v>
      </c>
      <c r="D213" s="543" t="s">
        <v>171</v>
      </c>
      <c r="E213" s="444"/>
      <c r="F213" s="543" t="s">
        <v>172</v>
      </c>
      <c r="G213" s="446"/>
      <c r="H213" s="447"/>
    </row>
  </sheetData>
  <mergeCells count="36">
    <mergeCell ref="FI152:FP152"/>
    <mergeCell ref="FQ152:FX152"/>
    <mergeCell ref="FY152:GF152"/>
    <mergeCell ref="A178:H178"/>
    <mergeCell ref="A179:H179"/>
    <mergeCell ref="ES152:EZ152"/>
    <mergeCell ref="FA152:FH152"/>
    <mergeCell ref="BI152:BP152"/>
    <mergeCell ref="M152:T152"/>
    <mergeCell ref="A195:C195"/>
    <mergeCell ref="DM152:DT152"/>
    <mergeCell ref="DU152:EB152"/>
    <mergeCell ref="EC152:EJ152"/>
    <mergeCell ref="EK152:ER152"/>
    <mergeCell ref="BQ152:BX152"/>
    <mergeCell ref="BY152:CF152"/>
    <mergeCell ref="CG152:CN152"/>
    <mergeCell ref="CO152:CV152"/>
    <mergeCell ref="CW152:DD152"/>
    <mergeCell ref="DE152:DL152"/>
    <mergeCell ref="U152:AB152"/>
    <mergeCell ref="AC152:AJ152"/>
    <mergeCell ref="AK152:AR152"/>
    <mergeCell ref="AS152:AZ152"/>
    <mergeCell ref="BA152:BH152"/>
    <mergeCell ref="A117:H117"/>
    <mergeCell ref="A118:H118"/>
    <mergeCell ref="A151:H151"/>
    <mergeCell ref="A152:H152"/>
    <mergeCell ref="J152:L152"/>
    <mergeCell ref="A80:H80"/>
    <mergeCell ref="A2:H2"/>
    <mergeCell ref="A3:H3"/>
    <mergeCell ref="A49:H49"/>
    <mergeCell ref="A50:H50"/>
    <mergeCell ref="A79:H79"/>
  </mergeCells>
  <printOptions horizontalCentered="1" verticalCentered="1"/>
  <pageMargins left="0.31496062992125984" right="0.31496062992125984" top="0" bottom="0" header="0.31496062992125984" footer="0.31496062992125984"/>
  <pageSetup scale="57" orientation="landscape" horizontalDpi="4294967294" r:id="rId1"/>
  <rowBreaks count="5" manualBreakCount="5">
    <brk id="48" max="16383" man="1"/>
    <brk id="78" max="7" man="1"/>
    <brk id="116" max="16383" man="1"/>
    <brk id="149" max="7" man="1"/>
    <brk id="176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"/>
  <sheetViews>
    <sheetView topLeftCell="A63" zoomScale="87" zoomScaleNormal="87" workbookViewId="0">
      <selection activeCell="AJ33" sqref="AJ33"/>
    </sheetView>
  </sheetViews>
  <sheetFormatPr baseColWidth="10" defaultColWidth="11.44140625" defaultRowHeight="14.4" x14ac:dyDescent="0.3"/>
  <cols>
    <col min="1" max="1" width="13.5546875" style="1" customWidth="1"/>
    <col min="2" max="2" width="6.6640625" style="1" customWidth="1"/>
    <col min="3" max="3" width="49.88671875" style="1" customWidth="1"/>
    <col min="4" max="4" width="21.88671875" style="1" customWidth="1"/>
    <col min="5" max="5" width="18.5546875" style="145" customWidth="1"/>
    <col min="6" max="6" width="21.33203125" style="3" customWidth="1"/>
    <col min="7" max="7" width="17.88671875" style="3" hidden="1" customWidth="1"/>
    <col min="8" max="8" width="21" style="3" hidden="1" customWidth="1"/>
    <col min="9" max="9" width="1.109375" style="3" hidden="1" customWidth="1"/>
    <col min="10" max="10" width="20" style="3" customWidth="1"/>
    <col min="11" max="12" width="17.44140625" style="3" hidden="1" customWidth="1"/>
    <col min="13" max="13" width="23.5546875" style="3" customWidth="1"/>
    <col min="14" max="14" width="2.6640625" style="1" customWidth="1"/>
    <col min="15" max="15" width="19.5546875" style="1" hidden="1" customWidth="1"/>
    <col min="16" max="16" width="15.44140625" style="1" hidden="1" customWidth="1"/>
    <col min="17" max="34" width="0" style="1" hidden="1" customWidth="1"/>
    <col min="35" max="35" width="13.44140625" style="1" customWidth="1"/>
    <col min="36" max="36" width="15.44140625" style="1" customWidth="1"/>
    <col min="37" max="256" width="11.44140625" style="1"/>
    <col min="257" max="257" width="13.5546875" style="1" customWidth="1"/>
    <col min="258" max="258" width="6.6640625" style="1" customWidth="1"/>
    <col min="259" max="259" width="49.88671875" style="1" customWidth="1"/>
    <col min="260" max="260" width="21.88671875" style="1" customWidth="1"/>
    <col min="261" max="261" width="18.5546875" style="1" customWidth="1"/>
    <col min="262" max="262" width="21.33203125" style="1" customWidth="1"/>
    <col min="263" max="265" width="0" style="1" hidden="1" customWidth="1"/>
    <col min="266" max="266" width="20" style="1" customWidth="1"/>
    <col min="267" max="268" width="0" style="1" hidden="1" customWidth="1"/>
    <col min="269" max="269" width="23.5546875" style="1" customWidth="1"/>
    <col min="270" max="270" width="2.6640625" style="1" customWidth="1"/>
    <col min="271" max="290" width="0" style="1" hidden="1" customWidth="1"/>
    <col min="291" max="291" width="13.44140625" style="1" customWidth="1"/>
    <col min="292" max="292" width="15.44140625" style="1" customWidth="1"/>
    <col min="293" max="512" width="11.44140625" style="1"/>
    <col min="513" max="513" width="13.5546875" style="1" customWidth="1"/>
    <col min="514" max="514" width="6.6640625" style="1" customWidth="1"/>
    <col min="515" max="515" width="49.88671875" style="1" customWidth="1"/>
    <col min="516" max="516" width="21.88671875" style="1" customWidth="1"/>
    <col min="517" max="517" width="18.5546875" style="1" customWidth="1"/>
    <col min="518" max="518" width="21.33203125" style="1" customWidth="1"/>
    <col min="519" max="521" width="0" style="1" hidden="1" customWidth="1"/>
    <col min="522" max="522" width="20" style="1" customWidth="1"/>
    <col min="523" max="524" width="0" style="1" hidden="1" customWidth="1"/>
    <col min="525" max="525" width="23.5546875" style="1" customWidth="1"/>
    <col min="526" max="526" width="2.6640625" style="1" customWidth="1"/>
    <col min="527" max="546" width="0" style="1" hidden="1" customWidth="1"/>
    <col min="547" max="547" width="13.44140625" style="1" customWidth="1"/>
    <col min="548" max="548" width="15.44140625" style="1" customWidth="1"/>
    <col min="549" max="768" width="11.44140625" style="1"/>
    <col min="769" max="769" width="13.5546875" style="1" customWidth="1"/>
    <col min="770" max="770" width="6.6640625" style="1" customWidth="1"/>
    <col min="771" max="771" width="49.88671875" style="1" customWidth="1"/>
    <col min="772" max="772" width="21.88671875" style="1" customWidth="1"/>
    <col min="773" max="773" width="18.5546875" style="1" customWidth="1"/>
    <col min="774" max="774" width="21.33203125" style="1" customWidth="1"/>
    <col min="775" max="777" width="0" style="1" hidden="1" customWidth="1"/>
    <col min="778" max="778" width="20" style="1" customWidth="1"/>
    <col min="779" max="780" width="0" style="1" hidden="1" customWidth="1"/>
    <col min="781" max="781" width="23.5546875" style="1" customWidth="1"/>
    <col min="782" max="782" width="2.6640625" style="1" customWidth="1"/>
    <col min="783" max="802" width="0" style="1" hidden="1" customWidth="1"/>
    <col min="803" max="803" width="13.44140625" style="1" customWidth="1"/>
    <col min="804" max="804" width="15.44140625" style="1" customWidth="1"/>
    <col min="805" max="1024" width="11.44140625" style="1"/>
    <col min="1025" max="1025" width="13.5546875" style="1" customWidth="1"/>
    <col min="1026" max="1026" width="6.6640625" style="1" customWidth="1"/>
    <col min="1027" max="1027" width="49.88671875" style="1" customWidth="1"/>
    <col min="1028" max="1028" width="21.88671875" style="1" customWidth="1"/>
    <col min="1029" max="1029" width="18.5546875" style="1" customWidth="1"/>
    <col min="1030" max="1030" width="21.33203125" style="1" customWidth="1"/>
    <col min="1031" max="1033" width="0" style="1" hidden="1" customWidth="1"/>
    <col min="1034" max="1034" width="20" style="1" customWidth="1"/>
    <col min="1035" max="1036" width="0" style="1" hidden="1" customWidth="1"/>
    <col min="1037" max="1037" width="23.5546875" style="1" customWidth="1"/>
    <col min="1038" max="1038" width="2.6640625" style="1" customWidth="1"/>
    <col min="1039" max="1058" width="0" style="1" hidden="1" customWidth="1"/>
    <col min="1059" max="1059" width="13.44140625" style="1" customWidth="1"/>
    <col min="1060" max="1060" width="15.44140625" style="1" customWidth="1"/>
    <col min="1061" max="1280" width="11.44140625" style="1"/>
    <col min="1281" max="1281" width="13.5546875" style="1" customWidth="1"/>
    <col min="1282" max="1282" width="6.6640625" style="1" customWidth="1"/>
    <col min="1283" max="1283" width="49.88671875" style="1" customWidth="1"/>
    <col min="1284" max="1284" width="21.88671875" style="1" customWidth="1"/>
    <col min="1285" max="1285" width="18.5546875" style="1" customWidth="1"/>
    <col min="1286" max="1286" width="21.33203125" style="1" customWidth="1"/>
    <col min="1287" max="1289" width="0" style="1" hidden="1" customWidth="1"/>
    <col min="1290" max="1290" width="20" style="1" customWidth="1"/>
    <col min="1291" max="1292" width="0" style="1" hidden="1" customWidth="1"/>
    <col min="1293" max="1293" width="23.5546875" style="1" customWidth="1"/>
    <col min="1294" max="1294" width="2.6640625" style="1" customWidth="1"/>
    <col min="1295" max="1314" width="0" style="1" hidden="1" customWidth="1"/>
    <col min="1315" max="1315" width="13.44140625" style="1" customWidth="1"/>
    <col min="1316" max="1316" width="15.44140625" style="1" customWidth="1"/>
    <col min="1317" max="1536" width="11.44140625" style="1"/>
    <col min="1537" max="1537" width="13.5546875" style="1" customWidth="1"/>
    <col min="1538" max="1538" width="6.6640625" style="1" customWidth="1"/>
    <col min="1539" max="1539" width="49.88671875" style="1" customWidth="1"/>
    <col min="1540" max="1540" width="21.88671875" style="1" customWidth="1"/>
    <col min="1541" max="1541" width="18.5546875" style="1" customWidth="1"/>
    <col min="1542" max="1542" width="21.33203125" style="1" customWidth="1"/>
    <col min="1543" max="1545" width="0" style="1" hidden="1" customWidth="1"/>
    <col min="1546" max="1546" width="20" style="1" customWidth="1"/>
    <col min="1547" max="1548" width="0" style="1" hidden="1" customWidth="1"/>
    <col min="1549" max="1549" width="23.5546875" style="1" customWidth="1"/>
    <col min="1550" max="1550" width="2.6640625" style="1" customWidth="1"/>
    <col min="1551" max="1570" width="0" style="1" hidden="1" customWidth="1"/>
    <col min="1571" max="1571" width="13.44140625" style="1" customWidth="1"/>
    <col min="1572" max="1572" width="15.44140625" style="1" customWidth="1"/>
    <col min="1573" max="1792" width="11.44140625" style="1"/>
    <col min="1793" max="1793" width="13.5546875" style="1" customWidth="1"/>
    <col min="1794" max="1794" width="6.6640625" style="1" customWidth="1"/>
    <col min="1795" max="1795" width="49.88671875" style="1" customWidth="1"/>
    <col min="1796" max="1796" width="21.88671875" style="1" customWidth="1"/>
    <col min="1797" max="1797" width="18.5546875" style="1" customWidth="1"/>
    <col min="1798" max="1798" width="21.33203125" style="1" customWidth="1"/>
    <col min="1799" max="1801" width="0" style="1" hidden="1" customWidth="1"/>
    <col min="1802" max="1802" width="20" style="1" customWidth="1"/>
    <col min="1803" max="1804" width="0" style="1" hidden="1" customWidth="1"/>
    <col min="1805" max="1805" width="23.5546875" style="1" customWidth="1"/>
    <col min="1806" max="1806" width="2.6640625" style="1" customWidth="1"/>
    <col min="1807" max="1826" width="0" style="1" hidden="1" customWidth="1"/>
    <col min="1827" max="1827" width="13.44140625" style="1" customWidth="1"/>
    <col min="1828" max="1828" width="15.44140625" style="1" customWidth="1"/>
    <col min="1829" max="2048" width="11.44140625" style="1"/>
    <col min="2049" max="2049" width="13.5546875" style="1" customWidth="1"/>
    <col min="2050" max="2050" width="6.6640625" style="1" customWidth="1"/>
    <col min="2051" max="2051" width="49.88671875" style="1" customWidth="1"/>
    <col min="2052" max="2052" width="21.88671875" style="1" customWidth="1"/>
    <col min="2053" max="2053" width="18.5546875" style="1" customWidth="1"/>
    <col min="2054" max="2054" width="21.33203125" style="1" customWidth="1"/>
    <col min="2055" max="2057" width="0" style="1" hidden="1" customWidth="1"/>
    <col min="2058" max="2058" width="20" style="1" customWidth="1"/>
    <col min="2059" max="2060" width="0" style="1" hidden="1" customWidth="1"/>
    <col min="2061" max="2061" width="23.5546875" style="1" customWidth="1"/>
    <col min="2062" max="2062" width="2.6640625" style="1" customWidth="1"/>
    <col min="2063" max="2082" width="0" style="1" hidden="1" customWidth="1"/>
    <col min="2083" max="2083" width="13.44140625" style="1" customWidth="1"/>
    <col min="2084" max="2084" width="15.44140625" style="1" customWidth="1"/>
    <col min="2085" max="2304" width="11.44140625" style="1"/>
    <col min="2305" max="2305" width="13.5546875" style="1" customWidth="1"/>
    <col min="2306" max="2306" width="6.6640625" style="1" customWidth="1"/>
    <col min="2307" max="2307" width="49.88671875" style="1" customWidth="1"/>
    <col min="2308" max="2308" width="21.88671875" style="1" customWidth="1"/>
    <col min="2309" max="2309" width="18.5546875" style="1" customWidth="1"/>
    <col min="2310" max="2310" width="21.33203125" style="1" customWidth="1"/>
    <col min="2311" max="2313" width="0" style="1" hidden="1" customWidth="1"/>
    <col min="2314" max="2314" width="20" style="1" customWidth="1"/>
    <col min="2315" max="2316" width="0" style="1" hidden="1" customWidth="1"/>
    <col min="2317" max="2317" width="23.5546875" style="1" customWidth="1"/>
    <col min="2318" max="2318" width="2.6640625" style="1" customWidth="1"/>
    <col min="2319" max="2338" width="0" style="1" hidden="1" customWidth="1"/>
    <col min="2339" max="2339" width="13.44140625" style="1" customWidth="1"/>
    <col min="2340" max="2340" width="15.44140625" style="1" customWidth="1"/>
    <col min="2341" max="2560" width="11.44140625" style="1"/>
    <col min="2561" max="2561" width="13.5546875" style="1" customWidth="1"/>
    <col min="2562" max="2562" width="6.6640625" style="1" customWidth="1"/>
    <col min="2563" max="2563" width="49.88671875" style="1" customWidth="1"/>
    <col min="2564" max="2564" width="21.88671875" style="1" customWidth="1"/>
    <col min="2565" max="2565" width="18.5546875" style="1" customWidth="1"/>
    <col min="2566" max="2566" width="21.33203125" style="1" customWidth="1"/>
    <col min="2567" max="2569" width="0" style="1" hidden="1" customWidth="1"/>
    <col min="2570" max="2570" width="20" style="1" customWidth="1"/>
    <col min="2571" max="2572" width="0" style="1" hidden="1" customWidth="1"/>
    <col min="2573" max="2573" width="23.5546875" style="1" customWidth="1"/>
    <col min="2574" max="2574" width="2.6640625" style="1" customWidth="1"/>
    <col min="2575" max="2594" width="0" style="1" hidden="1" customWidth="1"/>
    <col min="2595" max="2595" width="13.44140625" style="1" customWidth="1"/>
    <col min="2596" max="2596" width="15.44140625" style="1" customWidth="1"/>
    <col min="2597" max="2816" width="11.44140625" style="1"/>
    <col min="2817" max="2817" width="13.5546875" style="1" customWidth="1"/>
    <col min="2818" max="2818" width="6.6640625" style="1" customWidth="1"/>
    <col min="2819" max="2819" width="49.88671875" style="1" customWidth="1"/>
    <col min="2820" max="2820" width="21.88671875" style="1" customWidth="1"/>
    <col min="2821" max="2821" width="18.5546875" style="1" customWidth="1"/>
    <col min="2822" max="2822" width="21.33203125" style="1" customWidth="1"/>
    <col min="2823" max="2825" width="0" style="1" hidden="1" customWidth="1"/>
    <col min="2826" max="2826" width="20" style="1" customWidth="1"/>
    <col min="2827" max="2828" width="0" style="1" hidden="1" customWidth="1"/>
    <col min="2829" max="2829" width="23.5546875" style="1" customWidth="1"/>
    <col min="2830" max="2830" width="2.6640625" style="1" customWidth="1"/>
    <col min="2831" max="2850" width="0" style="1" hidden="1" customWidth="1"/>
    <col min="2851" max="2851" width="13.44140625" style="1" customWidth="1"/>
    <col min="2852" max="2852" width="15.44140625" style="1" customWidth="1"/>
    <col min="2853" max="3072" width="11.44140625" style="1"/>
    <col min="3073" max="3073" width="13.5546875" style="1" customWidth="1"/>
    <col min="3074" max="3074" width="6.6640625" style="1" customWidth="1"/>
    <col min="3075" max="3075" width="49.88671875" style="1" customWidth="1"/>
    <col min="3076" max="3076" width="21.88671875" style="1" customWidth="1"/>
    <col min="3077" max="3077" width="18.5546875" style="1" customWidth="1"/>
    <col min="3078" max="3078" width="21.33203125" style="1" customWidth="1"/>
    <col min="3079" max="3081" width="0" style="1" hidden="1" customWidth="1"/>
    <col min="3082" max="3082" width="20" style="1" customWidth="1"/>
    <col min="3083" max="3084" width="0" style="1" hidden="1" customWidth="1"/>
    <col min="3085" max="3085" width="23.5546875" style="1" customWidth="1"/>
    <col min="3086" max="3086" width="2.6640625" style="1" customWidth="1"/>
    <col min="3087" max="3106" width="0" style="1" hidden="1" customWidth="1"/>
    <col min="3107" max="3107" width="13.44140625" style="1" customWidth="1"/>
    <col min="3108" max="3108" width="15.44140625" style="1" customWidth="1"/>
    <col min="3109" max="3328" width="11.44140625" style="1"/>
    <col min="3329" max="3329" width="13.5546875" style="1" customWidth="1"/>
    <col min="3330" max="3330" width="6.6640625" style="1" customWidth="1"/>
    <col min="3331" max="3331" width="49.88671875" style="1" customWidth="1"/>
    <col min="3332" max="3332" width="21.88671875" style="1" customWidth="1"/>
    <col min="3333" max="3333" width="18.5546875" style="1" customWidth="1"/>
    <col min="3334" max="3334" width="21.33203125" style="1" customWidth="1"/>
    <col min="3335" max="3337" width="0" style="1" hidden="1" customWidth="1"/>
    <col min="3338" max="3338" width="20" style="1" customWidth="1"/>
    <col min="3339" max="3340" width="0" style="1" hidden="1" customWidth="1"/>
    <col min="3341" max="3341" width="23.5546875" style="1" customWidth="1"/>
    <col min="3342" max="3342" width="2.6640625" style="1" customWidth="1"/>
    <col min="3343" max="3362" width="0" style="1" hidden="1" customWidth="1"/>
    <col min="3363" max="3363" width="13.44140625" style="1" customWidth="1"/>
    <col min="3364" max="3364" width="15.44140625" style="1" customWidth="1"/>
    <col min="3365" max="3584" width="11.44140625" style="1"/>
    <col min="3585" max="3585" width="13.5546875" style="1" customWidth="1"/>
    <col min="3586" max="3586" width="6.6640625" style="1" customWidth="1"/>
    <col min="3587" max="3587" width="49.88671875" style="1" customWidth="1"/>
    <col min="3588" max="3588" width="21.88671875" style="1" customWidth="1"/>
    <col min="3589" max="3589" width="18.5546875" style="1" customWidth="1"/>
    <col min="3590" max="3590" width="21.33203125" style="1" customWidth="1"/>
    <col min="3591" max="3593" width="0" style="1" hidden="1" customWidth="1"/>
    <col min="3594" max="3594" width="20" style="1" customWidth="1"/>
    <col min="3595" max="3596" width="0" style="1" hidden="1" customWidth="1"/>
    <col min="3597" max="3597" width="23.5546875" style="1" customWidth="1"/>
    <col min="3598" max="3598" width="2.6640625" style="1" customWidth="1"/>
    <col min="3599" max="3618" width="0" style="1" hidden="1" customWidth="1"/>
    <col min="3619" max="3619" width="13.44140625" style="1" customWidth="1"/>
    <col min="3620" max="3620" width="15.44140625" style="1" customWidth="1"/>
    <col min="3621" max="3840" width="11.44140625" style="1"/>
    <col min="3841" max="3841" width="13.5546875" style="1" customWidth="1"/>
    <col min="3842" max="3842" width="6.6640625" style="1" customWidth="1"/>
    <col min="3843" max="3843" width="49.88671875" style="1" customWidth="1"/>
    <col min="3844" max="3844" width="21.88671875" style="1" customWidth="1"/>
    <col min="3845" max="3845" width="18.5546875" style="1" customWidth="1"/>
    <col min="3846" max="3846" width="21.33203125" style="1" customWidth="1"/>
    <col min="3847" max="3849" width="0" style="1" hidden="1" customWidth="1"/>
    <col min="3850" max="3850" width="20" style="1" customWidth="1"/>
    <col min="3851" max="3852" width="0" style="1" hidden="1" customWidth="1"/>
    <col min="3853" max="3853" width="23.5546875" style="1" customWidth="1"/>
    <col min="3854" max="3854" width="2.6640625" style="1" customWidth="1"/>
    <col min="3855" max="3874" width="0" style="1" hidden="1" customWidth="1"/>
    <col min="3875" max="3875" width="13.44140625" style="1" customWidth="1"/>
    <col min="3876" max="3876" width="15.44140625" style="1" customWidth="1"/>
    <col min="3877" max="4096" width="11.44140625" style="1"/>
    <col min="4097" max="4097" width="13.5546875" style="1" customWidth="1"/>
    <col min="4098" max="4098" width="6.6640625" style="1" customWidth="1"/>
    <col min="4099" max="4099" width="49.88671875" style="1" customWidth="1"/>
    <col min="4100" max="4100" width="21.88671875" style="1" customWidth="1"/>
    <col min="4101" max="4101" width="18.5546875" style="1" customWidth="1"/>
    <col min="4102" max="4102" width="21.33203125" style="1" customWidth="1"/>
    <col min="4103" max="4105" width="0" style="1" hidden="1" customWidth="1"/>
    <col min="4106" max="4106" width="20" style="1" customWidth="1"/>
    <col min="4107" max="4108" width="0" style="1" hidden="1" customWidth="1"/>
    <col min="4109" max="4109" width="23.5546875" style="1" customWidth="1"/>
    <col min="4110" max="4110" width="2.6640625" style="1" customWidth="1"/>
    <col min="4111" max="4130" width="0" style="1" hidden="1" customWidth="1"/>
    <col min="4131" max="4131" width="13.44140625" style="1" customWidth="1"/>
    <col min="4132" max="4132" width="15.44140625" style="1" customWidth="1"/>
    <col min="4133" max="4352" width="11.44140625" style="1"/>
    <col min="4353" max="4353" width="13.5546875" style="1" customWidth="1"/>
    <col min="4354" max="4354" width="6.6640625" style="1" customWidth="1"/>
    <col min="4355" max="4355" width="49.88671875" style="1" customWidth="1"/>
    <col min="4356" max="4356" width="21.88671875" style="1" customWidth="1"/>
    <col min="4357" max="4357" width="18.5546875" style="1" customWidth="1"/>
    <col min="4358" max="4358" width="21.33203125" style="1" customWidth="1"/>
    <col min="4359" max="4361" width="0" style="1" hidden="1" customWidth="1"/>
    <col min="4362" max="4362" width="20" style="1" customWidth="1"/>
    <col min="4363" max="4364" width="0" style="1" hidden="1" customWidth="1"/>
    <col min="4365" max="4365" width="23.5546875" style="1" customWidth="1"/>
    <col min="4366" max="4366" width="2.6640625" style="1" customWidth="1"/>
    <col min="4367" max="4386" width="0" style="1" hidden="1" customWidth="1"/>
    <col min="4387" max="4387" width="13.44140625" style="1" customWidth="1"/>
    <col min="4388" max="4388" width="15.44140625" style="1" customWidth="1"/>
    <col min="4389" max="4608" width="11.44140625" style="1"/>
    <col min="4609" max="4609" width="13.5546875" style="1" customWidth="1"/>
    <col min="4610" max="4610" width="6.6640625" style="1" customWidth="1"/>
    <col min="4611" max="4611" width="49.88671875" style="1" customWidth="1"/>
    <col min="4612" max="4612" width="21.88671875" style="1" customWidth="1"/>
    <col min="4613" max="4613" width="18.5546875" style="1" customWidth="1"/>
    <col min="4614" max="4614" width="21.33203125" style="1" customWidth="1"/>
    <col min="4615" max="4617" width="0" style="1" hidden="1" customWidth="1"/>
    <col min="4618" max="4618" width="20" style="1" customWidth="1"/>
    <col min="4619" max="4620" width="0" style="1" hidden="1" customWidth="1"/>
    <col min="4621" max="4621" width="23.5546875" style="1" customWidth="1"/>
    <col min="4622" max="4622" width="2.6640625" style="1" customWidth="1"/>
    <col min="4623" max="4642" width="0" style="1" hidden="1" customWidth="1"/>
    <col min="4643" max="4643" width="13.44140625" style="1" customWidth="1"/>
    <col min="4644" max="4644" width="15.44140625" style="1" customWidth="1"/>
    <col min="4645" max="4864" width="11.44140625" style="1"/>
    <col min="4865" max="4865" width="13.5546875" style="1" customWidth="1"/>
    <col min="4866" max="4866" width="6.6640625" style="1" customWidth="1"/>
    <col min="4867" max="4867" width="49.88671875" style="1" customWidth="1"/>
    <col min="4868" max="4868" width="21.88671875" style="1" customWidth="1"/>
    <col min="4869" max="4869" width="18.5546875" style="1" customWidth="1"/>
    <col min="4870" max="4870" width="21.33203125" style="1" customWidth="1"/>
    <col min="4871" max="4873" width="0" style="1" hidden="1" customWidth="1"/>
    <col min="4874" max="4874" width="20" style="1" customWidth="1"/>
    <col min="4875" max="4876" width="0" style="1" hidden="1" customWidth="1"/>
    <col min="4877" max="4877" width="23.5546875" style="1" customWidth="1"/>
    <col min="4878" max="4878" width="2.6640625" style="1" customWidth="1"/>
    <col min="4879" max="4898" width="0" style="1" hidden="1" customWidth="1"/>
    <col min="4899" max="4899" width="13.44140625" style="1" customWidth="1"/>
    <col min="4900" max="4900" width="15.44140625" style="1" customWidth="1"/>
    <col min="4901" max="5120" width="11.44140625" style="1"/>
    <col min="5121" max="5121" width="13.5546875" style="1" customWidth="1"/>
    <col min="5122" max="5122" width="6.6640625" style="1" customWidth="1"/>
    <col min="5123" max="5123" width="49.88671875" style="1" customWidth="1"/>
    <col min="5124" max="5124" width="21.88671875" style="1" customWidth="1"/>
    <col min="5125" max="5125" width="18.5546875" style="1" customWidth="1"/>
    <col min="5126" max="5126" width="21.33203125" style="1" customWidth="1"/>
    <col min="5127" max="5129" width="0" style="1" hidden="1" customWidth="1"/>
    <col min="5130" max="5130" width="20" style="1" customWidth="1"/>
    <col min="5131" max="5132" width="0" style="1" hidden="1" customWidth="1"/>
    <col min="5133" max="5133" width="23.5546875" style="1" customWidth="1"/>
    <col min="5134" max="5134" width="2.6640625" style="1" customWidth="1"/>
    <col min="5135" max="5154" width="0" style="1" hidden="1" customWidth="1"/>
    <col min="5155" max="5155" width="13.44140625" style="1" customWidth="1"/>
    <col min="5156" max="5156" width="15.44140625" style="1" customWidth="1"/>
    <col min="5157" max="5376" width="11.44140625" style="1"/>
    <col min="5377" max="5377" width="13.5546875" style="1" customWidth="1"/>
    <col min="5378" max="5378" width="6.6640625" style="1" customWidth="1"/>
    <col min="5379" max="5379" width="49.88671875" style="1" customWidth="1"/>
    <col min="5380" max="5380" width="21.88671875" style="1" customWidth="1"/>
    <col min="5381" max="5381" width="18.5546875" style="1" customWidth="1"/>
    <col min="5382" max="5382" width="21.33203125" style="1" customWidth="1"/>
    <col min="5383" max="5385" width="0" style="1" hidden="1" customWidth="1"/>
    <col min="5386" max="5386" width="20" style="1" customWidth="1"/>
    <col min="5387" max="5388" width="0" style="1" hidden="1" customWidth="1"/>
    <col min="5389" max="5389" width="23.5546875" style="1" customWidth="1"/>
    <col min="5390" max="5390" width="2.6640625" style="1" customWidth="1"/>
    <col min="5391" max="5410" width="0" style="1" hidden="1" customWidth="1"/>
    <col min="5411" max="5411" width="13.44140625" style="1" customWidth="1"/>
    <col min="5412" max="5412" width="15.44140625" style="1" customWidth="1"/>
    <col min="5413" max="5632" width="11.44140625" style="1"/>
    <col min="5633" max="5633" width="13.5546875" style="1" customWidth="1"/>
    <col min="5634" max="5634" width="6.6640625" style="1" customWidth="1"/>
    <col min="5635" max="5635" width="49.88671875" style="1" customWidth="1"/>
    <col min="5636" max="5636" width="21.88671875" style="1" customWidth="1"/>
    <col min="5637" max="5637" width="18.5546875" style="1" customWidth="1"/>
    <col min="5638" max="5638" width="21.33203125" style="1" customWidth="1"/>
    <col min="5639" max="5641" width="0" style="1" hidden="1" customWidth="1"/>
    <col min="5642" max="5642" width="20" style="1" customWidth="1"/>
    <col min="5643" max="5644" width="0" style="1" hidden="1" customWidth="1"/>
    <col min="5645" max="5645" width="23.5546875" style="1" customWidth="1"/>
    <col min="5646" max="5646" width="2.6640625" style="1" customWidth="1"/>
    <col min="5647" max="5666" width="0" style="1" hidden="1" customWidth="1"/>
    <col min="5667" max="5667" width="13.44140625" style="1" customWidth="1"/>
    <col min="5668" max="5668" width="15.44140625" style="1" customWidth="1"/>
    <col min="5669" max="5888" width="11.44140625" style="1"/>
    <col min="5889" max="5889" width="13.5546875" style="1" customWidth="1"/>
    <col min="5890" max="5890" width="6.6640625" style="1" customWidth="1"/>
    <col min="5891" max="5891" width="49.88671875" style="1" customWidth="1"/>
    <col min="5892" max="5892" width="21.88671875" style="1" customWidth="1"/>
    <col min="5893" max="5893" width="18.5546875" style="1" customWidth="1"/>
    <col min="5894" max="5894" width="21.33203125" style="1" customWidth="1"/>
    <col min="5895" max="5897" width="0" style="1" hidden="1" customWidth="1"/>
    <col min="5898" max="5898" width="20" style="1" customWidth="1"/>
    <col min="5899" max="5900" width="0" style="1" hidden="1" customWidth="1"/>
    <col min="5901" max="5901" width="23.5546875" style="1" customWidth="1"/>
    <col min="5902" max="5902" width="2.6640625" style="1" customWidth="1"/>
    <col min="5903" max="5922" width="0" style="1" hidden="1" customWidth="1"/>
    <col min="5923" max="5923" width="13.44140625" style="1" customWidth="1"/>
    <col min="5924" max="5924" width="15.44140625" style="1" customWidth="1"/>
    <col min="5925" max="6144" width="11.44140625" style="1"/>
    <col min="6145" max="6145" width="13.5546875" style="1" customWidth="1"/>
    <col min="6146" max="6146" width="6.6640625" style="1" customWidth="1"/>
    <col min="6147" max="6147" width="49.88671875" style="1" customWidth="1"/>
    <col min="6148" max="6148" width="21.88671875" style="1" customWidth="1"/>
    <col min="6149" max="6149" width="18.5546875" style="1" customWidth="1"/>
    <col min="6150" max="6150" width="21.33203125" style="1" customWidth="1"/>
    <col min="6151" max="6153" width="0" style="1" hidden="1" customWidth="1"/>
    <col min="6154" max="6154" width="20" style="1" customWidth="1"/>
    <col min="6155" max="6156" width="0" style="1" hidden="1" customWidth="1"/>
    <col min="6157" max="6157" width="23.5546875" style="1" customWidth="1"/>
    <col min="6158" max="6158" width="2.6640625" style="1" customWidth="1"/>
    <col min="6159" max="6178" width="0" style="1" hidden="1" customWidth="1"/>
    <col min="6179" max="6179" width="13.44140625" style="1" customWidth="1"/>
    <col min="6180" max="6180" width="15.44140625" style="1" customWidth="1"/>
    <col min="6181" max="6400" width="11.44140625" style="1"/>
    <col min="6401" max="6401" width="13.5546875" style="1" customWidth="1"/>
    <col min="6402" max="6402" width="6.6640625" style="1" customWidth="1"/>
    <col min="6403" max="6403" width="49.88671875" style="1" customWidth="1"/>
    <col min="6404" max="6404" width="21.88671875" style="1" customWidth="1"/>
    <col min="6405" max="6405" width="18.5546875" style="1" customWidth="1"/>
    <col min="6406" max="6406" width="21.33203125" style="1" customWidth="1"/>
    <col min="6407" max="6409" width="0" style="1" hidden="1" customWidth="1"/>
    <col min="6410" max="6410" width="20" style="1" customWidth="1"/>
    <col min="6411" max="6412" width="0" style="1" hidden="1" customWidth="1"/>
    <col min="6413" max="6413" width="23.5546875" style="1" customWidth="1"/>
    <col min="6414" max="6414" width="2.6640625" style="1" customWidth="1"/>
    <col min="6415" max="6434" width="0" style="1" hidden="1" customWidth="1"/>
    <col min="6435" max="6435" width="13.44140625" style="1" customWidth="1"/>
    <col min="6436" max="6436" width="15.44140625" style="1" customWidth="1"/>
    <col min="6437" max="6656" width="11.44140625" style="1"/>
    <col min="6657" max="6657" width="13.5546875" style="1" customWidth="1"/>
    <col min="6658" max="6658" width="6.6640625" style="1" customWidth="1"/>
    <col min="6659" max="6659" width="49.88671875" style="1" customWidth="1"/>
    <col min="6660" max="6660" width="21.88671875" style="1" customWidth="1"/>
    <col min="6661" max="6661" width="18.5546875" style="1" customWidth="1"/>
    <col min="6662" max="6662" width="21.33203125" style="1" customWidth="1"/>
    <col min="6663" max="6665" width="0" style="1" hidden="1" customWidth="1"/>
    <col min="6666" max="6666" width="20" style="1" customWidth="1"/>
    <col min="6667" max="6668" width="0" style="1" hidden="1" customWidth="1"/>
    <col min="6669" max="6669" width="23.5546875" style="1" customWidth="1"/>
    <col min="6670" max="6670" width="2.6640625" style="1" customWidth="1"/>
    <col min="6671" max="6690" width="0" style="1" hidden="1" customWidth="1"/>
    <col min="6691" max="6691" width="13.44140625" style="1" customWidth="1"/>
    <col min="6692" max="6692" width="15.44140625" style="1" customWidth="1"/>
    <col min="6693" max="6912" width="11.44140625" style="1"/>
    <col min="6913" max="6913" width="13.5546875" style="1" customWidth="1"/>
    <col min="6914" max="6914" width="6.6640625" style="1" customWidth="1"/>
    <col min="6915" max="6915" width="49.88671875" style="1" customWidth="1"/>
    <col min="6916" max="6916" width="21.88671875" style="1" customWidth="1"/>
    <col min="6917" max="6917" width="18.5546875" style="1" customWidth="1"/>
    <col min="6918" max="6918" width="21.33203125" style="1" customWidth="1"/>
    <col min="6919" max="6921" width="0" style="1" hidden="1" customWidth="1"/>
    <col min="6922" max="6922" width="20" style="1" customWidth="1"/>
    <col min="6923" max="6924" width="0" style="1" hidden="1" customWidth="1"/>
    <col min="6925" max="6925" width="23.5546875" style="1" customWidth="1"/>
    <col min="6926" max="6926" width="2.6640625" style="1" customWidth="1"/>
    <col min="6927" max="6946" width="0" style="1" hidden="1" customWidth="1"/>
    <col min="6947" max="6947" width="13.44140625" style="1" customWidth="1"/>
    <col min="6948" max="6948" width="15.44140625" style="1" customWidth="1"/>
    <col min="6949" max="7168" width="11.44140625" style="1"/>
    <col min="7169" max="7169" width="13.5546875" style="1" customWidth="1"/>
    <col min="7170" max="7170" width="6.6640625" style="1" customWidth="1"/>
    <col min="7171" max="7171" width="49.88671875" style="1" customWidth="1"/>
    <col min="7172" max="7172" width="21.88671875" style="1" customWidth="1"/>
    <col min="7173" max="7173" width="18.5546875" style="1" customWidth="1"/>
    <col min="7174" max="7174" width="21.33203125" style="1" customWidth="1"/>
    <col min="7175" max="7177" width="0" style="1" hidden="1" customWidth="1"/>
    <col min="7178" max="7178" width="20" style="1" customWidth="1"/>
    <col min="7179" max="7180" width="0" style="1" hidden="1" customWidth="1"/>
    <col min="7181" max="7181" width="23.5546875" style="1" customWidth="1"/>
    <col min="7182" max="7182" width="2.6640625" style="1" customWidth="1"/>
    <col min="7183" max="7202" width="0" style="1" hidden="1" customWidth="1"/>
    <col min="7203" max="7203" width="13.44140625" style="1" customWidth="1"/>
    <col min="7204" max="7204" width="15.44140625" style="1" customWidth="1"/>
    <col min="7205" max="7424" width="11.44140625" style="1"/>
    <col min="7425" max="7425" width="13.5546875" style="1" customWidth="1"/>
    <col min="7426" max="7426" width="6.6640625" style="1" customWidth="1"/>
    <col min="7427" max="7427" width="49.88671875" style="1" customWidth="1"/>
    <col min="7428" max="7428" width="21.88671875" style="1" customWidth="1"/>
    <col min="7429" max="7429" width="18.5546875" style="1" customWidth="1"/>
    <col min="7430" max="7430" width="21.33203125" style="1" customWidth="1"/>
    <col min="7431" max="7433" width="0" style="1" hidden="1" customWidth="1"/>
    <col min="7434" max="7434" width="20" style="1" customWidth="1"/>
    <col min="7435" max="7436" width="0" style="1" hidden="1" customWidth="1"/>
    <col min="7437" max="7437" width="23.5546875" style="1" customWidth="1"/>
    <col min="7438" max="7438" width="2.6640625" style="1" customWidth="1"/>
    <col min="7439" max="7458" width="0" style="1" hidden="1" customWidth="1"/>
    <col min="7459" max="7459" width="13.44140625" style="1" customWidth="1"/>
    <col min="7460" max="7460" width="15.44140625" style="1" customWidth="1"/>
    <col min="7461" max="7680" width="11.44140625" style="1"/>
    <col min="7681" max="7681" width="13.5546875" style="1" customWidth="1"/>
    <col min="7682" max="7682" width="6.6640625" style="1" customWidth="1"/>
    <col min="7683" max="7683" width="49.88671875" style="1" customWidth="1"/>
    <col min="7684" max="7684" width="21.88671875" style="1" customWidth="1"/>
    <col min="7685" max="7685" width="18.5546875" style="1" customWidth="1"/>
    <col min="7686" max="7686" width="21.33203125" style="1" customWidth="1"/>
    <col min="7687" max="7689" width="0" style="1" hidden="1" customWidth="1"/>
    <col min="7690" max="7690" width="20" style="1" customWidth="1"/>
    <col min="7691" max="7692" width="0" style="1" hidden="1" customWidth="1"/>
    <col min="7693" max="7693" width="23.5546875" style="1" customWidth="1"/>
    <col min="7694" max="7694" width="2.6640625" style="1" customWidth="1"/>
    <col min="7695" max="7714" width="0" style="1" hidden="1" customWidth="1"/>
    <col min="7715" max="7715" width="13.44140625" style="1" customWidth="1"/>
    <col min="7716" max="7716" width="15.44140625" style="1" customWidth="1"/>
    <col min="7717" max="7936" width="11.44140625" style="1"/>
    <col min="7937" max="7937" width="13.5546875" style="1" customWidth="1"/>
    <col min="7938" max="7938" width="6.6640625" style="1" customWidth="1"/>
    <col min="7939" max="7939" width="49.88671875" style="1" customWidth="1"/>
    <col min="7940" max="7940" width="21.88671875" style="1" customWidth="1"/>
    <col min="7941" max="7941" width="18.5546875" style="1" customWidth="1"/>
    <col min="7942" max="7942" width="21.33203125" style="1" customWidth="1"/>
    <col min="7943" max="7945" width="0" style="1" hidden="1" customWidth="1"/>
    <col min="7946" max="7946" width="20" style="1" customWidth="1"/>
    <col min="7947" max="7948" width="0" style="1" hidden="1" customWidth="1"/>
    <col min="7949" max="7949" width="23.5546875" style="1" customWidth="1"/>
    <col min="7950" max="7950" width="2.6640625" style="1" customWidth="1"/>
    <col min="7951" max="7970" width="0" style="1" hidden="1" customWidth="1"/>
    <col min="7971" max="7971" width="13.44140625" style="1" customWidth="1"/>
    <col min="7972" max="7972" width="15.44140625" style="1" customWidth="1"/>
    <col min="7973" max="8192" width="11.44140625" style="1"/>
    <col min="8193" max="8193" width="13.5546875" style="1" customWidth="1"/>
    <col min="8194" max="8194" width="6.6640625" style="1" customWidth="1"/>
    <col min="8195" max="8195" width="49.88671875" style="1" customWidth="1"/>
    <col min="8196" max="8196" width="21.88671875" style="1" customWidth="1"/>
    <col min="8197" max="8197" width="18.5546875" style="1" customWidth="1"/>
    <col min="8198" max="8198" width="21.33203125" style="1" customWidth="1"/>
    <col min="8199" max="8201" width="0" style="1" hidden="1" customWidth="1"/>
    <col min="8202" max="8202" width="20" style="1" customWidth="1"/>
    <col min="8203" max="8204" width="0" style="1" hidden="1" customWidth="1"/>
    <col min="8205" max="8205" width="23.5546875" style="1" customWidth="1"/>
    <col min="8206" max="8206" width="2.6640625" style="1" customWidth="1"/>
    <col min="8207" max="8226" width="0" style="1" hidden="1" customWidth="1"/>
    <col min="8227" max="8227" width="13.44140625" style="1" customWidth="1"/>
    <col min="8228" max="8228" width="15.44140625" style="1" customWidth="1"/>
    <col min="8229" max="8448" width="11.44140625" style="1"/>
    <col min="8449" max="8449" width="13.5546875" style="1" customWidth="1"/>
    <col min="8450" max="8450" width="6.6640625" style="1" customWidth="1"/>
    <col min="8451" max="8451" width="49.88671875" style="1" customWidth="1"/>
    <col min="8452" max="8452" width="21.88671875" style="1" customWidth="1"/>
    <col min="8453" max="8453" width="18.5546875" style="1" customWidth="1"/>
    <col min="8454" max="8454" width="21.33203125" style="1" customWidth="1"/>
    <col min="8455" max="8457" width="0" style="1" hidden="1" customWidth="1"/>
    <col min="8458" max="8458" width="20" style="1" customWidth="1"/>
    <col min="8459" max="8460" width="0" style="1" hidden="1" customWidth="1"/>
    <col min="8461" max="8461" width="23.5546875" style="1" customWidth="1"/>
    <col min="8462" max="8462" width="2.6640625" style="1" customWidth="1"/>
    <col min="8463" max="8482" width="0" style="1" hidden="1" customWidth="1"/>
    <col min="8483" max="8483" width="13.44140625" style="1" customWidth="1"/>
    <col min="8484" max="8484" width="15.44140625" style="1" customWidth="1"/>
    <col min="8485" max="8704" width="11.44140625" style="1"/>
    <col min="8705" max="8705" width="13.5546875" style="1" customWidth="1"/>
    <col min="8706" max="8706" width="6.6640625" style="1" customWidth="1"/>
    <col min="8707" max="8707" width="49.88671875" style="1" customWidth="1"/>
    <col min="8708" max="8708" width="21.88671875" style="1" customWidth="1"/>
    <col min="8709" max="8709" width="18.5546875" style="1" customWidth="1"/>
    <col min="8710" max="8710" width="21.33203125" style="1" customWidth="1"/>
    <col min="8711" max="8713" width="0" style="1" hidden="1" customWidth="1"/>
    <col min="8714" max="8714" width="20" style="1" customWidth="1"/>
    <col min="8715" max="8716" width="0" style="1" hidden="1" customWidth="1"/>
    <col min="8717" max="8717" width="23.5546875" style="1" customWidth="1"/>
    <col min="8718" max="8718" width="2.6640625" style="1" customWidth="1"/>
    <col min="8719" max="8738" width="0" style="1" hidden="1" customWidth="1"/>
    <col min="8739" max="8739" width="13.44140625" style="1" customWidth="1"/>
    <col min="8740" max="8740" width="15.44140625" style="1" customWidth="1"/>
    <col min="8741" max="8960" width="11.44140625" style="1"/>
    <col min="8961" max="8961" width="13.5546875" style="1" customWidth="1"/>
    <col min="8962" max="8962" width="6.6640625" style="1" customWidth="1"/>
    <col min="8963" max="8963" width="49.88671875" style="1" customWidth="1"/>
    <col min="8964" max="8964" width="21.88671875" style="1" customWidth="1"/>
    <col min="8965" max="8965" width="18.5546875" style="1" customWidth="1"/>
    <col min="8966" max="8966" width="21.33203125" style="1" customWidth="1"/>
    <col min="8967" max="8969" width="0" style="1" hidden="1" customWidth="1"/>
    <col min="8970" max="8970" width="20" style="1" customWidth="1"/>
    <col min="8971" max="8972" width="0" style="1" hidden="1" customWidth="1"/>
    <col min="8973" max="8973" width="23.5546875" style="1" customWidth="1"/>
    <col min="8974" max="8974" width="2.6640625" style="1" customWidth="1"/>
    <col min="8975" max="8994" width="0" style="1" hidden="1" customWidth="1"/>
    <col min="8995" max="8995" width="13.44140625" style="1" customWidth="1"/>
    <col min="8996" max="8996" width="15.44140625" style="1" customWidth="1"/>
    <col min="8997" max="9216" width="11.44140625" style="1"/>
    <col min="9217" max="9217" width="13.5546875" style="1" customWidth="1"/>
    <col min="9218" max="9218" width="6.6640625" style="1" customWidth="1"/>
    <col min="9219" max="9219" width="49.88671875" style="1" customWidth="1"/>
    <col min="9220" max="9220" width="21.88671875" style="1" customWidth="1"/>
    <col min="9221" max="9221" width="18.5546875" style="1" customWidth="1"/>
    <col min="9222" max="9222" width="21.33203125" style="1" customWidth="1"/>
    <col min="9223" max="9225" width="0" style="1" hidden="1" customWidth="1"/>
    <col min="9226" max="9226" width="20" style="1" customWidth="1"/>
    <col min="9227" max="9228" width="0" style="1" hidden="1" customWidth="1"/>
    <col min="9229" max="9229" width="23.5546875" style="1" customWidth="1"/>
    <col min="9230" max="9230" width="2.6640625" style="1" customWidth="1"/>
    <col min="9231" max="9250" width="0" style="1" hidden="1" customWidth="1"/>
    <col min="9251" max="9251" width="13.44140625" style="1" customWidth="1"/>
    <col min="9252" max="9252" width="15.44140625" style="1" customWidth="1"/>
    <col min="9253" max="9472" width="11.44140625" style="1"/>
    <col min="9473" max="9473" width="13.5546875" style="1" customWidth="1"/>
    <col min="9474" max="9474" width="6.6640625" style="1" customWidth="1"/>
    <col min="9475" max="9475" width="49.88671875" style="1" customWidth="1"/>
    <col min="9476" max="9476" width="21.88671875" style="1" customWidth="1"/>
    <col min="9477" max="9477" width="18.5546875" style="1" customWidth="1"/>
    <col min="9478" max="9478" width="21.33203125" style="1" customWidth="1"/>
    <col min="9479" max="9481" width="0" style="1" hidden="1" customWidth="1"/>
    <col min="9482" max="9482" width="20" style="1" customWidth="1"/>
    <col min="9483" max="9484" width="0" style="1" hidden="1" customWidth="1"/>
    <col min="9485" max="9485" width="23.5546875" style="1" customWidth="1"/>
    <col min="9486" max="9486" width="2.6640625" style="1" customWidth="1"/>
    <col min="9487" max="9506" width="0" style="1" hidden="1" customWidth="1"/>
    <col min="9507" max="9507" width="13.44140625" style="1" customWidth="1"/>
    <col min="9508" max="9508" width="15.44140625" style="1" customWidth="1"/>
    <col min="9509" max="9728" width="11.44140625" style="1"/>
    <col min="9729" max="9729" width="13.5546875" style="1" customWidth="1"/>
    <col min="9730" max="9730" width="6.6640625" style="1" customWidth="1"/>
    <col min="9731" max="9731" width="49.88671875" style="1" customWidth="1"/>
    <col min="9732" max="9732" width="21.88671875" style="1" customWidth="1"/>
    <col min="9733" max="9733" width="18.5546875" style="1" customWidth="1"/>
    <col min="9734" max="9734" width="21.33203125" style="1" customWidth="1"/>
    <col min="9735" max="9737" width="0" style="1" hidden="1" customWidth="1"/>
    <col min="9738" max="9738" width="20" style="1" customWidth="1"/>
    <col min="9739" max="9740" width="0" style="1" hidden="1" customWidth="1"/>
    <col min="9741" max="9741" width="23.5546875" style="1" customWidth="1"/>
    <col min="9742" max="9742" width="2.6640625" style="1" customWidth="1"/>
    <col min="9743" max="9762" width="0" style="1" hidden="1" customWidth="1"/>
    <col min="9763" max="9763" width="13.44140625" style="1" customWidth="1"/>
    <col min="9764" max="9764" width="15.44140625" style="1" customWidth="1"/>
    <col min="9765" max="9984" width="11.44140625" style="1"/>
    <col min="9985" max="9985" width="13.5546875" style="1" customWidth="1"/>
    <col min="9986" max="9986" width="6.6640625" style="1" customWidth="1"/>
    <col min="9987" max="9987" width="49.88671875" style="1" customWidth="1"/>
    <col min="9988" max="9988" width="21.88671875" style="1" customWidth="1"/>
    <col min="9989" max="9989" width="18.5546875" style="1" customWidth="1"/>
    <col min="9990" max="9990" width="21.33203125" style="1" customWidth="1"/>
    <col min="9991" max="9993" width="0" style="1" hidden="1" customWidth="1"/>
    <col min="9994" max="9994" width="20" style="1" customWidth="1"/>
    <col min="9995" max="9996" width="0" style="1" hidden="1" customWidth="1"/>
    <col min="9997" max="9997" width="23.5546875" style="1" customWidth="1"/>
    <col min="9998" max="9998" width="2.6640625" style="1" customWidth="1"/>
    <col min="9999" max="10018" width="0" style="1" hidden="1" customWidth="1"/>
    <col min="10019" max="10019" width="13.44140625" style="1" customWidth="1"/>
    <col min="10020" max="10020" width="15.44140625" style="1" customWidth="1"/>
    <col min="10021" max="10240" width="11.44140625" style="1"/>
    <col min="10241" max="10241" width="13.5546875" style="1" customWidth="1"/>
    <col min="10242" max="10242" width="6.6640625" style="1" customWidth="1"/>
    <col min="10243" max="10243" width="49.88671875" style="1" customWidth="1"/>
    <col min="10244" max="10244" width="21.88671875" style="1" customWidth="1"/>
    <col min="10245" max="10245" width="18.5546875" style="1" customWidth="1"/>
    <col min="10246" max="10246" width="21.33203125" style="1" customWidth="1"/>
    <col min="10247" max="10249" width="0" style="1" hidden="1" customWidth="1"/>
    <col min="10250" max="10250" width="20" style="1" customWidth="1"/>
    <col min="10251" max="10252" width="0" style="1" hidden="1" customWidth="1"/>
    <col min="10253" max="10253" width="23.5546875" style="1" customWidth="1"/>
    <col min="10254" max="10254" width="2.6640625" style="1" customWidth="1"/>
    <col min="10255" max="10274" width="0" style="1" hidden="1" customWidth="1"/>
    <col min="10275" max="10275" width="13.44140625" style="1" customWidth="1"/>
    <col min="10276" max="10276" width="15.44140625" style="1" customWidth="1"/>
    <col min="10277" max="10496" width="11.44140625" style="1"/>
    <col min="10497" max="10497" width="13.5546875" style="1" customWidth="1"/>
    <col min="10498" max="10498" width="6.6640625" style="1" customWidth="1"/>
    <col min="10499" max="10499" width="49.88671875" style="1" customWidth="1"/>
    <col min="10500" max="10500" width="21.88671875" style="1" customWidth="1"/>
    <col min="10501" max="10501" width="18.5546875" style="1" customWidth="1"/>
    <col min="10502" max="10502" width="21.33203125" style="1" customWidth="1"/>
    <col min="10503" max="10505" width="0" style="1" hidden="1" customWidth="1"/>
    <col min="10506" max="10506" width="20" style="1" customWidth="1"/>
    <col min="10507" max="10508" width="0" style="1" hidden="1" customWidth="1"/>
    <col min="10509" max="10509" width="23.5546875" style="1" customWidth="1"/>
    <col min="10510" max="10510" width="2.6640625" style="1" customWidth="1"/>
    <col min="10511" max="10530" width="0" style="1" hidden="1" customWidth="1"/>
    <col min="10531" max="10531" width="13.44140625" style="1" customWidth="1"/>
    <col min="10532" max="10532" width="15.44140625" style="1" customWidth="1"/>
    <col min="10533" max="10752" width="11.44140625" style="1"/>
    <col min="10753" max="10753" width="13.5546875" style="1" customWidth="1"/>
    <col min="10754" max="10754" width="6.6640625" style="1" customWidth="1"/>
    <col min="10755" max="10755" width="49.88671875" style="1" customWidth="1"/>
    <col min="10756" max="10756" width="21.88671875" style="1" customWidth="1"/>
    <col min="10757" max="10757" width="18.5546875" style="1" customWidth="1"/>
    <col min="10758" max="10758" width="21.33203125" style="1" customWidth="1"/>
    <col min="10759" max="10761" width="0" style="1" hidden="1" customWidth="1"/>
    <col min="10762" max="10762" width="20" style="1" customWidth="1"/>
    <col min="10763" max="10764" width="0" style="1" hidden="1" customWidth="1"/>
    <col min="10765" max="10765" width="23.5546875" style="1" customWidth="1"/>
    <col min="10766" max="10766" width="2.6640625" style="1" customWidth="1"/>
    <col min="10767" max="10786" width="0" style="1" hidden="1" customWidth="1"/>
    <col min="10787" max="10787" width="13.44140625" style="1" customWidth="1"/>
    <col min="10788" max="10788" width="15.44140625" style="1" customWidth="1"/>
    <col min="10789" max="11008" width="11.44140625" style="1"/>
    <col min="11009" max="11009" width="13.5546875" style="1" customWidth="1"/>
    <col min="11010" max="11010" width="6.6640625" style="1" customWidth="1"/>
    <col min="11011" max="11011" width="49.88671875" style="1" customWidth="1"/>
    <col min="11012" max="11012" width="21.88671875" style="1" customWidth="1"/>
    <col min="11013" max="11013" width="18.5546875" style="1" customWidth="1"/>
    <col min="11014" max="11014" width="21.33203125" style="1" customWidth="1"/>
    <col min="11015" max="11017" width="0" style="1" hidden="1" customWidth="1"/>
    <col min="11018" max="11018" width="20" style="1" customWidth="1"/>
    <col min="11019" max="11020" width="0" style="1" hidden="1" customWidth="1"/>
    <col min="11021" max="11021" width="23.5546875" style="1" customWidth="1"/>
    <col min="11022" max="11022" width="2.6640625" style="1" customWidth="1"/>
    <col min="11023" max="11042" width="0" style="1" hidden="1" customWidth="1"/>
    <col min="11043" max="11043" width="13.44140625" style="1" customWidth="1"/>
    <col min="11044" max="11044" width="15.44140625" style="1" customWidth="1"/>
    <col min="11045" max="11264" width="11.44140625" style="1"/>
    <col min="11265" max="11265" width="13.5546875" style="1" customWidth="1"/>
    <col min="11266" max="11266" width="6.6640625" style="1" customWidth="1"/>
    <col min="11267" max="11267" width="49.88671875" style="1" customWidth="1"/>
    <col min="11268" max="11268" width="21.88671875" style="1" customWidth="1"/>
    <col min="11269" max="11269" width="18.5546875" style="1" customWidth="1"/>
    <col min="11270" max="11270" width="21.33203125" style="1" customWidth="1"/>
    <col min="11271" max="11273" width="0" style="1" hidden="1" customWidth="1"/>
    <col min="11274" max="11274" width="20" style="1" customWidth="1"/>
    <col min="11275" max="11276" width="0" style="1" hidden="1" customWidth="1"/>
    <col min="11277" max="11277" width="23.5546875" style="1" customWidth="1"/>
    <col min="11278" max="11278" width="2.6640625" style="1" customWidth="1"/>
    <col min="11279" max="11298" width="0" style="1" hidden="1" customWidth="1"/>
    <col min="11299" max="11299" width="13.44140625" style="1" customWidth="1"/>
    <col min="11300" max="11300" width="15.44140625" style="1" customWidth="1"/>
    <col min="11301" max="11520" width="11.44140625" style="1"/>
    <col min="11521" max="11521" width="13.5546875" style="1" customWidth="1"/>
    <col min="11522" max="11522" width="6.6640625" style="1" customWidth="1"/>
    <col min="11523" max="11523" width="49.88671875" style="1" customWidth="1"/>
    <col min="11524" max="11524" width="21.88671875" style="1" customWidth="1"/>
    <col min="11525" max="11525" width="18.5546875" style="1" customWidth="1"/>
    <col min="11526" max="11526" width="21.33203125" style="1" customWidth="1"/>
    <col min="11527" max="11529" width="0" style="1" hidden="1" customWidth="1"/>
    <col min="11530" max="11530" width="20" style="1" customWidth="1"/>
    <col min="11531" max="11532" width="0" style="1" hidden="1" customWidth="1"/>
    <col min="11533" max="11533" width="23.5546875" style="1" customWidth="1"/>
    <col min="11534" max="11534" width="2.6640625" style="1" customWidth="1"/>
    <col min="11535" max="11554" width="0" style="1" hidden="1" customWidth="1"/>
    <col min="11555" max="11555" width="13.44140625" style="1" customWidth="1"/>
    <col min="11556" max="11556" width="15.44140625" style="1" customWidth="1"/>
    <col min="11557" max="11776" width="11.44140625" style="1"/>
    <col min="11777" max="11777" width="13.5546875" style="1" customWidth="1"/>
    <col min="11778" max="11778" width="6.6640625" style="1" customWidth="1"/>
    <col min="11779" max="11779" width="49.88671875" style="1" customWidth="1"/>
    <col min="11780" max="11780" width="21.88671875" style="1" customWidth="1"/>
    <col min="11781" max="11781" width="18.5546875" style="1" customWidth="1"/>
    <col min="11782" max="11782" width="21.33203125" style="1" customWidth="1"/>
    <col min="11783" max="11785" width="0" style="1" hidden="1" customWidth="1"/>
    <col min="11786" max="11786" width="20" style="1" customWidth="1"/>
    <col min="11787" max="11788" width="0" style="1" hidden="1" customWidth="1"/>
    <col min="11789" max="11789" width="23.5546875" style="1" customWidth="1"/>
    <col min="11790" max="11790" width="2.6640625" style="1" customWidth="1"/>
    <col min="11791" max="11810" width="0" style="1" hidden="1" customWidth="1"/>
    <col min="11811" max="11811" width="13.44140625" style="1" customWidth="1"/>
    <col min="11812" max="11812" width="15.44140625" style="1" customWidth="1"/>
    <col min="11813" max="12032" width="11.44140625" style="1"/>
    <col min="12033" max="12033" width="13.5546875" style="1" customWidth="1"/>
    <col min="12034" max="12034" width="6.6640625" style="1" customWidth="1"/>
    <col min="12035" max="12035" width="49.88671875" style="1" customWidth="1"/>
    <col min="12036" max="12036" width="21.88671875" style="1" customWidth="1"/>
    <col min="12037" max="12037" width="18.5546875" style="1" customWidth="1"/>
    <col min="12038" max="12038" width="21.33203125" style="1" customWidth="1"/>
    <col min="12039" max="12041" width="0" style="1" hidden="1" customWidth="1"/>
    <col min="12042" max="12042" width="20" style="1" customWidth="1"/>
    <col min="12043" max="12044" width="0" style="1" hidden="1" customWidth="1"/>
    <col min="12045" max="12045" width="23.5546875" style="1" customWidth="1"/>
    <col min="12046" max="12046" width="2.6640625" style="1" customWidth="1"/>
    <col min="12047" max="12066" width="0" style="1" hidden="1" customWidth="1"/>
    <col min="12067" max="12067" width="13.44140625" style="1" customWidth="1"/>
    <col min="12068" max="12068" width="15.44140625" style="1" customWidth="1"/>
    <col min="12069" max="12288" width="11.44140625" style="1"/>
    <col min="12289" max="12289" width="13.5546875" style="1" customWidth="1"/>
    <col min="12290" max="12290" width="6.6640625" style="1" customWidth="1"/>
    <col min="12291" max="12291" width="49.88671875" style="1" customWidth="1"/>
    <col min="12292" max="12292" width="21.88671875" style="1" customWidth="1"/>
    <col min="12293" max="12293" width="18.5546875" style="1" customWidth="1"/>
    <col min="12294" max="12294" width="21.33203125" style="1" customWidth="1"/>
    <col min="12295" max="12297" width="0" style="1" hidden="1" customWidth="1"/>
    <col min="12298" max="12298" width="20" style="1" customWidth="1"/>
    <col min="12299" max="12300" width="0" style="1" hidden="1" customWidth="1"/>
    <col min="12301" max="12301" width="23.5546875" style="1" customWidth="1"/>
    <col min="12302" max="12302" width="2.6640625" style="1" customWidth="1"/>
    <col min="12303" max="12322" width="0" style="1" hidden="1" customWidth="1"/>
    <col min="12323" max="12323" width="13.44140625" style="1" customWidth="1"/>
    <col min="12324" max="12324" width="15.44140625" style="1" customWidth="1"/>
    <col min="12325" max="12544" width="11.44140625" style="1"/>
    <col min="12545" max="12545" width="13.5546875" style="1" customWidth="1"/>
    <col min="12546" max="12546" width="6.6640625" style="1" customWidth="1"/>
    <col min="12547" max="12547" width="49.88671875" style="1" customWidth="1"/>
    <col min="12548" max="12548" width="21.88671875" style="1" customWidth="1"/>
    <col min="12549" max="12549" width="18.5546875" style="1" customWidth="1"/>
    <col min="12550" max="12550" width="21.33203125" style="1" customWidth="1"/>
    <col min="12551" max="12553" width="0" style="1" hidden="1" customWidth="1"/>
    <col min="12554" max="12554" width="20" style="1" customWidth="1"/>
    <col min="12555" max="12556" width="0" style="1" hidden="1" customWidth="1"/>
    <col min="12557" max="12557" width="23.5546875" style="1" customWidth="1"/>
    <col min="12558" max="12558" width="2.6640625" style="1" customWidth="1"/>
    <col min="12559" max="12578" width="0" style="1" hidden="1" customWidth="1"/>
    <col min="12579" max="12579" width="13.44140625" style="1" customWidth="1"/>
    <col min="12580" max="12580" width="15.44140625" style="1" customWidth="1"/>
    <col min="12581" max="12800" width="11.44140625" style="1"/>
    <col min="12801" max="12801" width="13.5546875" style="1" customWidth="1"/>
    <col min="12802" max="12802" width="6.6640625" style="1" customWidth="1"/>
    <col min="12803" max="12803" width="49.88671875" style="1" customWidth="1"/>
    <col min="12804" max="12804" width="21.88671875" style="1" customWidth="1"/>
    <col min="12805" max="12805" width="18.5546875" style="1" customWidth="1"/>
    <col min="12806" max="12806" width="21.33203125" style="1" customWidth="1"/>
    <col min="12807" max="12809" width="0" style="1" hidden="1" customWidth="1"/>
    <col min="12810" max="12810" width="20" style="1" customWidth="1"/>
    <col min="12811" max="12812" width="0" style="1" hidden="1" customWidth="1"/>
    <col min="12813" max="12813" width="23.5546875" style="1" customWidth="1"/>
    <col min="12814" max="12814" width="2.6640625" style="1" customWidth="1"/>
    <col min="12815" max="12834" width="0" style="1" hidden="1" customWidth="1"/>
    <col min="12835" max="12835" width="13.44140625" style="1" customWidth="1"/>
    <col min="12836" max="12836" width="15.44140625" style="1" customWidth="1"/>
    <col min="12837" max="13056" width="11.44140625" style="1"/>
    <col min="13057" max="13057" width="13.5546875" style="1" customWidth="1"/>
    <col min="13058" max="13058" width="6.6640625" style="1" customWidth="1"/>
    <col min="13059" max="13059" width="49.88671875" style="1" customWidth="1"/>
    <col min="13060" max="13060" width="21.88671875" style="1" customWidth="1"/>
    <col min="13061" max="13061" width="18.5546875" style="1" customWidth="1"/>
    <col min="13062" max="13062" width="21.33203125" style="1" customWidth="1"/>
    <col min="13063" max="13065" width="0" style="1" hidden="1" customWidth="1"/>
    <col min="13066" max="13066" width="20" style="1" customWidth="1"/>
    <col min="13067" max="13068" width="0" style="1" hidden="1" customWidth="1"/>
    <col min="13069" max="13069" width="23.5546875" style="1" customWidth="1"/>
    <col min="13070" max="13070" width="2.6640625" style="1" customWidth="1"/>
    <col min="13071" max="13090" width="0" style="1" hidden="1" customWidth="1"/>
    <col min="13091" max="13091" width="13.44140625" style="1" customWidth="1"/>
    <col min="13092" max="13092" width="15.44140625" style="1" customWidth="1"/>
    <col min="13093" max="13312" width="11.44140625" style="1"/>
    <col min="13313" max="13313" width="13.5546875" style="1" customWidth="1"/>
    <col min="13314" max="13314" width="6.6640625" style="1" customWidth="1"/>
    <col min="13315" max="13315" width="49.88671875" style="1" customWidth="1"/>
    <col min="13316" max="13316" width="21.88671875" style="1" customWidth="1"/>
    <col min="13317" max="13317" width="18.5546875" style="1" customWidth="1"/>
    <col min="13318" max="13318" width="21.33203125" style="1" customWidth="1"/>
    <col min="13319" max="13321" width="0" style="1" hidden="1" customWidth="1"/>
    <col min="13322" max="13322" width="20" style="1" customWidth="1"/>
    <col min="13323" max="13324" width="0" style="1" hidden="1" customWidth="1"/>
    <col min="13325" max="13325" width="23.5546875" style="1" customWidth="1"/>
    <col min="13326" max="13326" width="2.6640625" style="1" customWidth="1"/>
    <col min="13327" max="13346" width="0" style="1" hidden="1" customWidth="1"/>
    <col min="13347" max="13347" width="13.44140625" style="1" customWidth="1"/>
    <col min="13348" max="13348" width="15.44140625" style="1" customWidth="1"/>
    <col min="13349" max="13568" width="11.44140625" style="1"/>
    <col min="13569" max="13569" width="13.5546875" style="1" customWidth="1"/>
    <col min="13570" max="13570" width="6.6640625" style="1" customWidth="1"/>
    <col min="13571" max="13571" width="49.88671875" style="1" customWidth="1"/>
    <col min="13572" max="13572" width="21.88671875" style="1" customWidth="1"/>
    <col min="13573" max="13573" width="18.5546875" style="1" customWidth="1"/>
    <col min="13574" max="13574" width="21.33203125" style="1" customWidth="1"/>
    <col min="13575" max="13577" width="0" style="1" hidden="1" customWidth="1"/>
    <col min="13578" max="13578" width="20" style="1" customWidth="1"/>
    <col min="13579" max="13580" width="0" style="1" hidden="1" customWidth="1"/>
    <col min="13581" max="13581" width="23.5546875" style="1" customWidth="1"/>
    <col min="13582" max="13582" width="2.6640625" style="1" customWidth="1"/>
    <col min="13583" max="13602" width="0" style="1" hidden="1" customWidth="1"/>
    <col min="13603" max="13603" width="13.44140625" style="1" customWidth="1"/>
    <col min="13604" max="13604" width="15.44140625" style="1" customWidth="1"/>
    <col min="13605" max="13824" width="11.44140625" style="1"/>
    <col min="13825" max="13825" width="13.5546875" style="1" customWidth="1"/>
    <col min="13826" max="13826" width="6.6640625" style="1" customWidth="1"/>
    <col min="13827" max="13827" width="49.88671875" style="1" customWidth="1"/>
    <col min="13828" max="13828" width="21.88671875" style="1" customWidth="1"/>
    <col min="13829" max="13829" width="18.5546875" style="1" customWidth="1"/>
    <col min="13830" max="13830" width="21.33203125" style="1" customWidth="1"/>
    <col min="13831" max="13833" width="0" style="1" hidden="1" customWidth="1"/>
    <col min="13834" max="13834" width="20" style="1" customWidth="1"/>
    <col min="13835" max="13836" width="0" style="1" hidden="1" customWidth="1"/>
    <col min="13837" max="13837" width="23.5546875" style="1" customWidth="1"/>
    <col min="13838" max="13838" width="2.6640625" style="1" customWidth="1"/>
    <col min="13839" max="13858" width="0" style="1" hidden="1" customWidth="1"/>
    <col min="13859" max="13859" width="13.44140625" style="1" customWidth="1"/>
    <col min="13860" max="13860" width="15.44140625" style="1" customWidth="1"/>
    <col min="13861" max="14080" width="11.44140625" style="1"/>
    <col min="14081" max="14081" width="13.5546875" style="1" customWidth="1"/>
    <col min="14082" max="14082" width="6.6640625" style="1" customWidth="1"/>
    <col min="14083" max="14083" width="49.88671875" style="1" customWidth="1"/>
    <col min="14084" max="14084" width="21.88671875" style="1" customWidth="1"/>
    <col min="14085" max="14085" width="18.5546875" style="1" customWidth="1"/>
    <col min="14086" max="14086" width="21.33203125" style="1" customWidth="1"/>
    <col min="14087" max="14089" width="0" style="1" hidden="1" customWidth="1"/>
    <col min="14090" max="14090" width="20" style="1" customWidth="1"/>
    <col min="14091" max="14092" width="0" style="1" hidden="1" customWidth="1"/>
    <col min="14093" max="14093" width="23.5546875" style="1" customWidth="1"/>
    <col min="14094" max="14094" width="2.6640625" style="1" customWidth="1"/>
    <col min="14095" max="14114" width="0" style="1" hidden="1" customWidth="1"/>
    <col min="14115" max="14115" width="13.44140625" style="1" customWidth="1"/>
    <col min="14116" max="14116" width="15.44140625" style="1" customWidth="1"/>
    <col min="14117" max="14336" width="11.44140625" style="1"/>
    <col min="14337" max="14337" width="13.5546875" style="1" customWidth="1"/>
    <col min="14338" max="14338" width="6.6640625" style="1" customWidth="1"/>
    <col min="14339" max="14339" width="49.88671875" style="1" customWidth="1"/>
    <col min="14340" max="14340" width="21.88671875" style="1" customWidth="1"/>
    <col min="14341" max="14341" width="18.5546875" style="1" customWidth="1"/>
    <col min="14342" max="14342" width="21.33203125" style="1" customWidth="1"/>
    <col min="14343" max="14345" width="0" style="1" hidden="1" customWidth="1"/>
    <col min="14346" max="14346" width="20" style="1" customWidth="1"/>
    <col min="14347" max="14348" width="0" style="1" hidden="1" customWidth="1"/>
    <col min="14349" max="14349" width="23.5546875" style="1" customWidth="1"/>
    <col min="14350" max="14350" width="2.6640625" style="1" customWidth="1"/>
    <col min="14351" max="14370" width="0" style="1" hidden="1" customWidth="1"/>
    <col min="14371" max="14371" width="13.44140625" style="1" customWidth="1"/>
    <col min="14372" max="14372" width="15.44140625" style="1" customWidth="1"/>
    <col min="14373" max="14592" width="11.44140625" style="1"/>
    <col min="14593" max="14593" width="13.5546875" style="1" customWidth="1"/>
    <col min="14594" max="14594" width="6.6640625" style="1" customWidth="1"/>
    <col min="14595" max="14595" width="49.88671875" style="1" customWidth="1"/>
    <col min="14596" max="14596" width="21.88671875" style="1" customWidth="1"/>
    <col min="14597" max="14597" width="18.5546875" style="1" customWidth="1"/>
    <col min="14598" max="14598" width="21.33203125" style="1" customWidth="1"/>
    <col min="14599" max="14601" width="0" style="1" hidden="1" customWidth="1"/>
    <col min="14602" max="14602" width="20" style="1" customWidth="1"/>
    <col min="14603" max="14604" width="0" style="1" hidden="1" customWidth="1"/>
    <col min="14605" max="14605" width="23.5546875" style="1" customWidth="1"/>
    <col min="14606" max="14606" width="2.6640625" style="1" customWidth="1"/>
    <col min="14607" max="14626" width="0" style="1" hidden="1" customWidth="1"/>
    <col min="14627" max="14627" width="13.44140625" style="1" customWidth="1"/>
    <col min="14628" max="14628" width="15.44140625" style="1" customWidth="1"/>
    <col min="14629" max="14848" width="11.44140625" style="1"/>
    <col min="14849" max="14849" width="13.5546875" style="1" customWidth="1"/>
    <col min="14850" max="14850" width="6.6640625" style="1" customWidth="1"/>
    <col min="14851" max="14851" width="49.88671875" style="1" customWidth="1"/>
    <col min="14852" max="14852" width="21.88671875" style="1" customWidth="1"/>
    <col min="14853" max="14853" width="18.5546875" style="1" customWidth="1"/>
    <col min="14854" max="14854" width="21.33203125" style="1" customWidth="1"/>
    <col min="14855" max="14857" width="0" style="1" hidden="1" customWidth="1"/>
    <col min="14858" max="14858" width="20" style="1" customWidth="1"/>
    <col min="14859" max="14860" width="0" style="1" hidden="1" customWidth="1"/>
    <col min="14861" max="14861" width="23.5546875" style="1" customWidth="1"/>
    <col min="14862" max="14862" width="2.6640625" style="1" customWidth="1"/>
    <col min="14863" max="14882" width="0" style="1" hidden="1" customWidth="1"/>
    <col min="14883" max="14883" width="13.44140625" style="1" customWidth="1"/>
    <col min="14884" max="14884" width="15.44140625" style="1" customWidth="1"/>
    <col min="14885" max="15104" width="11.44140625" style="1"/>
    <col min="15105" max="15105" width="13.5546875" style="1" customWidth="1"/>
    <col min="15106" max="15106" width="6.6640625" style="1" customWidth="1"/>
    <col min="15107" max="15107" width="49.88671875" style="1" customWidth="1"/>
    <col min="15108" max="15108" width="21.88671875" style="1" customWidth="1"/>
    <col min="15109" max="15109" width="18.5546875" style="1" customWidth="1"/>
    <col min="15110" max="15110" width="21.33203125" style="1" customWidth="1"/>
    <col min="15111" max="15113" width="0" style="1" hidden="1" customWidth="1"/>
    <col min="15114" max="15114" width="20" style="1" customWidth="1"/>
    <col min="15115" max="15116" width="0" style="1" hidden="1" customWidth="1"/>
    <col min="15117" max="15117" width="23.5546875" style="1" customWidth="1"/>
    <col min="15118" max="15118" width="2.6640625" style="1" customWidth="1"/>
    <col min="15119" max="15138" width="0" style="1" hidden="1" customWidth="1"/>
    <col min="15139" max="15139" width="13.44140625" style="1" customWidth="1"/>
    <col min="15140" max="15140" width="15.44140625" style="1" customWidth="1"/>
    <col min="15141" max="15360" width="11.44140625" style="1"/>
    <col min="15361" max="15361" width="13.5546875" style="1" customWidth="1"/>
    <col min="15362" max="15362" width="6.6640625" style="1" customWidth="1"/>
    <col min="15363" max="15363" width="49.88671875" style="1" customWidth="1"/>
    <col min="15364" max="15364" width="21.88671875" style="1" customWidth="1"/>
    <col min="15365" max="15365" width="18.5546875" style="1" customWidth="1"/>
    <col min="15366" max="15366" width="21.33203125" style="1" customWidth="1"/>
    <col min="15367" max="15369" width="0" style="1" hidden="1" customWidth="1"/>
    <col min="15370" max="15370" width="20" style="1" customWidth="1"/>
    <col min="15371" max="15372" width="0" style="1" hidden="1" customWidth="1"/>
    <col min="15373" max="15373" width="23.5546875" style="1" customWidth="1"/>
    <col min="15374" max="15374" width="2.6640625" style="1" customWidth="1"/>
    <col min="15375" max="15394" width="0" style="1" hidden="1" customWidth="1"/>
    <col min="15395" max="15395" width="13.44140625" style="1" customWidth="1"/>
    <col min="15396" max="15396" width="15.44140625" style="1" customWidth="1"/>
    <col min="15397" max="15616" width="11.44140625" style="1"/>
    <col min="15617" max="15617" width="13.5546875" style="1" customWidth="1"/>
    <col min="15618" max="15618" width="6.6640625" style="1" customWidth="1"/>
    <col min="15619" max="15619" width="49.88671875" style="1" customWidth="1"/>
    <col min="15620" max="15620" width="21.88671875" style="1" customWidth="1"/>
    <col min="15621" max="15621" width="18.5546875" style="1" customWidth="1"/>
    <col min="15622" max="15622" width="21.33203125" style="1" customWidth="1"/>
    <col min="15623" max="15625" width="0" style="1" hidden="1" customWidth="1"/>
    <col min="15626" max="15626" width="20" style="1" customWidth="1"/>
    <col min="15627" max="15628" width="0" style="1" hidden="1" customWidth="1"/>
    <col min="15629" max="15629" width="23.5546875" style="1" customWidth="1"/>
    <col min="15630" max="15630" width="2.6640625" style="1" customWidth="1"/>
    <col min="15631" max="15650" width="0" style="1" hidden="1" customWidth="1"/>
    <col min="15651" max="15651" width="13.44140625" style="1" customWidth="1"/>
    <col min="15652" max="15652" width="15.44140625" style="1" customWidth="1"/>
    <col min="15653" max="15872" width="11.44140625" style="1"/>
    <col min="15873" max="15873" width="13.5546875" style="1" customWidth="1"/>
    <col min="15874" max="15874" width="6.6640625" style="1" customWidth="1"/>
    <col min="15875" max="15875" width="49.88671875" style="1" customWidth="1"/>
    <col min="15876" max="15876" width="21.88671875" style="1" customWidth="1"/>
    <col min="15877" max="15877" width="18.5546875" style="1" customWidth="1"/>
    <col min="15878" max="15878" width="21.33203125" style="1" customWidth="1"/>
    <col min="15879" max="15881" width="0" style="1" hidden="1" customWidth="1"/>
    <col min="15882" max="15882" width="20" style="1" customWidth="1"/>
    <col min="15883" max="15884" width="0" style="1" hidden="1" customWidth="1"/>
    <col min="15885" max="15885" width="23.5546875" style="1" customWidth="1"/>
    <col min="15886" max="15886" width="2.6640625" style="1" customWidth="1"/>
    <col min="15887" max="15906" width="0" style="1" hidden="1" customWidth="1"/>
    <col min="15907" max="15907" width="13.44140625" style="1" customWidth="1"/>
    <col min="15908" max="15908" width="15.44140625" style="1" customWidth="1"/>
    <col min="15909" max="16128" width="11.44140625" style="1"/>
    <col min="16129" max="16129" width="13.5546875" style="1" customWidth="1"/>
    <col min="16130" max="16130" width="6.6640625" style="1" customWidth="1"/>
    <col min="16131" max="16131" width="49.88671875" style="1" customWidth="1"/>
    <col min="16132" max="16132" width="21.88671875" style="1" customWidth="1"/>
    <col min="16133" max="16133" width="18.5546875" style="1" customWidth="1"/>
    <col min="16134" max="16134" width="21.33203125" style="1" customWidth="1"/>
    <col min="16135" max="16137" width="0" style="1" hidden="1" customWidth="1"/>
    <col min="16138" max="16138" width="20" style="1" customWidth="1"/>
    <col min="16139" max="16140" width="0" style="1" hidden="1" customWidth="1"/>
    <col min="16141" max="16141" width="23.5546875" style="1" customWidth="1"/>
    <col min="16142" max="16142" width="2.6640625" style="1" customWidth="1"/>
    <col min="16143" max="16162" width="0" style="1" hidden="1" customWidth="1"/>
    <col min="16163" max="16163" width="13.44140625" style="1" customWidth="1"/>
    <col min="16164" max="16164" width="15.44140625" style="1" customWidth="1"/>
    <col min="16165" max="16384" width="11.44140625" style="1"/>
  </cols>
  <sheetData>
    <row r="1" spans="1:15" ht="15" thickBot="1" x14ac:dyDescent="0.35"/>
    <row r="2" spans="1:15" x14ac:dyDescent="0.3">
      <c r="A2" s="151"/>
      <c r="B2" s="110"/>
      <c r="C2" s="110"/>
      <c r="D2" s="110"/>
      <c r="E2" s="160"/>
      <c r="F2" s="112"/>
      <c r="G2" s="112"/>
      <c r="H2" s="112"/>
      <c r="I2" s="112"/>
      <c r="J2" s="112"/>
      <c r="K2" s="112"/>
      <c r="L2" s="112"/>
      <c r="M2" s="113"/>
    </row>
    <row r="3" spans="1:15" x14ac:dyDescent="0.3">
      <c r="A3" s="729" t="s">
        <v>1</v>
      </c>
      <c r="B3" s="730"/>
      <c r="C3" s="730"/>
      <c r="D3" s="730"/>
      <c r="E3" s="730"/>
      <c r="F3" s="730"/>
      <c r="G3" s="730"/>
      <c r="H3" s="730"/>
      <c r="I3" s="730"/>
      <c r="J3" s="730"/>
      <c r="K3" s="730"/>
      <c r="L3" s="730"/>
      <c r="M3" s="731"/>
    </row>
    <row r="4" spans="1:15" x14ac:dyDescent="0.3">
      <c r="A4" s="729" t="s">
        <v>173</v>
      </c>
      <c r="B4" s="730"/>
      <c r="C4" s="730"/>
      <c r="D4" s="730"/>
      <c r="E4" s="730"/>
      <c r="F4" s="730"/>
      <c r="G4" s="730"/>
      <c r="H4" s="730"/>
      <c r="I4" s="730"/>
      <c r="J4" s="730"/>
      <c r="K4" s="730"/>
      <c r="L4" s="730"/>
      <c r="M4" s="731"/>
    </row>
    <row r="5" spans="1:15" ht="6" customHeight="1" x14ac:dyDescent="0.3">
      <c r="A5" s="2"/>
      <c r="M5" s="5"/>
    </row>
    <row r="6" spans="1:15" x14ac:dyDescent="0.3">
      <c r="A6" s="6" t="s">
        <v>0</v>
      </c>
      <c r="M6" s="5"/>
    </row>
    <row r="7" spans="1:15" ht="3" customHeight="1" x14ac:dyDescent="0.3">
      <c r="A7" s="2"/>
      <c r="M7" s="7"/>
    </row>
    <row r="8" spans="1:15" x14ac:dyDescent="0.3">
      <c r="A8" s="2" t="s">
        <v>3</v>
      </c>
      <c r="C8" s="1" t="s">
        <v>4</v>
      </c>
      <c r="F8" s="3" t="s">
        <v>97</v>
      </c>
      <c r="J8" s="3" t="s">
        <v>190</v>
      </c>
      <c r="K8" s="1"/>
      <c r="M8" s="5" t="s">
        <v>209</v>
      </c>
    </row>
    <row r="9" spans="1:15" ht="6" customHeight="1" thickBot="1" x14ac:dyDescent="0.35">
      <c r="A9" s="46"/>
      <c r="B9" s="47"/>
      <c r="C9" s="47"/>
      <c r="D9" s="47"/>
      <c r="E9" s="161"/>
      <c r="F9" s="48"/>
      <c r="G9" s="48"/>
      <c r="H9" s="48"/>
      <c r="I9" s="48"/>
      <c r="J9" s="48"/>
      <c r="K9" s="48"/>
      <c r="L9" s="48"/>
      <c r="M9" s="50"/>
    </row>
    <row r="10" spans="1:15" ht="15" thickBot="1" x14ac:dyDescent="0.35">
      <c r="A10" s="755"/>
      <c r="B10" s="756"/>
      <c r="C10" s="756"/>
      <c r="D10" s="756"/>
      <c r="E10" s="756"/>
      <c r="F10" s="756"/>
      <c r="G10" s="756"/>
      <c r="H10" s="756"/>
      <c r="I10" s="756"/>
      <c r="J10" s="756"/>
      <c r="K10" s="756"/>
      <c r="L10" s="756"/>
      <c r="M10" s="757"/>
    </row>
    <row r="11" spans="1:15" ht="65.25" customHeight="1" thickBot="1" x14ac:dyDescent="0.35">
      <c r="A11" s="162" t="s">
        <v>174</v>
      </c>
      <c r="B11" s="163"/>
      <c r="C11" s="163" t="s">
        <v>175</v>
      </c>
      <c r="D11" s="164" t="s">
        <v>176</v>
      </c>
      <c r="E11" s="165" t="s">
        <v>177</v>
      </c>
      <c r="F11" s="164" t="s">
        <v>178</v>
      </c>
      <c r="G11" s="164"/>
      <c r="H11" s="164"/>
      <c r="I11" s="164"/>
      <c r="J11" s="164" t="s">
        <v>179</v>
      </c>
      <c r="K11" s="164" t="s">
        <v>180</v>
      </c>
      <c r="L11" s="164" t="s">
        <v>181</v>
      </c>
      <c r="M11" s="166" t="s">
        <v>182</v>
      </c>
    </row>
    <row r="12" spans="1:15" ht="16.2" thickBot="1" x14ac:dyDescent="0.35">
      <c r="A12" s="15" t="s">
        <v>12</v>
      </c>
      <c r="B12" s="16"/>
      <c r="C12" s="17" t="s">
        <v>13</v>
      </c>
      <c r="D12" s="167">
        <f>+D13+D18</f>
        <v>296737873.88999999</v>
      </c>
      <c r="E12" s="168">
        <f>+E13+E18</f>
        <v>0</v>
      </c>
      <c r="F12" s="167">
        <f>+F15+F18</f>
        <v>296737873.88999999</v>
      </c>
      <c r="G12" s="169"/>
      <c r="H12" s="169"/>
      <c r="I12" s="169"/>
      <c r="J12" s="167">
        <f>+J13+J18</f>
        <v>0</v>
      </c>
      <c r="K12" s="167" t="e">
        <f>+K13+K18+#REF!</f>
        <v>#REF!</v>
      </c>
      <c r="L12" s="167" t="e">
        <f>+L13+L18+#REF!</f>
        <v>#REF!</v>
      </c>
      <c r="M12" s="170">
        <f>+M13+M18</f>
        <v>0</v>
      </c>
      <c r="O12" s="171">
        <f>+M12/F12</f>
        <v>0</v>
      </c>
    </row>
    <row r="13" spans="1:15" ht="15.6" x14ac:dyDescent="0.3">
      <c r="A13" s="56">
        <v>1</v>
      </c>
      <c r="B13" s="172"/>
      <c r="C13" s="172" t="s">
        <v>14</v>
      </c>
      <c r="D13" s="60">
        <f>+D14</f>
        <v>292916522</v>
      </c>
      <c r="E13" s="59">
        <f>+E14</f>
        <v>0</v>
      </c>
      <c r="F13" s="60">
        <f>+D13-E13</f>
        <v>292916522</v>
      </c>
      <c r="G13" s="58"/>
      <c r="H13" s="60"/>
      <c r="I13" s="60"/>
      <c r="J13" s="59">
        <f>+J14</f>
        <v>0</v>
      </c>
      <c r="K13" s="59"/>
      <c r="L13" s="59"/>
      <c r="M13" s="173">
        <f>+M14</f>
        <v>0</v>
      </c>
      <c r="O13" s="171">
        <f t="shared" ref="O13:O24" si="0">+M13/F13</f>
        <v>0</v>
      </c>
    </row>
    <row r="14" spans="1:15" ht="15.6" x14ac:dyDescent="0.3">
      <c r="A14" s="27">
        <v>10</v>
      </c>
      <c r="B14" s="174"/>
      <c r="C14" s="174" t="s">
        <v>14</v>
      </c>
      <c r="D14" s="29">
        <f>+D15</f>
        <v>292916522</v>
      </c>
      <c r="E14" s="30">
        <f>+E15</f>
        <v>0</v>
      </c>
      <c r="F14" s="29">
        <f>+D14-E14</f>
        <v>292916522</v>
      </c>
      <c r="G14" s="175"/>
      <c r="H14" s="29"/>
      <c r="I14" s="29"/>
      <c r="J14" s="30">
        <f>+J15</f>
        <v>0</v>
      </c>
      <c r="K14" s="30"/>
      <c r="L14" s="30"/>
      <c r="M14" s="176">
        <f>+M15</f>
        <v>0</v>
      </c>
      <c r="O14" s="171">
        <f t="shared" si="0"/>
        <v>0</v>
      </c>
    </row>
    <row r="15" spans="1:15" ht="15.6" x14ac:dyDescent="0.3">
      <c r="A15" s="27">
        <v>102</v>
      </c>
      <c r="B15" s="174"/>
      <c r="C15" s="174" t="s">
        <v>31</v>
      </c>
      <c r="D15" s="29">
        <f>+D16+D17</f>
        <v>292916522</v>
      </c>
      <c r="E15" s="30">
        <f>+E16+E17</f>
        <v>0</v>
      </c>
      <c r="F15" s="29">
        <f t="shared" ref="F15:F36" si="1">+D15-E15</f>
        <v>292916522</v>
      </c>
      <c r="G15" s="175"/>
      <c r="H15" s="29"/>
      <c r="I15" s="29"/>
      <c r="J15" s="30">
        <f>+J16+J17</f>
        <v>0</v>
      </c>
      <c r="K15" s="30"/>
      <c r="L15" s="30"/>
      <c r="M15" s="176">
        <f>+M16+M17</f>
        <v>0</v>
      </c>
      <c r="O15" s="171">
        <f t="shared" si="0"/>
        <v>0</v>
      </c>
    </row>
    <row r="16" spans="1:15" ht="15.6" x14ac:dyDescent="0.3">
      <c r="A16" s="27">
        <v>10212</v>
      </c>
      <c r="B16" s="28">
        <v>20</v>
      </c>
      <c r="C16" s="28" t="s">
        <v>32</v>
      </c>
      <c r="D16" s="30">
        <v>290000000</v>
      </c>
      <c r="E16" s="30">
        <v>0</v>
      </c>
      <c r="F16" s="29">
        <f t="shared" si="1"/>
        <v>290000000</v>
      </c>
      <c r="G16" s="175"/>
      <c r="H16" s="29"/>
      <c r="I16" s="29"/>
      <c r="J16" s="30">
        <v>0</v>
      </c>
      <c r="K16" s="30" t="e">
        <f>+K22+#REF!+#REF!</f>
        <v>#REF!</v>
      </c>
      <c r="L16" s="30" t="e">
        <f>+L22+#REF!+#REF!</f>
        <v>#REF!</v>
      </c>
      <c r="M16" s="176">
        <v>0</v>
      </c>
      <c r="O16" s="171">
        <f t="shared" si="0"/>
        <v>0</v>
      </c>
    </row>
    <row r="17" spans="1:35" ht="15.6" x14ac:dyDescent="0.3">
      <c r="A17" s="27">
        <v>10214</v>
      </c>
      <c r="B17" s="28">
        <v>20</v>
      </c>
      <c r="C17" s="28" t="s">
        <v>33</v>
      </c>
      <c r="D17" s="30">
        <v>2916522</v>
      </c>
      <c r="E17" s="30">
        <v>0</v>
      </c>
      <c r="F17" s="30">
        <f>+D17-E17</f>
        <v>2916522</v>
      </c>
      <c r="G17" s="30"/>
      <c r="H17" s="30"/>
      <c r="I17" s="30"/>
      <c r="J17" s="30">
        <v>0</v>
      </c>
      <c r="K17" s="30" t="e">
        <f>+#REF!+#REF!+#REF!</f>
        <v>#REF!</v>
      </c>
      <c r="L17" s="30" t="e">
        <f>+#REF!+#REF!+#REF!</f>
        <v>#REF!</v>
      </c>
      <c r="M17" s="176">
        <v>0</v>
      </c>
      <c r="O17" s="171">
        <f t="shared" si="0"/>
        <v>0</v>
      </c>
      <c r="AI17" s="145"/>
    </row>
    <row r="18" spans="1:35" ht="15.6" x14ac:dyDescent="0.3">
      <c r="A18" s="27">
        <v>2</v>
      </c>
      <c r="B18" s="174"/>
      <c r="C18" s="174" t="s">
        <v>45</v>
      </c>
      <c r="D18" s="29">
        <f>+D19</f>
        <v>3821351.89</v>
      </c>
      <c r="E18" s="30">
        <f>+E19</f>
        <v>0</v>
      </c>
      <c r="F18" s="29">
        <f t="shared" si="1"/>
        <v>3821351.89</v>
      </c>
      <c r="G18" s="175"/>
      <c r="H18" s="29"/>
      <c r="I18" s="29"/>
      <c r="J18" s="30">
        <f>+J19</f>
        <v>0</v>
      </c>
      <c r="K18" s="30"/>
      <c r="L18" s="30"/>
      <c r="M18" s="176">
        <f>+M19</f>
        <v>0</v>
      </c>
      <c r="O18" s="171">
        <f t="shared" si="0"/>
        <v>0</v>
      </c>
    </row>
    <row r="19" spans="1:35" ht="15.6" x14ac:dyDescent="0.3">
      <c r="A19" s="27">
        <v>20</v>
      </c>
      <c r="B19" s="174"/>
      <c r="C19" s="174" t="s">
        <v>45</v>
      </c>
      <c r="D19" s="29">
        <f>+D20</f>
        <v>3821351.89</v>
      </c>
      <c r="E19" s="30">
        <f>+E20</f>
        <v>0</v>
      </c>
      <c r="F19" s="29">
        <f t="shared" si="1"/>
        <v>3821351.89</v>
      </c>
      <c r="G19" s="175"/>
      <c r="H19" s="29"/>
      <c r="I19" s="29"/>
      <c r="J19" s="30">
        <f>+J20</f>
        <v>0</v>
      </c>
      <c r="K19" s="30"/>
      <c r="L19" s="30"/>
      <c r="M19" s="176">
        <f>+M20</f>
        <v>0</v>
      </c>
      <c r="O19" s="171">
        <f t="shared" si="0"/>
        <v>0</v>
      </c>
    </row>
    <row r="20" spans="1:35" ht="15.6" x14ac:dyDescent="0.3">
      <c r="A20" s="27">
        <v>204</v>
      </c>
      <c r="B20" s="174"/>
      <c r="C20" s="174" t="s">
        <v>46</v>
      </c>
      <c r="D20" s="29">
        <f>+D21+D23</f>
        <v>3821351.89</v>
      </c>
      <c r="E20" s="30">
        <f>+E21+E23</f>
        <v>0</v>
      </c>
      <c r="F20" s="29">
        <f>+D20-E20</f>
        <v>3821351.89</v>
      </c>
      <c r="G20" s="175"/>
      <c r="H20" s="29"/>
      <c r="I20" s="29"/>
      <c r="J20" s="30">
        <f>+J21+J23</f>
        <v>0</v>
      </c>
      <c r="K20" s="30" t="e">
        <f>+K21+#REF!+K23+#REF!+#REF!</f>
        <v>#REF!</v>
      </c>
      <c r="L20" s="30" t="e">
        <f>+L21+#REF!+L23+#REF!+#REF!</f>
        <v>#REF!</v>
      </c>
      <c r="M20" s="176">
        <f>+M21+M23</f>
        <v>0</v>
      </c>
      <c r="O20" s="171">
        <f t="shared" si="0"/>
        <v>0</v>
      </c>
    </row>
    <row r="21" spans="1:35" ht="15.6" x14ac:dyDescent="0.3">
      <c r="A21" s="27">
        <v>2046</v>
      </c>
      <c r="B21" s="174"/>
      <c r="C21" s="174" t="s">
        <v>55</v>
      </c>
      <c r="D21" s="29">
        <f>+D22</f>
        <v>2322702.89</v>
      </c>
      <c r="E21" s="30">
        <f>+E22</f>
        <v>0</v>
      </c>
      <c r="F21" s="29">
        <f t="shared" si="1"/>
        <v>2322702.89</v>
      </c>
      <c r="G21" s="175"/>
      <c r="H21" s="29"/>
      <c r="I21" s="29"/>
      <c r="J21" s="30">
        <f>+J22</f>
        <v>0</v>
      </c>
      <c r="K21" s="30"/>
      <c r="L21" s="30"/>
      <c r="M21" s="176">
        <f>+M22</f>
        <v>0</v>
      </c>
      <c r="O21" s="171"/>
    </row>
    <row r="22" spans="1:35" ht="15.6" x14ac:dyDescent="0.3">
      <c r="A22" s="27">
        <v>20465</v>
      </c>
      <c r="B22" s="28">
        <v>20</v>
      </c>
      <c r="C22" s="28" t="s">
        <v>57</v>
      </c>
      <c r="D22" s="29">
        <v>2322702.89</v>
      </c>
      <c r="E22" s="30">
        <v>0</v>
      </c>
      <c r="F22" s="29">
        <f t="shared" si="1"/>
        <v>2322702.89</v>
      </c>
      <c r="G22" s="175"/>
      <c r="H22" s="29"/>
      <c r="I22" s="29"/>
      <c r="J22" s="29">
        <v>0</v>
      </c>
      <c r="K22" s="29"/>
      <c r="L22" s="29"/>
      <c r="M22" s="31">
        <v>0</v>
      </c>
      <c r="O22" s="171"/>
    </row>
    <row r="23" spans="1:35" ht="15.6" x14ac:dyDescent="0.3">
      <c r="A23" s="27">
        <v>2048</v>
      </c>
      <c r="B23" s="174"/>
      <c r="C23" s="174" t="s">
        <v>60</v>
      </c>
      <c r="D23" s="29">
        <f>+D24</f>
        <v>1498649</v>
      </c>
      <c r="E23" s="30">
        <f>+E24</f>
        <v>0</v>
      </c>
      <c r="F23" s="29">
        <f t="shared" si="1"/>
        <v>1498649</v>
      </c>
      <c r="G23" s="175"/>
      <c r="H23" s="29"/>
      <c r="I23" s="29"/>
      <c r="J23" s="30">
        <f>+J24</f>
        <v>0</v>
      </c>
      <c r="K23" s="30">
        <v>0</v>
      </c>
      <c r="L23" s="30">
        <v>0</v>
      </c>
      <c r="M23" s="176">
        <f>+M24</f>
        <v>0</v>
      </c>
      <c r="O23" s="171">
        <f t="shared" si="0"/>
        <v>0</v>
      </c>
    </row>
    <row r="24" spans="1:35" ht="16.2" thickBot="1" x14ac:dyDescent="0.35">
      <c r="A24" s="74">
        <v>20486</v>
      </c>
      <c r="B24" s="75">
        <v>20</v>
      </c>
      <c r="C24" s="75" t="s">
        <v>183</v>
      </c>
      <c r="D24" s="76">
        <v>1498649</v>
      </c>
      <c r="E24" s="177">
        <v>0</v>
      </c>
      <c r="F24" s="76">
        <f t="shared" si="1"/>
        <v>1498649</v>
      </c>
      <c r="G24" s="178"/>
      <c r="H24" s="178"/>
      <c r="I24" s="178"/>
      <c r="J24" s="177">
        <v>0</v>
      </c>
      <c r="K24" s="177"/>
      <c r="L24" s="177"/>
      <c r="M24" s="179">
        <v>0</v>
      </c>
      <c r="O24" s="171">
        <f t="shared" si="0"/>
        <v>0</v>
      </c>
    </row>
    <row r="25" spans="1:35" ht="16.2" thickBot="1" x14ac:dyDescent="0.35">
      <c r="A25" s="180" t="s">
        <v>71</v>
      </c>
      <c r="B25" s="80"/>
      <c r="C25" s="143" t="s">
        <v>72</v>
      </c>
      <c r="D25" s="181">
        <f>+D26+D32+D48+D51</f>
        <v>412900058467.84998</v>
      </c>
      <c r="E25" s="181">
        <f>+E26+E32+E48+E51</f>
        <v>0</v>
      </c>
      <c r="F25" s="181">
        <f t="shared" si="1"/>
        <v>412900058467.84998</v>
      </c>
      <c r="G25" s="181"/>
      <c r="H25" s="181"/>
      <c r="I25" s="81"/>
      <c r="J25" s="181">
        <f>+J26+J32+J48+J51</f>
        <v>410401742</v>
      </c>
      <c r="K25" s="182" t="e">
        <f>+K26+K48+K51+#REF!</f>
        <v>#REF!</v>
      </c>
      <c r="L25" s="182" t="e">
        <f>+L26+L48+L51+#REF!</f>
        <v>#REF!</v>
      </c>
      <c r="M25" s="183">
        <f>+M26+M32+M48+M51</f>
        <v>410401742</v>
      </c>
      <c r="O25" s="171">
        <f>+M25/F25</f>
        <v>9.9394934339045501E-4</v>
      </c>
    </row>
    <row r="26" spans="1:35" ht="34.5" customHeight="1" x14ac:dyDescent="0.3">
      <c r="A26" s="22">
        <v>2401</v>
      </c>
      <c r="B26" s="23"/>
      <c r="C26" s="84" t="s">
        <v>149</v>
      </c>
      <c r="D26" s="184">
        <f>+D27</f>
        <v>396585907049.76001</v>
      </c>
      <c r="E26" s="25">
        <f>+E27</f>
        <v>0</v>
      </c>
      <c r="F26" s="24">
        <f t="shared" si="1"/>
        <v>396585907049.76001</v>
      </c>
      <c r="G26" s="184"/>
      <c r="H26" s="184"/>
      <c r="I26" s="24"/>
      <c r="J26" s="25">
        <f>+J27</f>
        <v>0</v>
      </c>
      <c r="K26" s="25">
        <v>0</v>
      </c>
      <c r="L26" s="25">
        <v>0</v>
      </c>
      <c r="M26" s="185">
        <f>+M27</f>
        <v>0</v>
      </c>
      <c r="O26" s="171">
        <f>+M26/F26</f>
        <v>0</v>
      </c>
    </row>
    <row r="27" spans="1:35" ht="15" customHeight="1" x14ac:dyDescent="0.3">
      <c r="A27" s="27">
        <v>2401600</v>
      </c>
      <c r="B27" s="28"/>
      <c r="C27" s="33" t="s">
        <v>73</v>
      </c>
      <c r="D27" s="175">
        <f>SUM(D28:D31)</f>
        <v>396585907049.76001</v>
      </c>
      <c r="E27" s="30">
        <f>SUM(E28:E31)</f>
        <v>0</v>
      </c>
      <c r="F27" s="29">
        <f t="shared" si="1"/>
        <v>396585907049.76001</v>
      </c>
      <c r="G27" s="175"/>
      <c r="H27" s="175"/>
      <c r="I27" s="29"/>
      <c r="J27" s="30">
        <f>SUM(J28:J31)</f>
        <v>0</v>
      </c>
      <c r="K27" s="30">
        <f>SUM(K28:K30)</f>
        <v>0</v>
      </c>
      <c r="L27" s="30">
        <f>SUM(L28:L30)</f>
        <v>0</v>
      </c>
      <c r="M27" s="176">
        <f>SUM(M28:M31)</f>
        <v>0</v>
      </c>
      <c r="O27" s="171">
        <f>+M27/F27</f>
        <v>0</v>
      </c>
    </row>
    <row r="28" spans="1:35" ht="45" customHeight="1" x14ac:dyDescent="0.3">
      <c r="A28" s="27">
        <v>240106003</v>
      </c>
      <c r="B28" s="28">
        <v>11</v>
      </c>
      <c r="C28" s="33" t="s">
        <v>81</v>
      </c>
      <c r="D28" s="175">
        <v>2893969159.4200001</v>
      </c>
      <c r="E28" s="30">
        <v>0</v>
      </c>
      <c r="F28" s="29">
        <f t="shared" si="1"/>
        <v>2893969159.4200001</v>
      </c>
      <c r="G28" s="175"/>
      <c r="H28" s="175"/>
      <c r="I28" s="29"/>
      <c r="J28" s="30">
        <v>0</v>
      </c>
      <c r="K28" s="30">
        <v>0</v>
      </c>
      <c r="L28" s="30">
        <v>0</v>
      </c>
      <c r="M28" s="176">
        <v>0</v>
      </c>
      <c r="O28" s="171">
        <f>+M28/F28</f>
        <v>0</v>
      </c>
    </row>
    <row r="29" spans="1:35" ht="45" customHeight="1" x14ac:dyDescent="0.3">
      <c r="A29" s="27">
        <v>240106003</v>
      </c>
      <c r="B29" s="28">
        <v>13</v>
      </c>
      <c r="C29" s="33" t="s">
        <v>81</v>
      </c>
      <c r="D29" s="175">
        <v>2540310928.3400002</v>
      </c>
      <c r="E29" s="30">
        <v>0</v>
      </c>
      <c r="F29" s="29">
        <f t="shared" si="1"/>
        <v>2540310928.3400002</v>
      </c>
      <c r="G29" s="175"/>
      <c r="H29" s="175"/>
      <c r="I29" s="29"/>
      <c r="J29" s="30">
        <v>0</v>
      </c>
      <c r="K29" s="30">
        <v>0</v>
      </c>
      <c r="L29" s="30">
        <v>0</v>
      </c>
      <c r="M29" s="176">
        <v>0</v>
      </c>
      <c r="O29" s="171"/>
    </row>
    <row r="30" spans="1:35" ht="45" customHeight="1" x14ac:dyDescent="0.3">
      <c r="A30" s="27">
        <v>240106003</v>
      </c>
      <c r="B30" s="28">
        <v>20</v>
      </c>
      <c r="C30" s="33" t="s">
        <v>81</v>
      </c>
      <c r="D30" s="175">
        <v>1481163638</v>
      </c>
      <c r="E30" s="30">
        <v>0</v>
      </c>
      <c r="F30" s="29">
        <f t="shared" si="1"/>
        <v>1481163638</v>
      </c>
      <c r="G30" s="175"/>
      <c r="H30" s="175"/>
      <c r="I30" s="29"/>
      <c r="J30" s="30">
        <v>0</v>
      </c>
      <c r="K30" s="30">
        <v>0</v>
      </c>
      <c r="L30" s="30">
        <v>0</v>
      </c>
      <c r="M30" s="176">
        <v>0</v>
      </c>
      <c r="O30" s="171"/>
    </row>
    <row r="31" spans="1:35" ht="45" customHeight="1" x14ac:dyDescent="0.3">
      <c r="A31" s="27">
        <v>2401060012</v>
      </c>
      <c r="B31" s="28">
        <v>11</v>
      </c>
      <c r="C31" s="33" t="s">
        <v>76</v>
      </c>
      <c r="D31" s="175">
        <v>389670463324</v>
      </c>
      <c r="E31" s="30">
        <v>0</v>
      </c>
      <c r="F31" s="29">
        <f t="shared" si="1"/>
        <v>389670463324</v>
      </c>
      <c r="G31" s="175"/>
      <c r="H31" s="175"/>
      <c r="I31" s="29"/>
      <c r="J31" s="30">
        <v>0</v>
      </c>
      <c r="K31" s="30"/>
      <c r="L31" s="30"/>
      <c r="M31" s="176">
        <v>0</v>
      </c>
      <c r="O31" s="171"/>
    </row>
    <row r="32" spans="1:35" ht="33" customHeight="1" x14ac:dyDescent="0.3">
      <c r="A32" s="27">
        <v>2404</v>
      </c>
      <c r="B32" s="28"/>
      <c r="C32" s="33" t="s">
        <v>157</v>
      </c>
      <c r="D32" s="175">
        <f>+D33</f>
        <v>1828209102</v>
      </c>
      <c r="E32" s="30">
        <f>+E33</f>
        <v>0</v>
      </c>
      <c r="F32" s="29">
        <f t="shared" si="1"/>
        <v>1828209102</v>
      </c>
      <c r="G32" s="175"/>
      <c r="H32" s="175"/>
      <c r="I32" s="29"/>
      <c r="J32" s="30">
        <f>+J33</f>
        <v>277207139</v>
      </c>
      <c r="K32" s="30">
        <v>0</v>
      </c>
      <c r="L32" s="30">
        <v>0</v>
      </c>
      <c r="M32" s="176">
        <f>+M33</f>
        <v>277207139</v>
      </c>
      <c r="O32" s="171"/>
    </row>
    <row r="33" spans="1:15" ht="33" customHeight="1" x14ac:dyDescent="0.3">
      <c r="A33" s="27">
        <v>2404600</v>
      </c>
      <c r="B33" s="28"/>
      <c r="C33" s="33" t="s">
        <v>73</v>
      </c>
      <c r="D33" s="175">
        <f>SUM(D34:D36)</f>
        <v>1828209102</v>
      </c>
      <c r="E33" s="30">
        <f>SUM(E34:E36)</f>
        <v>0</v>
      </c>
      <c r="F33" s="29">
        <f t="shared" si="1"/>
        <v>1828209102</v>
      </c>
      <c r="G33" s="175"/>
      <c r="H33" s="175"/>
      <c r="I33" s="29"/>
      <c r="J33" s="175">
        <f>+J34+J35+J36</f>
        <v>277207139</v>
      </c>
      <c r="K33" s="175">
        <f>SUM(K34:K36)</f>
        <v>0</v>
      </c>
      <c r="L33" s="175">
        <f>SUM(L34:L36)</f>
        <v>0</v>
      </c>
      <c r="M33" s="186">
        <f>+M34+M35+M36</f>
        <v>277207139</v>
      </c>
      <c r="O33" s="171"/>
    </row>
    <row r="34" spans="1:15" ht="52.5" customHeight="1" x14ac:dyDescent="0.3">
      <c r="A34" s="27">
        <v>240406001</v>
      </c>
      <c r="B34" s="28">
        <v>10</v>
      </c>
      <c r="C34" s="33" t="s">
        <v>77</v>
      </c>
      <c r="D34" s="175">
        <v>370845778</v>
      </c>
      <c r="E34" s="30">
        <v>0</v>
      </c>
      <c r="F34" s="29">
        <f t="shared" si="1"/>
        <v>370845778</v>
      </c>
      <c r="G34" s="175"/>
      <c r="H34" s="175"/>
      <c r="I34" s="29"/>
      <c r="J34" s="30">
        <v>0</v>
      </c>
      <c r="K34" s="30"/>
      <c r="L34" s="30"/>
      <c r="M34" s="176"/>
      <c r="O34" s="171"/>
    </row>
    <row r="35" spans="1:15" ht="57" customHeight="1" x14ac:dyDescent="0.3">
      <c r="A35" s="27">
        <v>240406001</v>
      </c>
      <c r="B35" s="28">
        <v>13</v>
      </c>
      <c r="C35" s="33" t="s">
        <v>77</v>
      </c>
      <c r="D35" s="175">
        <v>318759268</v>
      </c>
      <c r="E35" s="30">
        <v>0</v>
      </c>
      <c r="F35" s="29">
        <f t="shared" si="1"/>
        <v>318759268</v>
      </c>
      <c r="G35" s="175"/>
      <c r="H35" s="175"/>
      <c r="I35" s="29"/>
      <c r="J35" s="30">
        <v>0</v>
      </c>
      <c r="K35" s="30"/>
      <c r="L35" s="30"/>
      <c r="M35" s="176"/>
      <c r="O35" s="171"/>
    </row>
    <row r="36" spans="1:15" ht="57" customHeight="1" thickBot="1" x14ac:dyDescent="0.35">
      <c r="A36" s="35">
        <v>240406001</v>
      </c>
      <c r="B36" s="36">
        <v>20</v>
      </c>
      <c r="C36" s="88" t="s">
        <v>77</v>
      </c>
      <c r="D36" s="37">
        <v>1138604056</v>
      </c>
      <c r="E36" s="38">
        <v>0</v>
      </c>
      <c r="F36" s="39">
        <f t="shared" si="1"/>
        <v>1138604056</v>
      </c>
      <c r="G36" s="37"/>
      <c r="H36" s="37"/>
      <c r="I36" s="39"/>
      <c r="J36" s="38">
        <v>277207139</v>
      </c>
      <c r="K36" s="38">
        <v>0</v>
      </c>
      <c r="L36" s="38">
        <v>0</v>
      </c>
      <c r="M36" s="187">
        <v>277207139</v>
      </c>
      <c r="O36" s="171"/>
    </row>
    <row r="37" spans="1:15" ht="22.5" customHeight="1" x14ac:dyDescent="0.3">
      <c r="A37" s="41"/>
      <c r="B37" s="42"/>
      <c r="C37" s="89"/>
      <c r="D37" s="43"/>
      <c r="E37" s="188"/>
      <c r="F37" s="45"/>
      <c r="G37" s="43"/>
      <c r="H37" s="43"/>
      <c r="I37" s="45"/>
      <c r="J37" s="45"/>
      <c r="K37" s="45"/>
      <c r="L37" s="45"/>
      <c r="M37" s="45"/>
      <c r="O37" s="171"/>
    </row>
    <row r="38" spans="1:15" ht="12.75" customHeight="1" thickBot="1" x14ac:dyDescent="0.35">
      <c r="A38" s="68"/>
      <c r="C38" s="66"/>
      <c r="D38" s="189"/>
      <c r="E38" s="4"/>
      <c r="F38" s="69"/>
      <c r="G38" s="189"/>
      <c r="H38" s="189"/>
      <c r="I38" s="69"/>
      <c r="J38" s="69"/>
      <c r="K38" s="69"/>
      <c r="L38" s="69"/>
      <c r="M38" s="69"/>
      <c r="O38" s="171"/>
    </row>
    <row r="39" spans="1:15" x14ac:dyDescent="0.3">
      <c r="A39" s="726" t="s">
        <v>1</v>
      </c>
      <c r="B39" s="727"/>
      <c r="C39" s="727"/>
      <c r="D39" s="727"/>
      <c r="E39" s="727"/>
      <c r="F39" s="727"/>
      <c r="G39" s="727"/>
      <c r="H39" s="727"/>
      <c r="I39" s="727"/>
      <c r="J39" s="727"/>
      <c r="K39" s="727"/>
      <c r="L39" s="727"/>
      <c r="M39" s="728"/>
    </row>
    <row r="40" spans="1:15" x14ac:dyDescent="0.3">
      <c r="A40" s="729" t="s">
        <v>173</v>
      </c>
      <c r="B40" s="730"/>
      <c r="C40" s="730"/>
      <c r="D40" s="730"/>
      <c r="E40" s="730"/>
      <c r="F40" s="730"/>
      <c r="G40" s="730"/>
      <c r="H40" s="730"/>
      <c r="I40" s="730"/>
      <c r="J40" s="730"/>
      <c r="K40" s="730"/>
      <c r="L40" s="730"/>
      <c r="M40" s="731"/>
    </row>
    <row r="41" spans="1:15" ht="3" customHeight="1" x14ac:dyDescent="0.3">
      <c r="A41" s="2"/>
      <c r="M41" s="5"/>
    </row>
    <row r="42" spans="1:15" ht="13.5" customHeight="1" x14ac:dyDescent="0.3">
      <c r="A42" s="6" t="s">
        <v>0</v>
      </c>
      <c r="D42" s="190"/>
      <c r="M42" s="5"/>
    </row>
    <row r="43" spans="1:15" ht="2.25" customHeight="1" x14ac:dyDescent="0.3">
      <c r="A43" s="2"/>
      <c r="M43" s="7"/>
    </row>
    <row r="44" spans="1:15" ht="18.75" customHeight="1" x14ac:dyDescent="0.3">
      <c r="A44" s="2" t="s">
        <v>3</v>
      </c>
      <c r="C44" s="1" t="s">
        <v>4</v>
      </c>
      <c r="F44" s="3" t="str">
        <f>F8</f>
        <v>MES:</v>
      </c>
      <c r="J44" s="3" t="str">
        <f>J8</f>
        <v>ENERO</v>
      </c>
      <c r="K44" s="1"/>
      <c r="M44" s="5" t="str">
        <f>M8</f>
        <v>VIGENCIA: 2018</v>
      </c>
    </row>
    <row r="45" spans="1:15" ht="4.5" customHeight="1" thickBot="1" x14ac:dyDescent="0.35">
      <c r="A45" s="46"/>
      <c r="B45" s="47"/>
      <c r="C45" s="47"/>
      <c r="D45" s="47"/>
      <c r="E45" s="161"/>
      <c r="F45" s="48"/>
      <c r="G45" s="48"/>
      <c r="H45" s="48"/>
      <c r="I45" s="48"/>
      <c r="J45" s="48"/>
      <c r="K45" s="48"/>
      <c r="L45" s="48"/>
      <c r="M45" s="50"/>
    </row>
    <row r="46" spans="1:15" ht="14.25" customHeight="1" thickBot="1" x14ac:dyDescent="0.35">
      <c r="A46" s="758"/>
      <c r="B46" s="759"/>
      <c r="C46" s="759"/>
      <c r="D46" s="759"/>
      <c r="E46" s="759"/>
      <c r="F46" s="759"/>
      <c r="G46" s="759"/>
      <c r="H46" s="759"/>
      <c r="I46" s="759"/>
      <c r="J46" s="759"/>
      <c r="K46" s="759"/>
      <c r="L46" s="759"/>
      <c r="M46" s="760"/>
    </row>
    <row r="47" spans="1:15" ht="64.5" customHeight="1" thickBot="1" x14ac:dyDescent="0.35">
      <c r="A47" s="191" t="s">
        <v>174</v>
      </c>
      <c r="B47" s="192"/>
      <c r="C47" s="192" t="s">
        <v>175</v>
      </c>
      <c r="D47" s="193" t="s">
        <v>176</v>
      </c>
      <c r="E47" s="194" t="s">
        <v>177</v>
      </c>
      <c r="F47" s="193" t="s">
        <v>178</v>
      </c>
      <c r="G47" s="193"/>
      <c r="H47" s="193"/>
      <c r="I47" s="193"/>
      <c r="J47" s="193" t="s">
        <v>179</v>
      </c>
      <c r="K47" s="193" t="s">
        <v>180</v>
      </c>
      <c r="L47" s="193" t="s">
        <v>181</v>
      </c>
      <c r="M47" s="195" t="s">
        <v>182</v>
      </c>
    </row>
    <row r="48" spans="1:15" s="66" customFormat="1" ht="33" customHeight="1" x14ac:dyDescent="0.3">
      <c r="A48" s="196">
        <v>2405</v>
      </c>
      <c r="B48" s="90"/>
      <c r="C48" s="90" t="s">
        <v>158</v>
      </c>
      <c r="D48" s="197">
        <f>+D49</f>
        <v>183746710.66</v>
      </c>
      <c r="E48" s="59">
        <f>+E49</f>
        <v>0</v>
      </c>
      <c r="F48" s="60">
        <f t="shared" ref="F48:F59" si="2">+D48-E48</f>
        <v>183746710.66</v>
      </c>
      <c r="G48" s="197"/>
      <c r="H48" s="197"/>
      <c r="I48" s="198"/>
      <c r="J48" s="60">
        <f>+J49</f>
        <v>0</v>
      </c>
      <c r="K48" s="60"/>
      <c r="L48" s="60"/>
      <c r="M48" s="73">
        <f>+M49</f>
        <v>0</v>
      </c>
      <c r="O48" s="171">
        <f t="shared" ref="O48:O54" si="3">+M48/F48</f>
        <v>0</v>
      </c>
    </row>
    <row r="49" spans="1:36" s="66" customFormat="1" ht="23.25" customHeight="1" x14ac:dyDescent="0.3">
      <c r="A49" s="62">
        <v>2405600</v>
      </c>
      <c r="B49" s="33"/>
      <c r="C49" s="33" t="s">
        <v>73</v>
      </c>
      <c r="D49" s="199">
        <f>+D50</f>
        <v>183746710.66</v>
      </c>
      <c r="E49" s="30">
        <f>+E50</f>
        <v>0</v>
      </c>
      <c r="F49" s="29">
        <f t="shared" si="2"/>
        <v>183746710.66</v>
      </c>
      <c r="G49" s="199"/>
      <c r="H49" s="199"/>
      <c r="I49" s="63"/>
      <c r="J49" s="29">
        <f>+J50</f>
        <v>0</v>
      </c>
      <c r="K49" s="29"/>
      <c r="L49" s="29"/>
      <c r="M49" s="31">
        <f>+M50</f>
        <v>0</v>
      </c>
      <c r="O49" s="171">
        <f t="shared" si="3"/>
        <v>0</v>
      </c>
    </row>
    <row r="50" spans="1:36" s="66" customFormat="1" ht="62.25" customHeight="1" x14ac:dyDescent="0.3">
      <c r="A50" s="62">
        <v>24056001</v>
      </c>
      <c r="B50" s="33">
        <v>20</v>
      </c>
      <c r="C50" s="33" t="s">
        <v>78</v>
      </c>
      <c r="D50" s="199">
        <v>183746710.66</v>
      </c>
      <c r="E50" s="30">
        <v>0</v>
      </c>
      <c r="F50" s="29">
        <f t="shared" si="2"/>
        <v>183746710.66</v>
      </c>
      <c r="G50" s="199"/>
      <c r="H50" s="199"/>
      <c r="I50" s="63"/>
      <c r="J50" s="29">
        <v>0</v>
      </c>
      <c r="K50" s="29"/>
      <c r="L50" s="29"/>
      <c r="M50" s="31">
        <v>0</v>
      </c>
      <c r="O50" s="171">
        <f t="shared" si="3"/>
        <v>0</v>
      </c>
    </row>
    <row r="51" spans="1:36" s="66" customFormat="1" ht="57.75" customHeight="1" x14ac:dyDescent="0.3">
      <c r="A51" s="62">
        <v>2499</v>
      </c>
      <c r="B51" s="33"/>
      <c r="C51" s="33" t="s">
        <v>159</v>
      </c>
      <c r="D51" s="199">
        <f>+D52</f>
        <v>14302195605.43</v>
      </c>
      <c r="E51" s="29">
        <f>+E52</f>
        <v>0</v>
      </c>
      <c r="F51" s="199">
        <f t="shared" si="2"/>
        <v>14302195605.43</v>
      </c>
      <c r="G51" s="199"/>
      <c r="H51" s="199"/>
      <c r="I51" s="63"/>
      <c r="J51" s="29">
        <f>+J52</f>
        <v>133194603</v>
      </c>
      <c r="K51" s="29">
        <f>+K52</f>
        <v>0</v>
      </c>
      <c r="L51" s="29">
        <f>+L52</f>
        <v>0</v>
      </c>
      <c r="M51" s="31">
        <f>+M52</f>
        <v>133194603</v>
      </c>
      <c r="O51" s="171">
        <f t="shared" si="3"/>
        <v>9.3128780135989103E-3</v>
      </c>
      <c r="P51" s="200">
        <f>+M51-10384330698</f>
        <v>-10251136095</v>
      </c>
    </row>
    <row r="52" spans="1:36" s="66" customFormat="1" ht="15.75" customHeight="1" x14ac:dyDescent="0.3">
      <c r="A52" s="62">
        <v>2499600</v>
      </c>
      <c r="B52" s="33"/>
      <c r="C52" s="33" t="s">
        <v>73</v>
      </c>
      <c r="D52" s="199">
        <f>SUM(D53:D58)</f>
        <v>14302195605.43</v>
      </c>
      <c r="E52" s="29">
        <f>SUM(E53:E58)</f>
        <v>0</v>
      </c>
      <c r="F52" s="199">
        <f t="shared" si="2"/>
        <v>14302195605.43</v>
      </c>
      <c r="G52" s="199"/>
      <c r="H52" s="199"/>
      <c r="I52" s="63"/>
      <c r="J52" s="199">
        <f>SUM(J53:J58)</f>
        <v>133194603</v>
      </c>
      <c r="K52" s="29">
        <v>0</v>
      </c>
      <c r="L52" s="29">
        <v>0</v>
      </c>
      <c r="M52" s="201">
        <f>SUM(M53:M58)</f>
        <v>133194603</v>
      </c>
      <c r="O52" s="171">
        <f t="shared" si="3"/>
        <v>9.3128780135989103E-3</v>
      </c>
    </row>
    <row r="53" spans="1:36" s="66" customFormat="1" ht="32.25" customHeight="1" x14ac:dyDescent="0.3">
      <c r="A53" s="62">
        <v>249906001</v>
      </c>
      <c r="B53" s="33">
        <v>10</v>
      </c>
      <c r="C53" s="33" t="s">
        <v>80</v>
      </c>
      <c r="D53" s="199">
        <v>2607722263</v>
      </c>
      <c r="E53" s="30">
        <v>0</v>
      </c>
      <c r="F53" s="29">
        <f t="shared" si="2"/>
        <v>2607722263</v>
      </c>
      <c r="G53" s="199"/>
      <c r="H53" s="199"/>
      <c r="I53" s="63"/>
      <c r="J53" s="202">
        <v>0</v>
      </c>
      <c r="K53" s="202"/>
      <c r="L53" s="202"/>
      <c r="M53" s="203">
        <v>0</v>
      </c>
      <c r="O53" s="171">
        <f t="shared" si="3"/>
        <v>0</v>
      </c>
      <c r="AJ53" s="204"/>
    </row>
    <row r="54" spans="1:36" s="66" customFormat="1" ht="45" customHeight="1" x14ac:dyDescent="0.3">
      <c r="A54" s="62">
        <v>249906001</v>
      </c>
      <c r="B54" s="33">
        <v>13</v>
      </c>
      <c r="C54" s="33" t="s">
        <v>80</v>
      </c>
      <c r="D54" s="199">
        <v>459103190</v>
      </c>
      <c r="E54" s="30">
        <v>0</v>
      </c>
      <c r="F54" s="29">
        <f t="shared" si="2"/>
        <v>459103190</v>
      </c>
      <c r="G54" s="199"/>
      <c r="H54" s="199"/>
      <c r="I54" s="63"/>
      <c r="J54" s="202">
        <v>0</v>
      </c>
      <c r="K54" s="202"/>
      <c r="L54" s="202"/>
      <c r="M54" s="203">
        <v>0</v>
      </c>
      <c r="O54" s="171">
        <f t="shared" si="3"/>
        <v>0</v>
      </c>
    </row>
    <row r="55" spans="1:36" s="66" customFormat="1" ht="39" customHeight="1" x14ac:dyDescent="0.3">
      <c r="A55" s="62">
        <v>249906001</v>
      </c>
      <c r="B55" s="33">
        <v>20</v>
      </c>
      <c r="C55" s="33" t="s">
        <v>80</v>
      </c>
      <c r="D55" s="199">
        <v>8783151039</v>
      </c>
      <c r="E55" s="30">
        <v>0</v>
      </c>
      <c r="F55" s="29">
        <f t="shared" si="2"/>
        <v>8783151039</v>
      </c>
      <c r="G55" s="199"/>
      <c r="H55" s="199"/>
      <c r="I55" s="63"/>
      <c r="J55" s="202">
        <v>107775090</v>
      </c>
      <c r="K55" s="202"/>
      <c r="L55" s="202"/>
      <c r="M55" s="203">
        <v>107775090</v>
      </c>
      <c r="O55" s="171"/>
    </row>
    <row r="56" spans="1:36" s="66" customFormat="1" ht="52.5" customHeight="1" x14ac:dyDescent="0.3">
      <c r="A56" s="62">
        <v>249906002</v>
      </c>
      <c r="B56" s="33">
        <v>21</v>
      </c>
      <c r="C56" s="33" t="s">
        <v>160</v>
      </c>
      <c r="D56" s="199">
        <v>18914800</v>
      </c>
      <c r="E56" s="30">
        <v>0</v>
      </c>
      <c r="F56" s="29">
        <f t="shared" si="2"/>
        <v>18914800</v>
      </c>
      <c r="G56" s="199"/>
      <c r="H56" s="199"/>
      <c r="I56" s="63"/>
      <c r="J56" s="29">
        <v>0</v>
      </c>
      <c r="K56" s="29"/>
      <c r="L56" s="29"/>
      <c r="M56" s="31">
        <v>0</v>
      </c>
      <c r="O56" s="171"/>
    </row>
    <row r="57" spans="1:36" s="66" customFormat="1" ht="63.75" customHeight="1" x14ac:dyDescent="0.3">
      <c r="A57" s="62">
        <v>249906003</v>
      </c>
      <c r="B57" s="33">
        <v>20</v>
      </c>
      <c r="C57" s="33" t="s">
        <v>79</v>
      </c>
      <c r="D57" s="199">
        <v>820725497.42999995</v>
      </c>
      <c r="E57" s="30">
        <v>0</v>
      </c>
      <c r="F57" s="29">
        <f t="shared" si="2"/>
        <v>820725497.42999995</v>
      </c>
      <c r="G57" s="199"/>
      <c r="H57" s="199"/>
      <c r="I57" s="63"/>
      <c r="J57" s="29">
        <v>0</v>
      </c>
      <c r="K57" s="29"/>
      <c r="L57" s="29"/>
      <c r="M57" s="31">
        <v>0</v>
      </c>
      <c r="O57" s="171"/>
    </row>
    <row r="58" spans="1:36" s="66" customFormat="1" ht="37.799999999999997" customHeight="1" thickBot="1" x14ac:dyDescent="0.35">
      <c r="A58" s="205">
        <v>249906004</v>
      </c>
      <c r="B58" s="88">
        <v>20</v>
      </c>
      <c r="C58" s="88" t="s">
        <v>161</v>
      </c>
      <c r="D58" s="206">
        <v>1612578816</v>
      </c>
      <c r="E58" s="38">
        <v>0</v>
      </c>
      <c r="F58" s="39">
        <f t="shared" si="2"/>
        <v>1612578816</v>
      </c>
      <c r="G58" s="206"/>
      <c r="H58" s="206"/>
      <c r="I58" s="91"/>
      <c r="J58" s="207">
        <v>25419513</v>
      </c>
      <c r="K58" s="39"/>
      <c r="L58" s="39"/>
      <c r="M58" s="40">
        <v>25419513</v>
      </c>
      <c r="O58" s="171">
        <f>+M58/F58</f>
        <v>1.5763268590525747E-2</v>
      </c>
    </row>
    <row r="59" spans="1:36" ht="16.2" thickBot="1" x14ac:dyDescent="0.35">
      <c r="A59" s="753" t="s">
        <v>184</v>
      </c>
      <c r="B59" s="754"/>
      <c r="C59" s="754"/>
      <c r="D59" s="208">
        <f>+D12+D25</f>
        <v>413196796341.73999</v>
      </c>
      <c r="E59" s="208">
        <f>+E12+E25</f>
        <v>0</v>
      </c>
      <c r="F59" s="208">
        <f t="shared" si="2"/>
        <v>413196796341.73999</v>
      </c>
      <c r="G59" s="209"/>
      <c r="H59" s="209"/>
      <c r="I59" s="210" t="e">
        <f>+I20+#REF!+#REF!+I26+I51+#REF!</f>
        <v>#REF!</v>
      </c>
      <c r="J59" s="208">
        <f>+J12+J25</f>
        <v>410401742</v>
      </c>
      <c r="K59" s="208" t="e">
        <f>+K12+K25</f>
        <v>#REF!</v>
      </c>
      <c r="L59" s="208" t="e">
        <f>+L12+L25</f>
        <v>#REF!</v>
      </c>
      <c r="M59" s="211">
        <f>+M12+M25</f>
        <v>410401742</v>
      </c>
      <c r="O59" s="171">
        <f>+M59/F59</f>
        <v>9.932355372391892E-4</v>
      </c>
    </row>
    <row r="60" spans="1:36" ht="10.5" customHeight="1" x14ac:dyDescent="0.3">
      <c r="A60" s="151"/>
      <c r="B60" s="110"/>
      <c r="C60" s="110"/>
      <c r="D60" s="112"/>
      <c r="E60" s="212"/>
      <c r="F60" s="112"/>
      <c r="G60" s="113"/>
      <c r="H60" s="112"/>
      <c r="I60" s="112" t="s">
        <v>185</v>
      </c>
      <c r="J60" s="112"/>
      <c r="K60" s="112" t="s">
        <v>186</v>
      </c>
      <c r="L60" s="112"/>
      <c r="M60" s="113"/>
    </row>
    <row r="61" spans="1:36" x14ac:dyDescent="0.3">
      <c r="A61" s="2"/>
      <c r="D61" s="3"/>
      <c r="E61" s="4"/>
      <c r="G61" s="5"/>
      <c r="M61" s="5"/>
    </row>
    <row r="62" spans="1:36" x14ac:dyDescent="0.3">
      <c r="A62" s="2"/>
      <c r="D62" s="3"/>
      <c r="E62" s="4"/>
      <c r="G62" s="5"/>
      <c r="M62" s="5"/>
    </row>
    <row r="63" spans="1:36" x14ac:dyDescent="0.3">
      <c r="A63" s="2"/>
      <c r="D63" s="3"/>
      <c r="E63" s="4"/>
      <c r="G63" s="5"/>
      <c r="M63" s="5"/>
    </row>
    <row r="64" spans="1:36" x14ac:dyDescent="0.3">
      <c r="A64" s="96" t="s">
        <v>83</v>
      </c>
      <c r="B64" s="97"/>
      <c r="C64" s="97"/>
      <c r="D64" s="97"/>
      <c r="E64" s="98"/>
      <c r="F64" s="98" t="s">
        <v>84</v>
      </c>
      <c r="G64" s="98"/>
      <c r="H64" s="99"/>
      <c r="I64" s="146"/>
      <c r="J64" s="148"/>
      <c r="K64" s="213"/>
      <c r="L64" s="148"/>
      <c r="M64" s="156"/>
      <c r="N64" s="146"/>
    </row>
    <row r="65" spans="1:14" x14ac:dyDescent="0.3">
      <c r="A65" s="100" t="s">
        <v>193</v>
      </c>
      <c r="B65" s="97"/>
      <c r="C65" s="97"/>
      <c r="D65" s="97"/>
      <c r="E65" s="101"/>
      <c r="F65" s="101" t="s">
        <v>85</v>
      </c>
      <c r="G65" s="101"/>
      <c r="H65" s="102"/>
      <c r="I65" s="146"/>
      <c r="J65" s="148"/>
      <c r="K65" s="107"/>
      <c r="L65" s="148"/>
      <c r="M65" s="156"/>
      <c r="N65" s="146"/>
    </row>
    <row r="66" spans="1:14" x14ac:dyDescent="0.3">
      <c r="A66" s="100" t="s">
        <v>194</v>
      </c>
      <c r="B66" s="97"/>
      <c r="C66" s="97"/>
      <c r="D66" s="97"/>
      <c r="E66" s="104"/>
      <c r="F66" s="104" t="s">
        <v>86</v>
      </c>
      <c r="G66" s="98"/>
      <c r="H66" s="99"/>
      <c r="I66" s="146"/>
      <c r="J66" s="148"/>
      <c r="K66" s="213"/>
      <c r="L66" s="148"/>
      <c r="M66" s="156"/>
      <c r="N66" s="146"/>
    </row>
    <row r="67" spans="1:14" x14ac:dyDescent="0.3">
      <c r="A67" s="100"/>
      <c r="B67" s="97"/>
      <c r="C67" s="97"/>
      <c r="D67" s="97"/>
      <c r="E67" s="101"/>
      <c r="F67" s="101"/>
      <c r="G67" s="101"/>
      <c r="H67" s="102"/>
      <c r="I67" s="148"/>
      <c r="J67" s="148"/>
      <c r="K67" s="148"/>
      <c r="L67" s="148"/>
      <c r="M67" s="156"/>
      <c r="N67" s="146"/>
    </row>
    <row r="68" spans="1:14" x14ac:dyDescent="0.3">
      <c r="A68" s="96"/>
      <c r="B68" s="97"/>
      <c r="C68" s="97"/>
      <c r="D68" s="104"/>
      <c r="E68" s="105"/>
      <c r="F68" s="104"/>
      <c r="G68" s="99"/>
      <c r="H68" s="148"/>
      <c r="I68" s="148"/>
      <c r="J68" s="148"/>
      <c r="K68" s="148"/>
      <c r="L68" s="148"/>
      <c r="M68" s="156"/>
      <c r="N68" s="146"/>
    </row>
    <row r="69" spans="1:14" x14ac:dyDescent="0.3">
      <c r="A69" s="96"/>
      <c r="B69" s="101"/>
      <c r="C69" s="101" t="s">
        <v>164</v>
      </c>
      <c r="D69" s="101" t="s">
        <v>88</v>
      </c>
      <c r="E69" s="101"/>
      <c r="F69" s="104"/>
      <c r="G69" s="104"/>
      <c r="H69" s="104"/>
      <c r="I69" s="214"/>
      <c r="J69" s="101" t="s">
        <v>191</v>
      </c>
      <c r="K69" s="101"/>
      <c r="L69" s="101"/>
      <c r="M69" s="102"/>
      <c r="N69" s="146"/>
    </row>
    <row r="70" spans="1:14" x14ac:dyDescent="0.3">
      <c r="A70" s="100"/>
      <c r="B70" s="101" t="s">
        <v>187</v>
      </c>
      <c r="C70" s="101"/>
      <c r="D70" s="101" t="s">
        <v>90</v>
      </c>
      <c r="E70" s="101"/>
      <c r="F70" s="101"/>
      <c r="G70" s="101"/>
      <c r="H70" s="101"/>
      <c r="I70" s="102"/>
      <c r="J70" s="104" t="s">
        <v>188</v>
      </c>
      <c r="K70" s="104"/>
      <c r="L70" s="104"/>
      <c r="M70" s="214"/>
      <c r="N70" s="146"/>
    </row>
    <row r="71" spans="1:14" x14ac:dyDescent="0.3">
      <c r="A71" s="96"/>
      <c r="B71" s="101" t="s">
        <v>189</v>
      </c>
      <c r="C71" s="101"/>
      <c r="D71" s="101" t="s">
        <v>93</v>
      </c>
      <c r="E71" s="101"/>
      <c r="F71" s="104"/>
      <c r="G71" s="104"/>
      <c r="H71" s="104"/>
      <c r="I71" s="214"/>
      <c r="J71" s="101" t="s">
        <v>172</v>
      </c>
      <c r="K71" s="101"/>
      <c r="L71" s="101"/>
      <c r="M71" s="102"/>
      <c r="N71" s="146"/>
    </row>
    <row r="72" spans="1:14" x14ac:dyDescent="0.3">
      <c r="A72" s="100"/>
      <c r="B72" s="97"/>
      <c r="C72" s="101"/>
      <c r="D72" s="101"/>
      <c r="E72" s="101"/>
      <c r="F72" s="101"/>
      <c r="G72" s="101"/>
      <c r="H72" s="101"/>
      <c r="I72" s="102"/>
      <c r="J72" s="104"/>
      <c r="K72" s="104"/>
      <c r="L72" s="104"/>
      <c r="M72" s="214"/>
      <c r="N72" s="146"/>
    </row>
    <row r="73" spans="1:14" ht="6.75" customHeight="1" thickBot="1" x14ac:dyDescent="0.35">
      <c r="A73" s="46"/>
      <c r="B73" s="47"/>
      <c r="C73" s="215"/>
      <c r="D73" s="215"/>
      <c r="E73" s="216"/>
      <c r="F73" s="217"/>
      <c r="G73" s="217"/>
      <c r="H73" s="217"/>
      <c r="I73" s="217"/>
      <c r="J73" s="217"/>
      <c r="K73" s="217"/>
      <c r="L73" s="217"/>
      <c r="M73" s="218"/>
      <c r="N73" s="146"/>
    </row>
  </sheetData>
  <mergeCells count="7">
    <mergeCell ref="A59:C59"/>
    <mergeCell ref="A3:M3"/>
    <mergeCell ref="A4:M4"/>
    <mergeCell ref="A10:M10"/>
    <mergeCell ref="A39:M39"/>
    <mergeCell ref="A40:M40"/>
    <mergeCell ref="A46:M4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landscape" horizontalDpi="4294967294" r:id="rId1"/>
  <rowBreaks count="1" manualBreakCount="1">
    <brk id="36" max="12" man="1"/>
  </rowBreaks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"/>
  <sheetViews>
    <sheetView topLeftCell="A31" zoomScale="87" zoomScaleNormal="87" workbookViewId="0">
      <selection activeCell="J33" sqref="J33"/>
    </sheetView>
  </sheetViews>
  <sheetFormatPr baseColWidth="10" defaultColWidth="11.44140625" defaultRowHeight="14.4" x14ac:dyDescent="0.3"/>
  <cols>
    <col min="1" max="1" width="13.5546875" style="219" customWidth="1"/>
    <col min="2" max="2" width="6.6640625" style="219" customWidth="1"/>
    <col min="3" max="3" width="49.88671875" style="219" customWidth="1"/>
    <col min="4" max="4" width="21.88671875" style="219" customWidth="1"/>
    <col min="5" max="5" width="18.5546875" style="257" customWidth="1"/>
    <col min="6" max="6" width="21.33203125" style="221" customWidth="1"/>
    <col min="7" max="7" width="17.88671875" style="221" hidden="1" customWidth="1"/>
    <col min="8" max="8" width="21" style="221" hidden="1" customWidth="1"/>
    <col min="9" max="9" width="1.109375" style="221" hidden="1" customWidth="1"/>
    <col min="10" max="10" width="20" style="221" customWidth="1"/>
    <col min="11" max="12" width="17.44140625" style="221" hidden="1" customWidth="1"/>
    <col min="13" max="13" width="23.5546875" style="221" customWidth="1"/>
    <col min="14" max="14" width="2.6640625" style="219" customWidth="1"/>
    <col min="15" max="15" width="19.5546875" style="219" hidden="1" customWidth="1"/>
    <col min="16" max="16" width="15.44140625" style="219" hidden="1" customWidth="1"/>
    <col min="17" max="34" width="0" style="219" hidden="1" customWidth="1"/>
    <col min="35" max="35" width="13.44140625" style="219" customWidth="1"/>
    <col min="36" max="36" width="15.44140625" style="219" customWidth="1"/>
    <col min="37" max="254" width="11.44140625" style="219"/>
    <col min="255" max="255" width="13.5546875" style="219" customWidth="1"/>
    <col min="256" max="256" width="6.6640625" style="219" customWidth="1"/>
    <col min="257" max="257" width="49.88671875" style="219" customWidth="1"/>
    <col min="258" max="258" width="21.88671875" style="219" customWidth="1"/>
    <col min="259" max="259" width="18.5546875" style="219" customWidth="1"/>
    <col min="260" max="260" width="21.33203125" style="219" customWidth="1"/>
    <col min="261" max="263" width="0" style="219" hidden="1" customWidth="1"/>
    <col min="264" max="264" width="20" style="219" customWidth="1"/>
    <col min="265" max="266" width="0" style="219" hidden="1" customWidth="1"/>
    <col min="267" max="267" width="23.5546875" style="219" customWidth="1"/>
    <col min="268" max="268" width="2.6640625" style="219" customWidth="1"/>
    <col min="269" max="288" width="0" style="219" hidden="1" customWidth="1"/>
    <col min="289" max="289" width="13.44140625" style="219" customWidth="1"/>
    <col min="290" max="290" width="18.109375" style="219" customWidth="1"/>
    <col min="291" max="291" width="18.6640625" style="219" customWidth="1"/>
    <col min="292" max="292" width="15.44140625" style="219" customWidth="1"/>
    <col min="293" max="510" width="11.44140625" style="219"/>
    <col min="511" max="511" width="13.5546875" style="219" customWidth="1"/>
    <col min="512" max="512" width="6.6640625" style="219" customWidth="1"/>
    <col min="513" max="513" width="49.88671875" style="219" customWidth="1"/>
    <col min="514" max="514" width="21.88671875" style="219" customWidth="1"/>
    <col min="515" max="515" width="18.5546875" style="219" customWidth="1"/>
    <col min="516" max="516" width="21.33203125" style="219" customWidth="1"/>
    <col min="517" max="519" width="0" style="219" hidden="1" customWidth="1"/>
    <col min="520" max="520" width="20" style="219" customWidth="1"/>
    <col min="521" max="522" width="0" style="219" hidden="1" customWidth="1"/>
    <col min="523" max="523" width="23.5546875" style="219" customWidth="1"/>
    <col min="524" max="524" width="2.6640625" style="219" customWidth="1"/>
    <col min="525" max="544" width="0" style="219" hidden="1" customWidth="1"/>
    <col min="545" max="545" width="13.44140625" style="219" customWidth="1"/>
    <col min="546" max="546" width="18.109375" style="219" customWidth="1"/>
    <col min="547" max="547" width="18.6640625" style="219" customWidth="1"/>
    <col min="548" max="548" width="15.44140625" style="219" customWidth="1"/>
    <col min="549" max="766" width="11.44140625" style="219"/>
    <col min="767" max="767" width="13.5546875" style="219" customWidth="1"/>
    <col min="768" max="768" width="6.6640625" style="219" customWidth="1"/>
    <col min="769" max="769" width="49.88671875" style="219" customWidth="1"/>
    <col min="770" max="770" width="21.88671875" style="219" customWidth="1"/>
    <col min="771" max="771" width="18.5546875" style="219" customWidth="1"/>
    <col min="772" max="772" width="21.33203125" style="219" customWidth="1"/>
    <col min="773" max="775" width="0" style="219" hidden="1" customWidth="1"/>
    <col min="776" max="776" width="20" style="219" customWidth="1"/>
    <col min="777" max="778" width="0" style="219" hidden="1" customWidth="1"/>
    <col min="779" max="779" width="23.5546875" style="219" customWidth="1"/>
    <col min="780" max="780" width="2.6640625" style="219" customWidth="1"/>
    <col min="781" max="800" width="0" style="219" hidden="1" customWidth="1"/>
    <col min="801" max="801" width="13.44140625" style="219" customWidth="1"/>
    <col min="802" max="802" width="18.109375" style="219" customWidth="1"/>
    <col min="803" max="803" width="18.6640625" style="219" customWidth="1"/>
    <col min="804" max="804" width="15.44140625" style="219" customWidth="1"/>
    <col min="805" max="1022" width="11.44140625" style="219"/>
    <col min="1023" max="1023" width="13.5546875" style="219" customWidth="1"/>
    <col min="1024" max="1024" width="6.6640625" style="219" customWidth="1"/>
    <col min="1025" max="1025" width="49.88671875" style="219" customWidth="1"/>
    <col min="1026" max="1026" width="21.88671875" style="219" customWidth="1"/>
    <col min="1027" max="1027" width="18.5546875" style="219" customWidth="1"/>
    <col min="1028" max="1028" width="21.33203125" style="219" customWidth="1"/>
    <col min="1029" max="1031" width="0" style="219" hidden="1" customWidth="1"/>
    <col min="1032" max="1032" width="20" style="219" customWidth="1"/>
    <col min="1033" max="1034" width="0" style="219" hidden="1" customWidth="1"/>
    <col min="1035" max="1035" width="23.5546875" style="219" customWidth="1"/>
    <col min="1036" max="1036" width="2.6640625" style="219" customWidth="1"/>
    <col min="1037" max="1056" width="0" style="219" hidden="1" customWidth="1"/>
    <col min="1057" max="1057" width="13.44140625" style="219" customWidth="1"/>
    <col min="1058" max="1058" width="18.109375" style="219" customWidth="1"/>
    <col min="1059" max="1059" width="18.6640625" style="219" customWidth="1"/>
    <col min="1060" max="1060" width="15.44140625" style="219" customWidth="1"/>
    <col min="1061" max="1278" width="11.44140625" style="219"/>
    <col min="1279" max="1279" width="13.5546875" style="219" customWidth="1"/>
    <col min="1280" max="1280" width="6.6640625" style="219" customWidth="1"/>
    <col min="1281" max="1281" width="49.88671875" style="219" customWidth="1"/>
    <col min="1282" max="1282" width="21.88671875" style="219" customWidth="1"/>
    <col min="1283" max="1283" width="18.5546875" style="219" customWidth="1"/>
    <col min="1284" max="1284" width="21.33203125" style="219" customWidth="1"/>
    <col min="1285" max="1287" width="0" style="219" hidden="1" customWidth="1"/>
    <col min="1288" max="1288" width="20" style="219" customWidth="1"/>
    <col min="1289" max="1290" width="0" style="219" hidden="1" customWidth="1"/>
    <col min="1291" max="1291" width="23.5546875" style="219" customWidth="1"/>
    <col min="1292" max="1292" width="2.6640625" style="219" customWidth="1"/>
    <col min="1293" max="1312" width="0" style="219" hidden="1" customWidth="1"/>
    <col min="1313" max="1313" width="13.44140625" style="219" customWidth="1"/>
    <col min="1314" max="1314" width="18.109375" style="219" customWidth="1"/>
    <col min="1315" max="1315" width="18.6640625" style="219" customWidth="1"/>
    <col min="1316" max="1316" width="15.44140625" style="219" customWidth="1"/>
    <col min="1317" max="1534" width="11.44140625" style="219"/>
    <col min="1535" max="1535" width="13.5546875" style="219" customWidth="1"/>
    <col min="1536" max="1536" width="6.6640625" style="219" customWidth="1"/>
    <col min="1537" max="1537" width="49.88671875" style="219" customWidth="1"/>
    <col min="1538" max="1538" width="21.88671875" style="219" customWidth="1"/>
    <col min="1539" max="1539" width="18.5546875" style="219" customWidth="1"/>
    <col min="1540" max="1540" width="21.33203125" style="219" customWidth="1"/>
    <col min="1541" max="1543" width="0" style="219" hidden="1" customWidth="1"/>
    <col min="1544" max="1544" width="20" style="219" customWidth="1"/>
    <col min="1545" max="1546" width="0" style="219" hidden="1" customWidth="1"/>
    <col min="1547" max="1547" width="23.5546875" style="219" customWidth="1"/>
    <col min="1548" max="1548" width="2.6640625" style="219" customWidth="1"/>
    <col min="1549" max="1568" width="0" style="219" hidden="1" customWidth="1"/>
    <col min="1569" max="1569" width="13.44140625" style="219" customWidth="1"/>
    <col min="1570" max="1570" width="18.109375" style="219" customWidth="1"/>
    <col min="1571" max="1571" width="18.6640625" style="219" customWidth="1"/>
    <col min="1572" max="1572" width="15.44140625" style="219" customWidth="1"/>
    <col min="1573" max="1790" width="11.44140625" style="219"/>
    <col min="1791" max="1791" width="13.5546875" style="219" customWidth="1"/>
    <col min="1792" max="1792" width="6.6640625" style="219" customWidth="1"/>
    <col min="1793" max="1793" width="49.88671875" style="219" customWidth="1"/>
    <col min="1794" max="1794" width="21.88671875" style="219" customWidth="1"/>
    <col min="1795" max="1795" width="18.5546875" style="219" customWidth="1"/>
    <col min="1796" max="1796" width="21.33203125" style="219" customWidth="1"/>
    <col min="1797" max="1799" width="0" style="219" hidden="1" customWidth="1"/>
    <col min="1800" max="1800" width="20" style="219" customWidth="1"/>
    <col min="1801" max="1802" width="0" style="219" hidden="1" customWidth="1"/>
    <col min="1803" max="1803" width="23.5546875" style="219" customWidth="1"/>
    <col min="1804" max="1804" width="2.6640625" style="219" customWidth="1"/>
    <col min="1805" max="1824" width="0" style="219" hidden="1" customWidth="1"/>
    <col min="1825" max="1825" width="13.44140625" style="219" customWidth="1"/>
    <col min="1826" max="1826" width="18.109375" style="219" customWidth="1"/>
    <col min="1827" max="1827" width="18.6640625" style="219" customWidth="1"/>
    <col min="1828" max="1828" width="15.44140625" style="219" customWidth="1"/>
    <col min="1829" max="2046" width="11.44140625" style="219"/>
    <col min="2047" max="2047" width="13.5546875" style="219" customWidth="1"/>
    <col min="2048" max="2048" width="6.6640625" style="219" customWidth="1"/>
    <col min="2049" max="2049" width="49.88671875" style="219" customWidth="1"/>
    <col min="2050" max="2050" width="21.88671875" style="219" customWidth="1"/>
    <col min="2051" max="2051" width="18.5546875" style="219" customWidth="1"/>
    <col min="2052" max="2052" width="21.33203125" style="219" customWidth="1"/>
    <col min="2053" max="2055" width="0" style="219" hidden="1" customWidth="1"/>
    <col min="2056" max="2056" width="20" style="219" customWidth="1"/>
    <col min="2057" max="2058" width="0" style="219" hidden="1" customWidth="1"/>
    <col min="2059" max="2059" width="23.5546875" style="219" customWidth="1"/>
    <col min="2060" max="2060" width="2.6640625" style="219" customWidth="1"/>
    <col min="2061" max="2080" width="0" style="219" hidden="1" customWidth="1"/>
    <col min="2081" max="2081" width="13.44140625" style="219" customWidth="1"/>
    <col min="2082" max="2082" width="18.109375" style="219" customWidth="1"/>
    <col min="2083" max="2083" width="18.6640625" style="219" customWidth="1"/>
    <col min="2084" max="2084" width="15.44140625" style="219" customWidth="1"/>
    <col min="2085" max="2302" width="11.44140625" style="219"/>
    <col min="2303" max="2303" width="13.5546875" style="219" customWidth="1"/>
    <col min="2304" max="2304" width="6.6640625" style="219" customWidth="1"/>
    <col min="2305" max="2305" width="49.88671875" style="219" customWidth="1"/>
    <col min="2306" max="2306" width="21.88671875" style="219" customWidth="1"/>
    <col min="2307" max="2307" width="18.5546875" style="219" customWidth="1"/>
    <col min="2308" max="2308" width="21.33203125" style="219" customWidth="1"/>
    <col min="2309" max="2311" width="0" style="219" hidden="1" customWidth="1"/>
    <col min="2312" max="2312" width="20" style="219" customWidth="1"/>
    <col min="2313" max="2314" width="0" style="219" hidden="1" customWidth="1"/>
    <col min="2315" max="2315" width="23.5546875" style="219" customWidth="1"/>
    <col min="2316" max="2316" width="2.6640625" style="219" customWidth="1"/>
    <col min="2317" max="2336" width="0" style="219" hidden="1" customWidth="1"/>
    <col min="2337" max="2337" width="13.44140625" style="219" customWidth="1"/>
    <col min="2338" max="2338" width="18.109375" style="219" customWidth="1"/>
    <col min="2339" max="2339" width="18.6640625" style="219" customWidth="1"/>
    <col min="2340" max="2340" width="15.44140625" style="219" customWidth="1"/>
    <col min="2341" max="2558" width="11.44140625" style="219"/>
    <col min="2559" max="2559" width="13.5546875" style="219" customWidth="1"/>
    <col min="2560" max="2560" width="6.6640625" style="219" customWidth="1"/>
    <col min="2561" max="2561" width="49.88671875" style="219" customWidth="1"/>
    <col min="2562" max="2562" width="21.88671875" style="219" customWidth="1"/>
    <col min="2563" max="2563" width="18.5546875" style="219" customWidth="1"/>
    <col min="2564" max="2564" width="21.33203125" style="219" customWidth="1"/>
    <col min="2565" max="2567" width="0" style="219" hidden="1" customWidth="1"/>
    <col min="2568" max="2568" width="20" style="219" customWidth="1"/>
    <col min="2569" max="2570" width="0" style="219" hidden="1" customWidth="1"/>
    <col min="2571" max="2571" width="23.5546875" style="219" customWidth="1"/>
    <col min="2572" max="2572" width="2.6640625" style="219" customWidth="1"/>
    <col min="2573" max="2592" width="0" style="219" hidden="1" customWidth="1"/>
    <col min="2593" max="2593" width="13.44140625" style="219" customWidth="1"/>
    <col min="2594" max="2594" width="18.109375" style="219" customWidth="1"/>
    <col min="2595" max="2595" width="18.6640625" style="219" customWidth="1"/>
    <col min="2596" max="2596" width="15.44140625" style="219" customWidth="1"/>
    <col min="2597" max="2814" width="11.44140625" style="219"/>
    <col min="2815" max="2815" width="13.5546875" style="219" customWidth="1"/>
    <col min="2816" max="2816" width="6.6640625" style="219" customWidth="1"/>
    <col min="2817" max="2817" width="49.88671875" style="219" customWidth="1"/>
    <col min="2818" max="2818" width="21.88671875" style="219" customWidth="1"/>
    <col min="2819" max="2819" width="18.5546875" style="219" customWidth="1"/>
    <col min="2820" max="2820" width="21.33203125" style="219" customWidth="1"/>
    <col min="2821" max="2823" width="0" style="219" hidden="1" customWidth="1"/>
    <col min="2824" max="2824" width="20" style="219" customWidth="1"/>
    <col min="2825" max="2826" width="0" style="219" hidden="1" customWidth="1"/>
    <col min="2827" max="2827" width="23.5546875" style="219" customWidth="1"/>
    <col min="2828" max="2828" width="2.6640625" style="219" customWidth="1"/>
    <col min="2829" max="2848" width="0" style="219" hidden="1" customWidth="1"/>
    <col min="2849" max="2849" width="13.44140625" style="219" customWidth="1"/>
    <col min="2850" max="2850" width="18.109375" style="219" customWidth="1"/>
    <col min="2851" max="2851" width="18.6640625" style="219" customWidth="1"/>
    <col min="2852" max="2852" width="15.44140625" style="219" customWidth="1"/>
    <col min="2853" max="3070" width="11.44140625" style="219"/>
    <col min="3071" max="3071" width="13.5546875" style="219" customWidth="1"/>
    <col min="3072" max="3072" width="6.6640625" style="219" customWidth="1"/>
    <col min="3073" max="3073" width="49.88671875" style="219" customWidth="1"/>
    <col min="3074" max="3074" width="21.88671875" style="219" customWidth="1"/>
    <col min="3075" max="3075" width="18.5546875" style="219" customWidth="1"/>
    <col min="3076" max="3076" width="21.33203125" style="219" customWidth="1"/>
    <col min="3077" max="3079" width="0" style="219" hidden="1" customWidth="1"/>
    <col min="3080" max="3080" width="20" style="219" customWidth="1"/>
    <col min="3081" max="3082" width="0" style="219" hidden="1" customWidth="1"/>
    <col min="3083" max="3083" width="23.5546875" style="219" customWidth="1"/>
    <col min="3084" max="3084" width="2.6640625" style="219" customWidth="1"/>
    <col min="3085" max="3104" width="0" style="219" hidden="1" customWidth="1"/>
    <col min="3105" max="3105" width="13.44140625" style="219" customWidth="1"/>
    <col min="3106" max="3106" width="18.109375" style="219" customWidth="1"/>
    <col min="3107" max="3107" width="18.6640625" style="219" customWidth="1"/>
    <col min="3108" max="3108" width="15.44140625" style="219" customWidth="1"/>
    <col min="3109" max="3326" width="11.44140625" style="219"/>
    <col min="3327" max="3327" width="13.5546875" style="219" customWidth="1"/>
    <col min="3328" max="3328" width="6.6640625" style="219" customWidth="1"/>
    <col min="3329" max="3329" width="49.88671875" style="219" customWidth="1"/>
    <col min="3330" max="3330" width="21.88671875" style="219" customWidth="1"/>
    <col min="3331" max="3331" width="18.5546875" style="219" customWidth="1"/>
    <col min="3332" max="3332" width="21.33203125" style="219" customWidth="1"/>
    <col min="3333" max="3335" width="0" style="219" hidden="1" customWidth="1"/>
    <col min="3336" max="3336" width="20" style="219" customWidth="1"/>
    <col min="3337" max="3338" width="0" style="219" hidden="1" customWidth="1"/>
    <col min="3339" max="3339" width="23.5546875" style="219" customWidth="1"/>
    <col min="3340" max="3340" width="2.6640625" style="219" customWidth="1"/>
    <col min="3341" max="3360" width="0" style="219" hidden="1" customWidth="1"/>
    <col min="3361" max="3361" width="13.44140625" style="219" customWidth="1"/>
    <col min="3362" max="3362" width="18.109375" style="219" customWidth="1"/>
    <col min="3363" max="3363" width="18.6640625" style="219" customWidth="1"/>
    <col min="3364" max="3364" width="15.44140625" style="219" customWidth="1"/>
    <col min="3365" max="3582" width="11.44140625" style="219"/>
    <col min="3583" max="3583" width="13.5546875" style="219" customWidth="1"/>
    <col min="3584" max="3584" width="6.6640625" style="219" customWidth="1"/>
    <col min="3585" max="3585" width="49.88671875" style="219" customWidth="1"/>
    <col min="3586" max="3586" width="21.88671875" style="219" customWidth="1"/>
    <col min="3587" max="3587" width="18.5546875" style="219" customWidth="1"/>
    <col min="3588" max="3588" width="21.33203125" style="219" customWidth="1"/>
    <col min="3589" max="3591" width="0" style="219" hidden="1" customWidth="1"/>
    <col min="3592" max="3592" width="20" style="219" customWidth="1"/>
    <col min="3593" max="3594" width="0" style="219" hidden="1" customWidth="1"/>
    <col min="3595" max="3595" width="23.5546875" style="219" customWidth="1"/>
    <col min="3596" max="3596" width="2.6640625" style="219" customWidth="1"/>
    <col min="3597" max="3616" width="0" style="219" hidden="1" customWidth="1"/>
    <col min="3617" max="3617" width="13.44140625" style="219" customWidth="1"/>
    <col min="3618" max="3618" width="18.109375" style="219" customWidth="1"/>
    <col min="3619" max="3619" width="18.6640625" style="219" customWidth="1"/>
    <col min="3620" max="3620" width="15.44140625" style="219" customWidth="1"/>
    <col min="3621" max="3838" width="11.44140625" style="219"/>
    <col min="3839" max="3839" width="13.5546875" style="219" customWidth="1"/>
    <col min="3840" max="3840" width="6.6640625" style="219" customWidth="1"/>
    <col min="3841" max="3841" width="49.88671875" style="219" customWidth="1"/>
    <col min="3842" max="3842" width="21.88671875" style="219" customWidth="1"/>
    <col min="3843" max="3843" width="18.5546875" style="219" customWidth="1"/>
    <col min="3844" max="3844" width="21.33203125" style="219" customWidth="1"/>
    <col min="3845" max="3847" width="0" style="219" hidden="1" customWidth="1"/>
    <col min="3848" max="3848" width="20" style="219" customWidth="1"/>
    <col min="3849" max="3850" width="0" style="219" hidden="1" customWidth="1"/>
    <col min="3851" max="3851" width="23.5546875" style="219" customWidth="1"/>
    <col min="3852" max="3852" width="2.6640625" style="219" customWidth="1"/>
    <col min="3853" max="3872" width="0" style="219" hidden="1" customWidth="1"/>
    <col min="3873" max="3873" width="13.44140625" style="219" customWidth="1"/>
    <col min="3874" max="3874" width="18.109375" style="219" customWidth="1"/>
    <col min="3875" max="3875" width="18.6640625" style="219" customWidth="1"/>
    <col min="3876" max="3876" width="15.44140625" style="219" customWidth="1"/>
    <col min="3877" max="4094" width="11.44140625" style="219"/>
    <col min="4095" max="4095" width="13.5546875" style="219" customWidth="1"/>
    <col min="4096" max="4096" width="6.6640625" style="219" customWidth="1"/>
    <col min="4097" max="4097" width="49.88671875" style="219" customWidth="1"/>
    <col min="4098" max="4098" width="21.88671875" style="219" customWidth="1"/>
    <col min="4099" max="4099" width="18.5546875" style="219" customWidth="1"/>
    <col min="4100" max="4100" width="21.33203125" style="219" customWidth="1"/>
    <col min="4101" max="4103" width="0" style="219" hidden="1" customWidth="1"/>
    <col min="4104" max="4104" width="20" style="219" customWidth="1"/>
    <col min="4105" max="4106" width="0" style="219" hidden="1" customWidth="1"/>
    <col min="4107" max="4107" width="23.5546875" style="219" customWidth="1"/>
    <col min="4108" max="4108" width="2.6640625" style="219" customWidth="1"/>
    <col min="4109" max="4128" width="0" style="219" hidden="1" customWidth="1"/>
    <col min="4129" max="4129" width="13.44140625" style="219" customWidth="1"/>
    <col min="4130" max="4130" width="18.109375" style="219" customWidth="1"/>
    <col min="4131" max="4131" width="18.6640625" style="219" customWidth="1"/>
    <col min="4132" max="4132" width="15.44140625" style="219" customWidth="1"/>
    <col min="4133" max="4350" width="11.44140625" style="219"/>
    <col min="4351" max="4351" width="13.5546875" style="219" customWidth="1"/>
    <col min="4352" max="4352" width="6.6640625" style="219" customWidth="1"/>
    <col min="4353" max="4353" width="49.88671875" style="219" customWidth="1"/>
    <col min="4354" max="4354" width="21.88671875" style="219" customWidth="1"/>
    <col min="4355" max="4355" width="18.5546875" style="219" customWidth="1"/>
    <col min="4356" max="4356" width="21.33203125" style="219" customWidth="1"/>
    <col min="4357" max="4359" width="0" style="219" hidden="1" customWidth="1"/>
    <col min="4360" max="4360" width="20" style="219" customWidth="1"/>
    <col min="4361" max="4362" width="0" style="219" hidden="1" customWidth="1"/>
    <col min="4363" max="4363" width="23.5546875" style="219" customWidth="1"/>
    <col min="4364" max="4364" width="2.6640625" style="219" customWidth="1"/>
    <col min="4365" max="4384" width="0" style="219" hidden="1" customWidth="1"/>
    <col min="4385" max="4385" width="13.44140625" style="219" customWidth="1"/>
    <col min="4386" max="4386" width="18.109375" style="219" customWidth="1"/>
    <col min="4387" max="4387" width="18.6640625" style="219" customWidth="1"/>
    <col min="4388" max="4388" width="15.44140625" style="219" customWidth="1"/>
    <col min="4389" max="4606" width="11.44140625" style="219"/>
    <col min="4607" max="4607" width="13.5546875" style="219" customWidth="1"/>
    <col min="4608" max="4608" width="6.6640625" style="219" customWidth="1"/>
    <col min="4609" max="4609" width="49.88671875" style="219" customWidth="1"/>
    <col min="4610" max="4610" width="21.88671875" style="219" customWidth="1"/>
    <col min="4611" max="4611" width="18.5546875" style="219" customWidth="1"/>
    <col min="4612" max="4612" width="21.33203125" style="219" customWidth="1"/>
    <col min="4613" max="4615" width="0" style="219" hidden="1" customWidth="1"/>
    <col min="4616" max="4616" width="20" style="219" customWidth="1"/>
    <col min="4617" max="4618" width="0" style="219" hidden="1" customWidth="1"/>
    <col min="4619" max="4619" width="23.5546875" style="219" customWidth="1"/>
    <col min="4620" max="4620" width="2.6640625" style="219" customWidth="1"/>
    <col min="4621" max="4640" width="0" style="219" hidden="1" customWidth="1"/>
    <col min="4641" max="4641" width="13.44140625" style="219" customWidth="1"/>
    <col min="4642" max="4642" width="18.109375" style="219" customWidth="1"/>
    <col min="4643" max="4643" width="18.6640625" style="219" customWidth="1"/>
    <col min="4644" max="4644" width="15.44140625" style="219" customWidth="1"/>
    <col min="4645" max="4862" width="11.44140625" style="219"/>
    <col min="4863" max="4863" width="13.5546875" style="219" customWidth="1"/>
    <col min="4864" max="4864" width="6.6640625" style="219" customWidth="1"/>
    <col min="4865" max="4865" width="49.88671875" style="219" customWidth="1"/>
    <col min="4866" max="4866" width="21.88671875" style="219" customWidth="1"/>
    <col min="4867" max="4867" width="18.5546875" style="219" customWidth="1"/>
    <col min="4868" max="4868" width="21.33203125" style="219" customWidth="1"/>
    <col min="4869" max="4871" width="0" style="219" hidden="1" customWidth="1"/>
    <col min="4872" max="4872" width="20" style="219" customWidth="1"/>
    <col min="4873" max="4874" width="0" style="219" hidden="1" customWidth="1"/>
    <col min="4875" max="4875" width="23.5546875" style="219" customWidth="1"/>
    <col min="4876" max="4876" width="2.6640625" style="219" customWidth="1"/>
    <col min="4877" max="4896" width="0" style="219" hidden="1" customWidth="1"/>
    <col min="4897" max="4897" width="13.44140625" style="219" customWidth="1"/>
    <col min="4898" max="4898" width="18.109375" style="219" customWidth="1"/>
    <col min="4899" max="4899" width="18.6640625" style="219" customWidth="1"/>
    <col min="4900" max="4900" width="15.44140625" style="219" customWidth="1"/>
    <col min="4901" max="5118" width="11.44140625" style="219"/>
    <col min="5119" max="5119" width="13.5546875" style="219" customWidth="1"/>
    <col min="5120" max="5120" width="6.6640625" style="219" customWidth="1"/>
    <col min="5121" max="5121" width="49.88671875" style="219" customWidth="1"/>
    <col min="5122" max="5122" width="21.88671875" style="219" customWidth="1"/>
    <col min="5123" max="5123" width="18.5546875" style="219" customWidth="1"/>
    <col min="5124" max="5124" width="21.33203125" style="219" customWidth="1"/>
    <col min="5125" max="5127" width="0" style="219" hidden="1" customWidth="1"/>
    <col min="5128" max="5128" width="20" style="219" customWidth="1"/>
    <col min="5129" max="5130" width="0" style="219" hidden="1" customWidth="1"/>
    <col min="5131" max="5131" width="23.5546875" style="219" customWidth="1"/>
    <col min="5132" max="5132" width="2.6640625" style="219" customWidth="1"/>
    <col min="5133" max="5152" width="0" style="219" hidden="1" customWidth="1"/>
    <col min="5153" max="5153" width="13.44140625" style="219" customWidth="1"/>
    <col min="5154" max="5154" width="18.109375" style="219" customWidth="1"/>
    <col min="5155" max="5155" width="18.6640625" style="219" customWidth="1"/>
    <col min="5156" max="5156" width="15.44140625" style="219" customWidth="1"/>
    <col min="5157" max="5374" width="11.44140625" style="219"/>
    <col min="5375" max="5375" width="13.5546875" style="219" customWidth="1"/>
    <col min="5376" max="5376" width="6.6640625" style="219" customWidth="1"/>
    <col min="5377" max="5377" width="49.88671875" style="219" customWidth="1"/>
    <col min="5378" max="5378" width="21.88671875" style="219" customWidth="1"/>
    <col min="5379" max="5379" width="18.5546875" style="219" customWidth="1"/>
    <col min="5380" max="5380" width="21.33203125" style="219" customWidth="1"/>
    <col min="5381" max="5383" width="0" style="219" hidden="1" customWidth="1"/>
    <col min="5384" max="5384" width="20" style="219" customWidth="1"/>
    <col min="5385" max="5386" width="0" style="219" hidden="1" customWidth="1"/>
    <col min="5387" max="5387" width="23.5546875" style="219" customWidth="1"/>
    <col min="5388" max="5388" width="2.6640625" style="219" customWidth="1"/>
    <col min="5389" max="5408" width="0" style="219" hidden="1" customWidth="1"/>
    <col min="5409" max="5409" width="13.44140625" style="219" customWidth="1"/>
    <col min="5410" max="5410" width="18.109375" style="219" customWidth="1"/>
    <col min="5411" max="5411" width="18.6640625" style="219" customWidth="1"/>
    <col min="5412" max="5412" width="15.44140625" style="219" customWidth="1"/>
    <col min="5413" max="5630" width="11.44140625" style="219"/>
    <col min="5631" max="5631" width="13.5546875" style="219" customWidth="1"/>
    <col min="5632" max="5632" width="6.6640625" style="219" customWidth="1"/>
    <col min="5633" max="5633" width="49.88671875" style="219" customWidth="1"/>
    <col min="5634" max="5634" width="21.88671875" style="219" customWidth="1"/>
    <col min="5635" max="5635" width="18.5546875" style="219" customWidth="1"/>
    <col min="5636" max="5636" width="21.33203125" style="219" customWidth="1"/>
    <col min="5637" max="5639" width="0" style="219" hidden="1" customWidth="1"/>
    <col min="5640" max="5640" width="20" style="219" customWidth="1"/>
    <col min="5641" max="5642" width="0" style="219" hidden="1" customWidth="1"/>
    <col min="5643" max="5643" width="23.5546875" style="219" customWidth="1"/>
    <col min="5644" max="5644" width="2.6640625" style="219" customWidth="1"/>
    <col min="5645" max="5664" width="0" style="219" hidden="1" customWidth="1"/>
    <col min="5665" max="5665" width="13.44140625" style="219" customWidth="1"/>
    <col min="5666" max="5666" width="18.109375" style="219" customWidth="1"/>
    <col min="5667" max="5667" width="18.6640625" style="219" customWidth="1"/>
    <col min="5668" max="5668" width="15.44140625" style="219" customWidth="1"/>
    <col min="5669" max="5886" width="11.44140625" style="219"/>
    <col min="5887" max="5887" width="13.5546875" style="219" customWidth="1"/>
    <col min="5888" max="5888" width="6.6640625" style="219" customWidth="1"/>
    <col min="5889" max="5889" width="49.88671875" style="219" customWidth="1"/>
    <col min="5890" max="5890" width="21.88671875" style="219" customWidth="1"/>
    <col min="5891" max="5891" width="18.5546875" style="219" customWidth="1"/>
    <col min="5892" max="5892" width="21.33203125" style="219" customWidth="1"/>
    <col min="5893" max="5895" width="0" style="219" hidden="1" customWidth="1"/>
    <col min="5896" max="5896" width="20" style="219" customWidth="1"/>
    <col min="5897" max="5898" width="0" style="219" hidden="1" customWidth="1"/>
    <col min="5899" max="5899" width="23.5546875" style="219" customWidth="1"/>
    <col min="5900" max="5900" width="2.6640625" style="219" customWidth="1"/>
    <col min="5901" max="5920" width="0" style="219" hidden="1" customWidth="1"/>
    <col min="5921" max="5921" width="13.44140625" style="219" customWidth="1"/>
    <col min="5922" max="5922" width="18.109375" style="219" customWidth="1"/>
    <col min="5923" max="5923" width="18.6640625" style="219" customWidth="1"/>
    <col min="5924" max="5924" width="15.44140625" style="219" customWidth="1"/>
    <col min="5925" max="6142" width="11.44140625" style="219"/>
    <col min="6143" max="6143" width="13.5546875" style="219" customWidth="1"/>
    <col min="6144" max="6144" width="6.6640625" style="219" customWidth="1"/>
    <col min="6145" max="6145" width="49.88671875" style="219" customWidth="1"/>
    <col min="6146" max="6146" width="21.88671875" style="219" customWidth="1"/>
    <col min="6147" max="6147" width="18.5546875" style="219" customWidth="1"/>
    <col min="6148" max="6148" width="21.33203125" style="219" customWidth="1"/>
    <col min="6149" max="6151" width="0" style="219" hidden="1" customWidth="1"/>
    <col min="6152" max="6152" width="20" style="219" customWidth="1"/>
    <col min="6153" max="6154" width="0" style="219" hidden="1" customWidth="1"/>
    <col min="6155" max="6155" width="23.5546875" style="219" customWidth="1"/>
    <col min="6156" max="6156" width="2.6640625" style="219" customWidth="1"/>
    <col min="6157" max="6176" width="0" style="219" hidden="1" customWidth="1"/>
    <col min="6177" max="6177" width="13.44140625" style="219" customWidth="1"/>
    <col min="6178" max="6178" width="18.109375" style="219" customWidth="1"/>
    <col min="6179" max="6179" width="18.6640625" style="219" customWidth="1"/>
    <col min="6180" max="6180" width="15.44140625" style="219" customWidth="1"/>
    <col min="6181" max="6398" width="11.44140625" style="219"/>
    <col min="6399" max="6399" width="13.5546875" style="219" customWidth="1"/>
    <col min="6400" max="6400" width="6.6640625" style="219" customWidth="1"/>
    <col min="6401" max="6401" width="49.88671875" style="219" customWidth="1"/>
    <col min="6402" max="6402" width="21.88671875" style="219" customWidth="1"/>
    <col min="6403" max="6403" width="18.5546875" style="219" customWidth="1"/>
    <col min="6404" max="6404" width="21.33203125" style="219" customWidth="1"/>
    <col min="6405" max="6407" width="0" style="219" hidden="1" customWidth="1"/>
    <col min="6408" max="6408" width="20" style="219" customWidth="1"/>
    <col min="6409" max="6410" width="0" style="219" hidden="1" customWidth="1"/>
    <col min="6411" max="6411" width="23.5546875" style="219" customWidth="1"/>
    <col min="6412" max="6412" width="2.6640625" style="219" customWidth="1"/>
    <col min="6413" max="6432" width="0" style="219" hidden="1" customWidth="1"/>
    <col min="6433" max="6433" width="13.44140625" style="219" customWidth="1"/>
    <col min="6434" max="6434" width="18.109375" style="219" customWidth="1"/>
    <col min="6435" max="6435" width="18.6640625" style="219" customWidth="1"/>
    <col min="6436" max="6436" width="15.44140625" style="219" customWidth="1"/>
    <col min="6437" max="6654" width="11.44140625" style="219"/>
    <col min="6655" max="6655" width="13.5546875" style="219" customWidth="1"/>
    <col min="6656" max="6656" width="6.6640625" style="219" customWidth="1"/>
    <col min="6657" max="6657" width="49.88671875" style="219" customWidth="1"/>
    <col min="6658" max="6658" width="21.88671875" style="219" customWidth="1"/>
    <col min="6659" max="6659" width="18.5546875" style="219" customWidth="1"/>
    <col min="6660" max="6660" width="21.33203125" style="219" customWidth="1"/>
    <col min="6661" max="6663" width="0" style="219" hidden="1" customWidth="1"/>
    <col min="6664" max="6664" width="20" style="219" customWidth="1"/>
    <col min="6665" max="6666" width="0" style="219" hidden="1" customWidth="1"/>
    <col min="6667" max="6667" width="23.5546875" style="219" customWidth="1"/>
    <col min="6668" max="6668" width="2.6640625" style="219" customWidth="1"/>
    <col min="6669" max="6688" width="0" style="219" hidden="1" customWidth="1"/>
    <col min="6689" max="6689" width="13.44140625" style="219" customWidth="1"/>
    <col min="6690" max="6690" width="18.109375" style="219" customWidth="1"/>
    <col min="6691" max="6691" width="18.6640625" style="219" customWidth="1"/>
    <col min="6692" max="6692" width="15.44140625" style="219" customWidth="1"/>
    <col min="6693" max="6910" width="11.44140625" style="219"/>
    <col min="6911" max="6911" width="13.5546875" style="219" customWidth="1"/>
    <col min="6912" max="6912" width="6.6640625" style="219" customWidth="1"/>
    <col min="6913" max="6913" width="49.88671875" style="219" customWidth="1"/>
    <col min="6914" max="6914" width="21.88671875" style="219" customWidth="1"/>
    <col min="6915" max="6915" width="18.5546875" style="219" customWidth="1"/>
    <col min="6916" max="6916" width="21.33203125" style="219" customWidth="1"/>
    <col min="6917" max="6919" width="0" style="219" hidden="1" customWidth="1"/>
    <col min="6920" max="6920" width="20" style="219" customWidth="1"/>
    <col min="6921" max="6922" width="0" style="219" hidden="1" customWidth="1"/>
    <col min="6923" max="6923" width="23.5546875" style="219" customWidth="1"/>
    <col min="6924" max="6924" width="2.6640625" style="219" customWidth="1"/>
    <col min="6925" max="6944" width="0" style="219" hidden="1" customWidth="1"/>
    <col min="6945" max="6945" width="13.44140625" style="219" customWidth="1"/>
    <col min="6946" max="6946" width="18.109375" style="219" customWidth="1"/>
    <col min="6947" max="6947" width="18.6640625" style="219" customWidth="1"/>
    <col min="6948" max="6948" width="15.44140625" style="219" customWidth="1"/>
    <col min="6949" max="7166" width="11.44140625" style="219"/>
    <col min="7167" max="7167" width="13.5546875" style="219" customWidth="1"/>
    <col min="7168" max="7168" width="6.6640625" style="219" customWidth="1"/>
    <col min="7169" max="7169" width="49.88671875" style="219" customWidth="1"/>
    <col min="7170" max="7170" width="21.88671875" style="219" customWidth="1"/>
    <col min="7171" max="7171" width="18.5546875" style="219" customWidth="1"/>
    <col min="7172" max="7172" width="21.33203125" style="219" customWidth="1"/>
    <col min="7173" max="7175" width="0" style="219" hidden="1" customWidth="1"/>
    <col min="7176" max="7176" width="20" style="219" customWidth="1"/>
    <col min="7177" max="7178" width="0" style="219" hidden="1" customWidth="1"/>
    <col min="7179" max="7179" width="23.5546875" style="219" customWidth="1"/>
    <col min="7180" max="7180" width="2.6640625" style="219" customWidth="1"/>
    <col min="7181" max="7200" width="0" style="219" hidden="1" customWidth="1"/>
    <col min="7201" max="7201" width="13.44140625" style="219" customWidth="1"/>
    <col min="7202" max="7202" width="18.109375" style="219" customWidth="1"/>
    <col min="7203" max="7203" width="18.6640625" style="219" customWidth="1"/>
    <col min="7204" max="7204" width="15.44140625" style="219" customWidth="1"/>
    <col min="7205" max="7422" width="11.44140625" style="219"/>
    <col min="7423" max="7423" width="13.5546875" style="219" customWidth="1"/>
    <col min="7424" max="7424" width="6.6640625" style="219" customWidth="1"/>
    <col min="7425" max="7425" width="49.88671875" style="219" customWidth="1"/>
    <col min="7426" max="7426" width="21.88671875" style="219" customWidth="1"/>
    <col min="7427" max="7427" width="18.5546875" style="219" customWidth="1"/>
    <col min="7428" max="7428" width="21.33203125" style="219" customWidth="1"/>
    <col min="7429" max="7431" width="0" style="219" hidden="1" customWidth="1"/>
    <col min="7432" max="7432" width="20" style="219" customWidth="1"/>
    <col min="7433" max="7434" width="0" style="219" hidden="1" customWidth="1"/>
    <col min="7435" max="7435" width="23.5546875" style="219" customWidth="1"/>
    <col min="7436" max="7436" width="2.6640625" style="219" customWidth="1"/>
    <col min="7437" max="7456" width="0" style="219" hidden="1" customWidth="1"/>
    <col min="7457" max="7457" width="13.44140625" style="219" customWidth="1"/>
    <col min="7458" max="7458" width="18.109375" style="219" customWidth="1"/>
    <col min="7459" max="7459" width="18.6640625" style="219" customWidth="1"/>
    <col min="7460" max="7460" width="15.44140625" style="219" customWidth="1"/>
    <col min="7461" max="7678" width="11.44140625" style="219"/>
    <col min="7679" max="7679" width="13.5546875" style="219" customWidth="1"/>
    <col min="7680" max="7680" width="6.6640625" style="219" customWidth="1"/>
    <col min="7681" max="7681" width="49.88671875" style="219" customWidth="1"/>
    <col min="7682" max="7682" width="21.88671875" style="219" customWidth="1"/>
    <col min="7683" max="7683" width="18.5546875" style="219" customWidth="1"/>
    <col min="7684" max="7684" width="21.33203125" style="219" customWidth="1"/>
    <col min="7685" max="7687" width="0" style="219" hidden="1" customWidth="1"/>
    <col min="7688" max="7688" width="20" style="219" customWidth="1"/>
    <col min="7689" max="7690" width="0" style="219" hidden="1" customWidth="1"/>
    <col min="7691" max="7691" width="23.5546875" style="219" customWidth="1"/>
    <col min="7692" max="7692" width="2.6640625" style="219" customWidth="1"/>
    <col min="7693" max="7712" width="0" style="219" hidden="1" customWidth="1"/>
    <col min="7713" max="7713" width="13.44140625" style="219" customWidth="1"/>
    <col min="7714" max="7714" width="18.109375" style="219" customWidth="1"/>
    <col min="7715" max="7715" width="18.6640625" style="219" customWidth="1"/>
    <col min="7716" max="7716" width="15.44140625" style="219" customWidth="1"/>
    <col min="7717" max="7934" width="11.44140625" style="219"/>
    <col min="7935" max="7935" width="13.5546875" style="219" customWidth="1"/>
    <col min="7936" max="7936" width="6.6640625" style="219" customWidth="1"/>
    <col min="7937" max="7937" width="49.88671875" style="219" customWidth="1"/>
    <col min="7938" max="7938" width="21.88671875" style="219" customWidth="1"/>
    <col min="7939" max="7939" width="18.5546875" style="219" customWidth="1"/>
    <col min="7940" max="7940" width="21.33203125" style="219" customWidth="1"/>
    <col min="7941" max="7943" width="0" style="219" hidden="1" customWidth="1"/>
    <col min="7944" max="7944" width="20" style="219" customWidth="1"/>
    <col min="7945" max="7946" width="0" style="219" hidden="1" customWidth="1"/>
    <col min="7947" max="7947" width="23.5546875" style="219" customWidth="1"/>
    <col min="7948" max="7948" width="2.6640625" style="219" customWidth="1"/>
    <col min="7949" max="7968" width="0" style="219" hidden="1" customWidth="1"/>
    <col min="7969" max="7969" width="13.44140625" style="219" customWidth="1"/>
    <col min="7970" max="7970" width="18.109375" style="219" customWidth="1"/>
    <col min="7971" max="7971" width="18.6640625" style="219" customWidth="1"/>
    <col min="7972" max="7972" width="15.44140625" style="219" customWidth="1"/>
    <col min="7973" max="8190" width="11.44140625" style="219"/>
    <col min="8191" max="8191" width="13.5546875" style="219" customWidth="1"/>
    <col min="8192" max="8192" width="6.6640625" style="219" customWidth="1"/>
    <col min="8193" max="8193" width="49.88671875" style="219" customWidth="1"/>
    <col min="8194" max="8194" width="21.88671875" style="219" customWidth="1"/>
    <col min="8195" max="8195" width="18.5546875" style="219" customWidth="1"/>
    <col min="8196" max="8196" width="21.33203125" style="219" customWidth="1"/>
    <col min="8197" max="8199" width="0" style="219" hidden="1" customWidth="1"/>
    <col min="8200" max="8200" width="20" style="219" customWidth="1"/>
    <col min="8201" max="8202" width="0" style="219" hidden="1" customWidth="1"/>
    <col min="8203" max="8203" width="23.5546875" style="219" customWidth="1"/>
    <col min="8204" max="8204" width="2.6640625" style="219" customWidth="1"/>
    <col min="8205" max="8224" width="0" style="219" hidden="1" customWidth="1"/>
    <col min="8225" max="8225" width="13.44140625" style="219" customWidth="1"/>
    <col min="8226" max="8226" width="18.109375" style="219" customWidth="1"/>
    <col min="8227" max="8227" width="18.6640625" style="219" customWidth="1"/>
    <col min="8228" max="8228" width="15.44140625" style="219" customWidth="1"/>
    <col min="8229" max="8446" width="11.44140625" style="219"/>
    <col min="8447" max="8447" width="13.5546875" style="219" customWidth="1"/>
    <col min="8448" max="8448" width="6.6640625" style="219" customWidth="1"/>
    <col min="8449" max="8449" width="49.88671875" style="219" customWidth="1"/>
    <col min="8450" max="8450" width="21.88671875" style="219" customWidth="1"/>
    <col min="8451" max="8451" width="18.5546875" style="219" customWidth="1"/>
    <col min="8452" max="8452" width="21.33203125" style="219" customWidth="1"/>
    <col min="8453" max="8455" width="0" style="219" hidden="1" customWidth="1"/>
    <col min="8456" max="8456" width="20" style="219" customWidth="1"/>
    <col min="8457" max="8458" width="0" style="219" hidden="1" customWidth="1"/>
    <col min="8459" max="8459" width="23.5546875" style="219" customWidth="1"/>
    <col min="8460" max="8460" width="2.6640625" style="219" customWidth="1"/>
    <col min="8461" max="8480" width="0" style="219" hidden="1" customWidth="1"/>
    <col min="8481" max="8481" width="13.44140625" style="219" customWidth="1"/>
    <col min="8482" max="8482" width="18.109375" style="219" customWidth="1"/>
    <col min="8483" max="8483" width="18.6640625" style="219" customWidth="1"/>
    <col min="8484" max="8484" width="15.44140625" style="219" customWidth="1"/>
    <col min="8485" max="8702" width="11.44140625" style="219"/>
    <col min="8703" max="8703" width="13.5546875" style="219" customWidth="1"/>
    <col min="8704" max="8704" width="6.6640625" style="219" customWidth="1"/>
    <col min="8705" max="8705" width="49.88671875" style="219" customWidth="1"/>
    <col min="8706" max="8706" width="21.88671875" style="219" customWidth="1"/>
    <col min="8707" max="8707" width="18.5546875" style="219" customWidth="1"/>
    <col min="8708" max="8708" width="21.33203125" style="219" customWidth="1"/>
    <col min="8709" max="8711" width="0" style="219" hidden="1" customWidth="1"/>
    <col min="8712" max="8712" width="20" style="219" customWidth="1"/>
    <col min="8713" max="8714" width="0" style="219" hidden="1" customWidth="1"/>
    <col min="8715" max="8715" width="23.5546875" style="219" customWidth="1"/>
    <col min="8716" max="8716" width="2.6640625" style="219" customWidth="1"/>
    <col min="8717" max="8736" width="0" style="219" hidden="1" customWidth="1"/>
    <col min="8737" max="8737" width="13.44140625" style="219" customWidth="1"/>
    <col min="8738" max="8738" width="18.109375" style="219" customWidth="1"/>
    <col min="8739" max="8739" width="18.6640625" style="219" customWidth="1"/>
    <col min="8740" max="8740" width="15.44140625" style="219" customWidth="1"/>
    <col min="8741" max="8958" width="11.44140625" style="219"/>
    <col min="8959" max="8959" width="13.5546875" style="219" customWidth="1"/>
    <col min="8960" max="8960" width="6.6640625" style="219" customWidth="1"/>
    <col min="8961" max="8961" width="49.88671875" style="219" customWidth="1"/>
    <col min="8962" max="8962" width="21.88671875" style="219" customWidth="1"/>
    <col min="8963" max="8963" width="18.5546875" style="219" customWidth="1"/>
    <col min="8964" max="8964" width="21.33203125" style="219" customWidth="1"/>
    <col min="8965" max="8967" width="0" style="219" hidden="1" customWidth="1"/>
    <col min="8968" max="8968" width="20" style="219" customWidth="1"/>
    <col min="8969" max="8970" width="0" style="219" hidden="1" customWidth="1"/>
    <col min="8971" max="8971" width="23.5546875" style="219" customWidth="1"/>
    <col min="8972" max="8972" width="2.6640625" style="219" customWidth="1"/>
    <col min="8973" max="8992" width="0" style="219" hidden="1" customWidth="1"/>
    <col min="8993" max="8993" width="13.44140625" style="219" customWidth="1"/>
    <col min="8994" max="8994" width="18.109375" style="219" customWidth="1"/>
    <col min="8995" max="8995" width="18.6640625" style="219" customWidth="1"/>
    <col min="8996" max="8996" width="15.44140625" style="219" customWidth="1"/>
    <col min="8997" max="9214" width="11.44140625" style="219"/>
    <col min="9215" max="9215" width="13.5546875" style="219" customWidth="1"/>
    <col min="9216" max="9216" width="6.6640625" style="219" customWidth="1"/>
    <col min="9217" max="9217" width="49.88671875" style="219" customWidth="1"/>
    <col min="9218" max="9218" width="21.88671875" style="219" customWidth="1"/>
    <col min="9219" max="9219" width="18.5546875" style="219" customWidth="1"/>
    <col min="9220" max="9220" width="21.33203125" style="219" customWidth="1"/>
    <col min="9221" max="9223" width="0" style="219" hidden="1" customWidth="1"/>
    <col min="9224" max="9224" width="20" style="219" customWidth="1"/>
    <col min="9225" max="9226" width="0" style="219" hidden="1" customWidth="1"/>
    <col min="9227" max="9227" width="23.5546875" style="219" customWidth="1"/>
    <col min="9228" max="9228" width="2.6640625" style="219" customWidth="1"/>
    <col min="9229" max="9248" width="0" style="219" hidden="1" customWidth="1"/>
    <col min="9249" max="9249" width="13.44140625" style="219" customWidth="1"/>
    <col min="9250" max="9250" width="18.109375" style="219" customWidth="1"/>
    <col min="9251" max="9251" width="18.6640625" style="219" customWidth="1"/>
    <col min="9252" max="9252" width="15.44140625" style="219" customWidth="1"/>
    <col min="9253" max="9470" width="11.44140625" style="219"/>
    <col min="9471" max="9471" width="13.5546875" style="219" customWidth="1"/>
    <col min="9472" max="9472" width="6.6640625" style="219" customWidth="1"/>
    <col min="9473" max="9473" width="49.88671875" style="219" customWidth="1"/>
    <col min="9474" max="9474" width="21.88671875" style="219" customWidth="1"/>
    <col min="9475" max="9475" width="18.5546875" style="219" customWidth="1"/>
    <col min="9476" max="9476" width="21.33203125" style="219" customWidth="1"/>
    <col min="9477" max="9479" width="0" style="219" hidden="1" customWidth="1"/>
    <col min="9480" max="9480" width="20" style="219" customWidth="1"/>
    <col min="9481" max="9482" width="0" style="219" hidden="1" customWidth="1"/>
    <col min="9483" max="9483" width="23.5546875" style="219" customWidth="1"/>
    <col min="9484" max="9484" width="2.6640625" style="219" customWidth="1"/>
    <col min="9485" max="9504" width="0" style="219" hidden="1" customWidth="1"/>
    <col min="9505" max="9505" width="13.44140625" style="219" customWidth="1"/>
    <col min="9506" max="9506" width="18.109375" style="219" customWidth="1"/>
    <col min="9507" max="9507" width="18.6640625" style="219" customWidth="1"/>
    <col min="9508" max="9508" width="15.44140625" style="219" customWidth="1"/>
    <col min="9509" max="9726" width="11.44140625" style="219"/>
    <col min="9727" max="9727" width="13.5546875" style="219" customWidth="1"/>
    <col min="9728" max="9728" width="6.6640625" style="219" customWidth="1"/>
    <col min="9729" max="9729" width="49.88671875" style="219" customWidth="1"/>
    <col min="9730" max="9730" width="21.88671875" style="219" customWidth="1"/>
    <col min="9731" max="9731" width="18.5546875" style="219" customWidth="1"/>
    <col min="9732" max="9732" width="21.33203125" style="219" customWidth="1"/>
    <col min="9733" max="9735" width="0" style="219" hidden="1" customWidth="1"/>
    <col min="9736" max="9736" width="20" style="219" customWidth="1"/>
    <col min="9737" max="9738" width="0" style="219" hidden="1" customWidth="1"/>
    <col min="9739" max="9739" width="23.5546875" style="219" customWidth="1"/>
    <col min="9740" max="9740" width="2.6640625" style="219" customWidth="1"/>
    <col min="9741" max="9760" width="0" style="219" hidden="1" customWidth="1"/>
    <col min="9761" max="9761" width="13.44140625" style="219" customWidth="1"/>
    <col min="9762" max="9762" width="18.109375" style="219" customWidth="1"/>
    <col min="9763" max="9763" width="18.6640625" style="219" customWidth="1"/>
    <col min="9764" max="9764" width="15.44140625" style="219" customWidth="1"/>
    <col min="9765" max="9982" width="11.44140625" style="219"/>
    <col min="9983" max="9983" width="13.5546875" style="219" customWidth="1"/>
    <col min="9984" max="9984" width="6.6640625" style="219" customWidth="1"/>
    <col min="9985" max="9985" width="49.88671875" style="219" customWidth="1"/>
    <col min="9986" max="9986" width="21.88671875" style="219" customWidth="1"/>
    <col min="9987" max="9987" width="18.5546875" style="219" customWidth="1"/>
    <col min="9988" max="9988" width="21.33203125" style="219" customWidth="1"/>
    <col min="9989" max="9991" width="0" style="219" hidden="1" customWidth="1"/>
    <col min="9992" max="9992" width="20" style="219" customWidth="1"/>
    <col min="9993" max="9994" width="0" style="219" hidden="1" customWidth="1"/>
    <col min="9995" max="9995" width="23.5546875" style="219" customWidth="1"/>
    <col min="9996" max="9996" width="2.6640625" style="219" customWidth="1"/>
    <col min="9997" max="10016" width="0" style="219" hidden="1" customWidth="1"/>
    <col min="10017" max="10017" width="13.44140625" style="219" customWidth="1"/>
    <col min="10018" max="10018" width="18.109375" style="219" customWidth="1"/>
    <col min="10019" max="10019" width="18.6640625" style="219" customWidth="1"/>
    <col min="10020" max="10020" width="15.44140625" style="219" customWidth="1"/>
    <col min="10021" max="10238" width="11.44140625" style="219"/>
    <col min="10239" max="10239" width="13.5546875" style="219" customWidth="1"/>
    <col min="10240" max="10240" width="6.6640625" style="219" customWidth="1"/>
    <col min="10241" max="10241" width="49.88671875" style="219" customWidth="1"/>
    <col min="10242" max="10242" width="21.88671875" style="219" customWidth="1"/>
    <col min="10243" max="10243" width="18.5546875" style="219" customWidth="1"/>
    <col min="10244" max="10244" width="21.33203125" style="219" customWidth="1"/>
    <col min="10245" max="10247" width="0" style="219" hidden="1" customWidth="1"/>
    <col min="10248" max="10248" width="20" style="219" customWidth="1"/>
    <col min="10249" max="10250" width="0" style="219" hidden="1" customWidth="1"/>
    <col min="10251" max="10251" width="23.5546875" style="219" customWidth="1"/>
    <col min="10252" max="10252" width="2.6640625" style="219" customWidth="1"/>
    <col min="10253" max="10272" width="0" style="219" hidden="1" customWidth="1"/>
    <col min="10273" max="10273" width="13.44140625" style="219" customWidth="1"/>
    <col min="10274" max="10274" width="18.109375" style="219" customWidth="1"/>
    <col min="10275" max="10275" width="18.6640625" style="219" customWidth="1"/>
    <col min="10276" max="10276" width="15.44140625" style="219" customWidth="1"/>
    <col min="10277" max="10494" width="11.44140625" style="219"/>
    <col min="10495" max="10495" width="13.5546875" style="219" customWidth="1"/>
    <col min="10496" max="10496" width="6.6640625" style="219" customWidth="1"/>
    <col min="10497" max="10497" width="49.88671875" style="219" customWidth="1"/>
    <col min="10498" max="10498" width="21.88671875" style="219" customWidth="1"/>
    <col min="10499" max="10499" width="18.5546875" style="219" customWidth="1"/>
    <col min="10500" max="10500" width="21.33203125" style="219" customWidth="1"/>
    <col min="10501" max="10503" width="0" style="219" hidden="1" customWidth="1"/>
    <col min="10504" max="10504" width="20" style="219" customWidth="1"/>
    <col min="10505" max="10506" width="0" style="219" hidden="1" customWidth="1"/>
    <col min="10507" max="10507" width="23.5546875" style="219" customWidth="1"/>
    <col min="10508" max="10508" width="2.6640625" style="219" customWidth="1"/>
    <col min="10509" max="10528" width="0" style="219" hidden="1" customWidth="1"/>
    <col min="10529" max="10529" width="13.44140625" style="219" customWidth="1"/>
    <col min="10530" max="10530" width="18.109375" style="219" customWidth="1"/>
    <col min="10531" max="10531" width="18.6640625" style="219" customWidth="1"/>
    <col min="10532" max="10532" width="15.44140625" style="219" customWidth="1"/>
    <col min="10533" max="10750" width="11.44140625" style="219"/>
    <col min="10751" max="10751" width="13.5546875" style="219" customWidth="1"/>
    <col min="10752" max="10752" width="6.6640625" style="219" customWidth="1"/>
    <col min="10753" max="10753" width="49.88671875" style="219" customWidth="1"/>
    <col min="10754" max="10754" width="21.88671875" style="219" customWidth="1"/>
    <col min="10755" max="10755" width="18.5546875" style="219" customWidth="1"/>
    <col min="10756" max="10756" width="21.33203125" style="219" customWidth="1"/>
    <col min="10757" max="10759" width="0" style="219" hidden="1" customWidth="1"/>
    <col min="10760" max="10760" width="20" style="219" customWidth="1"/>
    <col min="10761" max="10762" width="0" style="219" hidden="1" customWidth="1"/>
    <col min="10763" max="10763" width="23.5546875" style="219" customWidth="1"/>
    <col min="10764" max="10764" width="2.6640625" style="219" customWidth="1"/>
    <col min="10765" max="10784" width="0" style="219" hidden="1" customWidth="1"/>
    <col min="10785" max="10785" width="13.44140625" style="219" customWidth="1"/>
    <col min="10786" max="10786" width="18.109375" style="219" customWidth="1"/>
    <col min="10787" max="10787" width="18.6640625" style="219" customWidth="1"/>
    <col min="10788" max="10788" width="15.44140625" style="219" customWidth="1"/>
    <col min="10789" max="11006" width="11.44140625" style="219"/>
    <col min="11007" max="11007" width="13.5546875" style="219" customWidth="1"/>
    <col min="11008" max="11008" width="6.6640625" style="219" customWidth="1"/>
    <col min="11009" max="11009" width="49.88671875" style="219" customWidth="1"/>
    <col min="11010" max="11010" width="21.88671875" style="219" customWidth="1"/>
    <col min="11011" max="11011" width="18.5546875" style="219" customWidth="1"/>
    <col min="11012" max="11012" width="21.33203125" style="219" customWidth="1"/>
    <col min="11013" max="11015" width="0" style="219" hidden="1" customWidth="1"/>
    <col min="11016" max="11016" width="20" style="219" customWidth="1"/>
    <col min="11017" max="11018" width="0" style="219" hidden="1" customWidth="1"/>
    <col min="11019" max="11019" width="23.5546875" style="219" customWidth="1"/>
    <col min="11020" max="11020" width="2.6640625" style="219" customWidth="1"/>
    <col min="11021" max="11040" width="0" style="219" hidden="1" customWidth="1"/>
    <col min="11041" max="11041" width="13.44140625" style="219" customWidth="1"/>
    <col min="11042" max="11042" width="18.109375" style="219" customWidth="1"/>
    <col min="11043" max="11043" width="18.6640625" style="219" customWidth="1"/>
    <col min="11044" max="11044" width="15.44140625" style="219" customWidth="1"/>
    <col min="11045" max="11262" width="11.44140625" style="219"/>
    <col min="11263" max="11263" width="13.5546875" style="219" customWidth="1"/>
    <col min="11264" max="11264" width="6.6640625" style="219" customWidth="1"/>
    <col min="11265" max="11265" width="49.88671875" style="219" customWidth="1"/>
    <col min="11266" max="11266" width="21.88671875" style="219" customWidth="1"/>
    <col min="11267" max="11267" width="18.5546875" style="219" customWidth="1"/>
    <col min="11268" max="11268" width="21.33203125" style="219" customWidth="1"/>
    <col min="11269" max="11271" width="0" style="219" hidden="1" customWidth="1"/>
    <col min="11272" max="11272" width="20" style="219" customWidth="1"/>
    <col min="11273" max="11274" width="0" style="219" hidden="1" customWidth="1"/>
    <col min="11275" max="11275" width="23.5546875" style="219" customWidth="1"/>
    <col min="11276" max="11276" width="2.6640625" style="219" customWidth="1"/>
    <col min="11277" max="11296" width="0" style="219" hidden="1" customWidth="1"/>
    <col min="11297" max="11297" width="13.44140625" style="219" customWidth="1"/>
    <col min="11298" max="11298" width="18.109375" style="219" customWidth="1"/>
    <col min="11299" max="11299" width="18.6640625" style="219" customWidth="1"/>
    <col min="11300" max="11300" width="15.44140625" style="219" customWidth="1"/>
    <col min="11301" max="11518" width="11.44140625" style="219"/>
    <col min="11519" max="11519" width="13.5546875" style="219" customWidth="1"/>
    <col min="11520" max="11520" width="6.6640625" style="219" customWidth="1"/>
    <col min="11521" max="11521" width="49.88671875" style="219" customWidth="1"/>
    <col min="11522" max="11522" width="21.88671875" style="219" customWidth="1"/>
    <col min="11523" max="11523" width="18.5546875" style="219" customWidth="1"/>
    <col min="11524" max="11524" width="21.33203125" style="219" customWidth="1"/>
    <col min="11525" max="11527" width="0" style="219" hidden="1" customWidth="1"/>
    <col min="11528" max="11528" width="20" style="219" customWidth="1"/>
    <col min="11529" max="11530" width="0" style="219" hidden="1" customWidth="1"/>
    <col min="11531" max="11531" width="23.5546875" style="219" customWidth="1"/>
    <col min="11532" max="11532" width="2.6640625" style="219" customWidth="1"/>
    <col min="11533" max="11552" width="0" style="219" hidden="1" customWidth="1"/>
    <col min="11553" max="11553" width="13.44140625" style="219" customWidth="1"/>
    <col min="11554" max="11554" width="18.109375" style="219" customWidth="1"/>
    <col min="11555" max="11555" width="18.6640625" style="219" customWidth="1"/>
    <col min="11556" max="11556" width="15.44140625" style="219" customWidth="1"/>
    <col min="11557" max="11774" width="11.44140625" style="219"/>
    <col min="11775" max="11775" width="13.5546875" style="219" customWidth="1"/>
    <col min="11776" max="11776" width="6.6640625" style="219" customWidth="1"/>
    <col min="11777" max="11777" width="49.88671875" style="219" customWidth="1"/>
    <col min="11778" max="11778" width="21.88671875" style="219" customWidth="1"/>
    <col min="11779" max="11779" width="18.5546875" style="219" customWidth="1"/>
    <col min="11780" max="11780" width="21.33203125" style="219" customWidth="1"/>
    <col min="11781" max="11783" width="0" style="219" hidden="1" customWidth="1"/>
    <col min="11784" max="11784" width="20" style="219" customWidth="1"/>
    <col min="11785" max="11786" width="0" style="219" hidden="1" customWidth="1"/>
    <col min="11787" max="11787" width="23.5546875" style="219" customWidth="1"/>
    <col min="11788" max="11788" width="2.6640625" style="219" customWidth="1"/>
    <col min="11789" max="11808" width="0" style="219" hidden="1" customWidth="1"/>
    <col min="11809" max="11809" width="13.44140625" style="219" customWidth="1"/>
    <col min="11810" max="11810" width="18.109375" style="219" customWidth="1"/>
    <col min="11811" max="11811" width="18.6640625" style="219" customWidth="1"/>
    <col min="11812" max="11812" width="15.44140625" style="219" customWidth="1"/>
    <col min="11813" max="12030" width="11.44140625" style="219"/>
    <col min="12031" max="12031" width="13.5546875" style="219" customWidth="1"/>
    <col min="12032" max="12032" width="6.6640625" style="219" customWidth="1"/>
    <col min="12033" max="12033" width="49.88671875" style="219" customWidth="1"/>
    <col min="12034" max="12034" width="21.88671875" style="219" customWidth="1"/>
    <col min="12035" max="12035" width="18.5546875" style="219" customWidth="1"/>
    <col min="12036" max="12036" width="21.33203125" style="219" customWidth="1"/>
    <col min="12037" max="12039" width="0" style="219" hidden="1" customWidth="1"/>
    <col min="12040" max="12040" width="20" style="219" customWidth="1"/>
    <col min="12041" max="12042" width="0" style="219" hidden="1" customWidth="1"/>
    <col min="12043" max="12043" width="23.5546875" style="219" customWidth="1"/>
    <col min="12044" max="12044" width="2.6640625" style="219" customWidth="1"/>
    <col min="12045" max="12064" width="0" style="219" hidden="1" customWidth="1"/>
    <col min="12065" max="12065" width="13.44140625" style="219" customWidth="1"/>
    <col min="12066" max="12066" width="18.109375" style="219" customWidth="1"/>
    <col min="12067" max="12067" width="18.6640625" style="219" customWidth="1"/>
    <col min="12068" max="12068" width="15.44140625" style="219" customWidth="1"/>
    <col min="12069" max="12286" width="11.44140625" style="219"/>
    <col min="12287" max="12287" width="13.5546875" style="219" customWidth="1"/>
    <col min="12288" max="12288" width="6.6640625" style="219" customWidth="1"/>
    <col min="12289" max="12289" width="49.88671875" style="219" customWidth="1"/>
    <col min="12290" max="12290" width="21.88671875" style="219" customWidth="1"/>
    <col min="12291" max="12291" width="18.5546875" style="219" customWidth="1"/>
    <col min="12292" max="12292" width="21.33203125" style="219" customWidth="1"/>
    <col min="12293" max="12295" width="0" style="219" hidden="1" customWidth="1"/>
    <col min="12296" max="12296" width="20" style="219" customWidth="1"/>
    <col min="12297" max="12298" width="0" style="219" hidden="1" customWidth="1"/>
    <col min="12299" max="12299" width="23.5546875" style="219" customWidth="1"/>
    <col min="12300" max="12300" width="2.6640625" style="219" customWidth="1"/>
    <col min="12301" max="12320" width="0" style="219" hidden="1" customWidth="1"/>
    <col min="12321" max="12321" width="13.44140625" style="219" customWidth="1"/>
    <col min="12322" max="12322" width="18.109375" style="219" customWidth="1"/>
    <col min="12323" max="12323" width="18.6640625" style="219" customWidth="1"/>
    <col min="12324" max="12324" width="15.44140625" style="219" customWidth="1"/>
    <col min="12325" max="12542" width="11.44140625" style="219"/>
    <col min="12543" max="12543" width="13.5546875" style="219" customWidth="1"/>
    <col min="12544" max="12544" width="6.6640625" style="219" customWidth="1"/>
    <col min="12545" max="12545" width="49.88671875" style="219" customWidth="1"/>
    <col min="12546" max="12546" width="21.88671875" style="219" customWidth="1"/>
    <col min="12547" max="12547" width="18.5546875" style="219" customWidth="1"/>
    <col min="12548" max="12548" width="21.33203125" style="219" customWidth="1"/>
    <col min="12549" max="12551" width="0" style="219" hidden="1" customWidth="1"/>
    <col min="12552" max="12552" width="20" style="219" customWidth="1"/>
    <col min="12553" max="12554" width="0" style="219" hidden="1" customWidth="1"/>
    <col min="12555" max="12555" width="23.5546875" style="219" customWidth="1"/>
    <col min="12556" max="12556" width="2.6640625" style="219" customWidth="1"/>
    <col min="12557" max="12576" width="0" style="219" hidden="1" customWidth="1"/>
    <col min="12577" max="12577" width="13.44140625" style="219" customWidth="1"/>
    <col min="12578" max="12578" width="18.109375" style="219" customWidth="1"/>
    <col min="12579" max="12579" width="18.6640625" style="219" customWidth="1"/>
    <col min="12580" max="12580" width="15.44140625" style="219" customWidth="1"/>
    <col min="12581" max="12798" width="11.44140625" style="219"/>
    <col min="12799" max="12799" width="13.5546875" style="219" customWidth="1"/>
    <col min="12800" max="12800" width="6.6640625" style="219" customWidth="1"/>
    <col min="12801" max="12801" width="49.88671875" style="219" customWidth="1"/>
    <col min="12802" max="12802" width="21.88671875" style="219" customWidth="1"/>
    <col min="12803" max="12803" width="18.5546875" style="219" customWidth="1"/>
    <col min="12804" max="12804" width="21.33203125" style="219" customWidth="1"/>
    <col min="12805" max="12807" width="0" style="219" hidden="1" customWidth="1"/>
    <col min="12808" max="12808" width="20" style="219" customWidth="1"/>
    <col min="12809" max="12810" width="0" style="219" hidden="1" customWidth="1"/>
    <col min="12811" max="12811" width="23.5546875" style="219" customWidth="1"/>
    <col min="12812" max="12812" width="2.6640625" style="219" customWidth="1"/>
    <col min="12813" max="12832" width="0" style="219" hidden="1" customWidth="1"/>
    <col min="12833" max="12833" width="13.44140625" style="219" customWidth="1"/>
    <col min="12834" max="12834" width="18.109375" style="219" customWidth="1"/>
    <col min="12835" max="12835" width="18.6640625" style="219" customWidth="1"/>
    <col min="12836" max="12836" width="15.44140625" style="219" customWidth="1"/>
    <col min="12837" max="13054" width="11.44140625" style="219"/>
    <col min="13055" max="13055" width="13.5546875" style="219" customWidth="1"/>
    <col min="13056" max="13056" width="6.6640625" style="219" customWidth="1"/>
    <col min="13057" max="13057" width="49.88671875" style="219" customWidth="1"/>
    <col min="13058" max="13058" width="21.88671875" style="219" customWidth="1"/>
    <col min="13059" max="13059" width="18.5546875" style="219" customWidth="1"/>
    <col min="13060" max="13060" width="21.33203125" style="219" customWidth="1"/>
    <col min="13061" max="13063" width="0" style="219" hidden="1" customWidth="1"/>
    <col min="13064" max="13064" width="20" style="219" customWidth="1"/>
    <col min="13065" max="13066" width="0" style="219" hidden="1" customWidth="1"/>
    <col min="13067" max="13067" width="23.5546875" style="219" customWidth="1"/>
    <col min="13068" max="13068" width="2.6640625" style="219" customWidth="1"/>
    <col min="13069" max="13088" width="0" style="219" hidden="1" customWidth="1"/>
    <col min="13089" max="13089" width="13.44140625" style="219" customWidth="1"/>
    <col min="13090" max="13090" width="18.109375" style="219" customWidth="1"/>
    <col min="13091" max="13091" width="18.6640625" style="219" customWidth="1"/>
    <col min="13092" max="13092" width="15.44140625" style="219" customWidth="1"/>
    <col min="13093" max="13310" width="11.44140625" style="219"/>
    <col min="13311" max="13311" width="13.5546875" style="219" customWidth="1"/>
    <col min="13312" max="13312" width="6.6640625" style="219" customWidth="1"/>
    <col min="13313" max="13313" width="49.88671875" style="219" customWidth="1"/>
    <col min="13314" max="13314" width="21.88671875" style="219" customWidth="1"/>
    <col min="13315" max="13315" width="18.5546875" style="219" customWidth="1"/>
    <col min="13316" max="13316" width="21.33203125" style="219" customWidth="1"/>
    <col min="13317" max="13319" width="0" style="219" hidden="1" customWidth="1"/>
    <col min="13320" max="13320" width="20" style="219" customWidth="1"/>
    <col min="13321" max="13322" width="0" style="219" hidden="1" customWidth="1"/>
    <col min="13323" max="13323" width="23.5546875" style="219" customWidth="1"/>
    <col min="13324" max="13324" width="2.6640625" style="219" customWidth="1"/>
    <col min="13325" max="13344" width="0" style="219" hidden="1" customWidth="1"/>
    <col min="13345" max="13345" width="13.44140625" style="219" customWidth="1"/>
    <col min="13346" max="13346" width="18.109375" style="219" customWidth="1"/>
    <col min="13347" max="13347" width="18.6640625" style="219" customWidth="1"/>
    <col min="13348" max="13348" width="15.44140625" style="219" customWidth="1"/>
    <col min="13349" max="13566" width="11.44140625" style="219"/>
    <col min="13567" max="13567" width="13.5546875" style="219" customWidth="1"/>
    <col min="13568" max="13568" width="6.6640625" style="219" customWidth="1"/>
    <col min="13569" max="13569" width="49.88671875" style="219" customWidth="1"/>
    <col min="13570" max="13570" width="21.88671875" style="219" customWidth="1"/>
    <col min="13571" max="13571" width="18.5546875" style="219" customWidth="1"/>
    <col min="13572" max="13572" width="21.33203125" style="219" customWidth="1"/>
    <col min="13573" max="13575" width="0" style="219" hidden="1" customWidth="1"/>
    <col min="13576" max="13576" width="20" style="219" customWidth="1"/>
    <col min="13577" max="13578" width="0" style="219" hidden="1" customWidth="1"/>
    <col min="13579" max="13579" width="23.5546875" style="219" customWidth="1"/>
    <col min="13580" max="13580" width="2.6640625" style="219" customWidth="1"/>
    <col min="13581" max="13600" width="0" style="219" hidden="1" customWidth="1"/>
    <col min="13601" max="13601" width="13.44140625" style="219" customWidth="1"/>
    <col min="13602" max="13602" width="18.109375" style="219" customWidth="1"/>
    <col min="13603" max="13603" width="18.6640625" style="219" customWidth="1"/>
    <col min="13604" max="13604" width="15.44140625" style="219" customWidth="1"/>
    <col min="13605" max="13822" width="11.44140625" style="219"/>
    <col min="13823" max="13823" width="13.5546875" style="219" customWidth="1"/>
    <col min="13824" max="13824" width="6.6640625" style="219" customWidth="1"/>
    <col min="13825" max="13825" width="49.88671875" style="219" customWidth="1"/>
    <col min="13826" max="13826" width="21.88671875" style="219" customWidth="1"/>
    <col min="13827" max="13827" width="18.5546875" style="219" customWidth="1"/>
    <col min="13828" max="13828" width="21.33203125" style="219" customWidth="1"/>
    <col min="13829" max="13831" width="0" style="219" hidden="1" customWidth="1"/>
    <col min="13832" max="13832" width="20" style="219" customWidth="1"/>
    <col min="13833" max="13834" width="0" style="219" hidden="1" customWidth="1"/>
    <col min="13835" max="13835" width="23.5546875" style="219" customWidth="1"/>
    <col min="13836" max="13836" width="2.6640625" style="219" customWidth="1"/>
    <col min="13837" max="13856" width="0" style="219" hidden="1" customWidth="1"/>
    <col min="13857" max="13857" width="13.44140625" style="219" customWidth="1"/>
    <col min="13858" max="13858" width="18.109375" style="219" customWidth="1"/>
    <col min="13859" max="13859" width="18.6640625" style="219" customWidth="1"/>
    <col min="13860" max="13860" width="15.44140625" style="219" customWidth="1"/>
    <col min="13861" max="14078" width="11.44140625" style="219"/>
    <col min="14079" max="14079" width="13.5546875" style="219" customWidth="1"/>
    <col min="14080" max="14080" width="6.6640625" style="219" customWidth="1"/>
    <col min="14081" max="14081" width="49.88671875" style="219" customWidth="1"/>
    <col min="14082" max="14082" width="21.88671875" style="219" customWidth="1"/>
    <col min="14083" max="14083" width="18.5546875" style="219" customWidth="1"/>
    <col min="14084" max="14084" width="21.33203125" style="219" customWidth="1"/>
    <col min="14085" max="14087" width="0" style="219" hidden="1" customWidth="1"/>
    <col min="14088" max="14088" width="20" style="219" customWidth="1"/>
    <col min="14089" max="14090" width="0" style="219" hidden="1" customWidth="1"/>
    <col min="14091" max="14091" width="23.5546875" style="219" customWidth="1"/>
    <col min="14092" max="14092" width="2.6640625" style="219" customWidth="1"/>
    <col min="14093" max="14112" width="0" style="219" hidden="1" customWidth="1"/>
    <col min="14113" max="14113" width="13.44140625" style="219" customWidth="1"/>
    <col min="14114" max="14114" width="18.109375" style="219" customWidth="1"/>
    <col min="14115" max="14115" width="18.6640625" style="219" customWidth="1"/>
    <col min="14116" max="14116" width="15.44140625" style="219" customWidth="1"/>
    <col min="14117" max="14334" width="11.44140625" style="219"/>
    <col min="14335" max="14335" width="13.5546875" style="219" customWidth="1"/>
    <col min="14336" max="14336" width="6.6640625" style="219" customWidth="1"/>
    <col min="14337" max="14337" width="49.88671875" style="219" customWidth="1"/>
    <col min="14338" max="14338" width="21.88671875" style="219" customWidth="1"/>
    <col min="14339" max="14339" width="18.5546875" style="219" customWidth="1"/>
    <col min="14340" max="14340" width="21.33203125" style="219" customWidth="1"/>
    <col min="14341" max="14343" width="0" style="219" hidden="1" customWidth="1"/>
    <col min="14344" max="14344" width="20" style="219" customWidth="1"/>
    <col min="14345" max="14346" width="0" style="219" hidden="1" customWidth="1"/>
    <col min="14347" max="14347" width="23.5546875" style="219" customWidth="1"/>
    <col min="14348" max="14348" width="2.6640625" style="219" customWidth="1"/>
    <col min="14349" max="14368" width="0" style="219" hidden="1" customWidth="1"/>
    <col min="14369" max="14369" width="13.44140625" style="219" customWidth="1"/>
    <col min="14370" max="14370" width="18.109375" style="219" customWidth="1"/>
    <col min="14371" max="14371" width="18.6640625" style="219" customWidth="1"/>
    <col min="14372" max="14372" width="15.44140625" style="219" customWidth="1"/>
    <col min="14373" max="14590" width="11.44140625" style="219"/>
    <col min="14591" max="14591" width="13.5546875" style="219" customWidth="1"/>
    <col min="14592" max="14592" width="6.6640625" style="219" customWidth="1"/>
    <col min="14593" max="14593" width="49.88671875" style="219" customWidth="1"/>
    <col min="14594" max="14594" width="21.88671875" style="219" customWidth="1"/>
    <col min="14595" max="14595" width="18.5546875" style="219" customWidth="1"/>
    <col min="14596" max="14596" width="21.33203125" style="219" customWidth="1"/>
    <col min="14597" max="14599" width="0" style="219" hidden="1" customWidth="1"/>
    <col min="14600" max="14600" width="20" style="219" customWidth="1"/>
    <col min="14601" max="14602" width="0" style="219" hidden="1" customWidth="1"/>
    <col min="14603" max="14603" width="23.5546875" style="219" customWidth="1"/>
    <col min="14604" max="14604" width="2.6640625" style="219" customWidth="1"/>
    <col min="14605" max="14624" width="0" style="219" hidden="1" customWidth="1"/>
    <col min="14625" max="14625" width="13.44140625" style="219" customWidth="1"/>
    <col min="14626" max="14626" width="18.109375" style="219" customWidth="1"/>
    <col min="14627" max="14627" width="18.6640625" style="219" customWidth="1"/>
    <col min="14628" max="14628" width="15.44140625" style="219" customWidth="1"/>
    <col min="14629" max="14846" width="11.44140625" style="219"/>
    <col min="14847" max="14847" width="13.5546875" style="219" customWidth="1"/>
    <col min="14848" max="14848" width="6.6640625" style="219" customWidth="1"/>
    <col min="14849" max="14849" width="49.88671875" style="219" customWidth="1"/>
    <col min="14850" max="14850" width="21.88671875" style="219" customWidth="1"/>
    <col min="14851" max="14851" width="18.5546875" style="219" customWidth="1"/>
    <col min="14852" max="14852" width="21.33203125" style="219" customWidth="1"/>
    <col min="14853" max="14855" width="0" style="219" hidden="1" customWidth="1"/>
    <col min="14856" max="14856" width="20" style="219" customWidth="1"/>
    <col min="14857" max="14858" width="0" style="219" hidden="1" customWidth="1"/>
    <col min="14859" max="14859" width="23.5546875" style="219" customWidth="1"/>
    <col min="14860" max="14860" width="2.6640625" style="219" customWidth="1"/>
    <col min="14861" max="14880" width="0" style="219" hidden="1" customWidth="1"/>
    <col min="14881" max="14881" width="13.44140625" style="219" customWidth="1"/>
    <col min="14882" max="14882" width="18.109375" style="219" customWidth="1"/>
    <col min="14883" max="14883" width="18.6640625" style="219" customWidth="1"/>
    <col min="14884" max="14884" width="15.44140625" style="219" customWidth="1"/>
    <col min="14885" max="15102" width="11.44140625" style="219"/>
    <col min="15103" max="15103" width="13.5546875" style="219" customWidth="1"/>
    <col min="15104" max="15104" width="6.6640625" style="219" customWidth="1"/>
    <col min="15105" max="15105" width="49.88671875" style="219" customWidth="1"/>
    <col min="15106" max="15106" width="21.88671875" style="219" customWidth="1"/>
    <col min="15107" max="15107" width="18.5546875" style="219" customWidth="1"/>
    <col min="15108" max="15108" width="21.33203125" style="219" customWidth="1"/>
    <col min="15109" max="15111" width="0" style="219" hidden="1" customWidth="1"/>
    <col min="15112" max="15112" width="20" style="219" customWidth="1"/>
    <col min="15113" max="15114" width="0" style="219" hidden="1" customWidth="1"/>
    <col min="15115" max="15115" width="23.5546875" style="219" customWidth="1"/>
    <col min="15116" max="15116" width="2.6640625" style="219" customWidth="1"/>
    <col min="15117" max="15136" width="0" style="219" hidden="1" customWidth="1"/>
    <col min="15137" max="15137" width="13.44140625" style="219" customWidth="1"/>
    <col min="15138" max="15138" width="18.109375" style="219" customWidth="1"/>
    <col min="15139" max="15139" width="18.6640625" style="219" customWidth="1"/>
    <col min="15140" max="15140" width="15.44140625" style="219" customWidth="1"/>
    <col min="15141" max="15358" width="11.44140625" style="219"/>
    <col min="15359" max="15359" width="13.5546875" style="219" customWidth="1"/>
    <col min="15360" max="15360" width="6.6640625" style="219" customWidth="1"/>
    <col min="15361" max="15361" width="49.88671875" style="219" customWidth="1"/>
    <col min="15362" max="15362" width="21.88671875" style="219" customWidth="1"/>
    <col min="15363" max="15363" width="18.5546875" style="219" customWidth="1"/>
    <col min="15364" max="15364" width="21.33203125" style="219" customWidth="1"/>
    <col min="15365" max="15367" width="0" style="219" hidden="1" customWidth="1"/>
    <col min="15368" max="15368" width="20" style="219" customWidth="1"/>
    <col min="15369" max="15370" width="0" style="219" hidden="1" customWidth="1"/>
    <col min="15371" max="15371" width="23.5546875" style="219" customWidth="1"/>
    <col min="15372" max="15372" width="2.6640625" style="219" customWidth="1"/>
    <col min="15373" max="15392" width="0" style="219" hidden="1" customWidth="1"/>
    <col min="15393" max="15393" width="13.44140625" style="219" customWidth="1"/>
    <col min="15394" max="15394" width="18.109375" style="219" customWidth="1"/>
    <col min="15395" max="15395" width="18.6640625" style="219" customWidth="1"/>
    <col min="15396" max="15396" width="15.44140625" style="219" customWidth="1"/>
    <col min="15397" max="15614" width="11.44140625" style="219"/>
    <col min="15615" max="15615" width="13.5546875" style="219" customWidth="1"/>
    <col min="15616" max="15616" width="6.6640625" style="219" customWidth="1"/>
    <col min="15617" max="15617" width="49.88671875" style="219" customWidth="1"/>
    <col min="15618" max="15618" width="21.88671875" style="219" customWidth="1"/>
    <col min="15619" max="15619" width="18.5546875" style="219" customWidth="1"/>
    <col min="15620" max="15620" width="21.33203125" style="219" customWidth="1"/>
    <col min="15621" max="15623" width="0" style="219" hidden="1" customWidth="1"/>
    <col min="15624" max="15624" width="20" style="219" customWidth="1"/>
    <col min="15625" max="15626" width="0" style="219" hidden="1" customWidth="1"/>
    <col min="15627" max="15627" width="23.5546875" style="219" customWidth="1"/>
    <col min="15628" max="15628" width="2.6640625" style="219" customWidth="1"/>
    <col min="15629" max="15648" width="0" style="219" hidden="1" customWidth="1"/>
    <col min="15649" max="15649" width="13.44140625" style="219" customWidth="1"/>
    <col min="15650" max="15650" width="18.109375" style="219" customWidth="1"/>
    <col min="15651" max="15651" width="18.6640625" style="219" customWidth="1"/>
    <col min="15652" max="15652" width="15.44140625" style="219" customWidth="1"/>
    <col min="15653" max="15870" width="11.44140625" style="219"/>
    <col min="15871" max="15871" width="13.5546875" style="219" customWidth="1"/>
    <col min="15872" max="15872" width="6.6640625" style="219" customWidth="1"/>
    <col min="15873" max="15873" width="49.88671875" style="219" customWidth="1"/>
    <col min="15874" max="15874" width="21.88671875" style="219" customWidth="1"/>
    <col min="15875" max="15875" width="18.5546875" style="219" customWidth="1"/>
    <col min="15876" max="15876" width="21.33203125" style="219" customWidth="1"/>
    <col min="15877" max="15879" width="0" style="219" hidden="1" customWidth="1"/>
    <col min="15880" max="15880" width="20" style="219" customWidth="1"/>
    <col min="15881" max="15882" width="0" style="219" hidden="1" customWidth="1"/>
    <col min="15883" max="15883" width="23.5546875" style="219" customWidth="1"/>
    <col min="15884" max="15884" width="2.6640625" style="219" customWidth="1"/>
    <col min="15885" max="15904" width="0" style="219" hidden="1" customWidth="1"/>
    <col min="15905" max="15905" width="13.44140625" style="219" customWidth="1"/>
    <col min="15906" max="15906" width="18.109375" style="219" customWidth="1"/>
    <col min="15907" max="15907" width="18.6640625" style="219" customWidth="1"/>
    <col min="15908" max="15908" width="15.44140625" style="219" customWidth="1"/>
    <col min="15909" max="16126" width="11.44140625" style="219"/>
    <col min="16127" max="16127" width="13.5546875" style="219" customWidth="1"/>
    <col min="16128" max="16128" width="6.6640625" style="219" customWidth="1"/>
    <col min="16129" max="16129" width="49.88671875" style="219" customWidth="1"/>
    <col min="16130" max="16130" width="21.88671875" style="219" customWidth="1"/>
    <col min="16131" max="16131" width="18.5546875" style="219" customWidth="1"/>
    <col min="16132" max="16132" width="21.33203125" style="219" customWidth="1"/>
    <col min="16133" max="16135" width="0" style="219" hidden="1" customWidth="1"/>
    <col min="16136" max="16136" width="20" style="219" customWidth="1"/>
    <col min="16137" max="16138" width="0" style="219" hidden="1" customWidth="1"/>
    <col min="16139" max="16139" width="23.5546875" style="219" customWidth="1"/>
    <col min="16140" max="16140" width="2.6640625" style="219" customWidth="1"/>
    <col min="16141" max="16160" width="0" style="219" hidden="1" customWidth="1"/>
    <col min="16161" max="16161" width="13.44140625" style="219" customWidth="1"/>
    <col min="16162" max="16162" width="18.109375" style="219" customWidth="1"/>
    <col min="16163" max="16163" width="18.6640625" style="219" customWidth="1"/>
    <col min="16164" max="16164" width="15.44140625" style="219" customWidth="1"/>
    <col min="16165" max="16384" width="11.44140625" style="219"/>
  </cols>
  <sheetData>
    <row r="1" spans="1:15" ht="15" thickBot="1" x14ac:dyDescent="0.35"/>
    <row r="2" spans="1:15" x14ac:dyDescent="0.3">
      <c r="A2" s="311"/>
      <c r="B2" s="232"/>
      <c r="C2" s="232"/>
      <c r="D2" s="232"/>
      <c r="E2" s="380"/>
      <c r="F2" s="234"/>
      <c r="G2" s="234"/>
      <c r="H2" s="234"/>
      <c r="I2" s="234"/>
      <c r="J2" s="234"/>
      <c r="K2" s="234"/>
      <c r="L2" s="234"/>
      <c r="M2" s="235"/>
    </row>
    <row r="3" spans="1:15" x14ac:dyDescent="0.3">
      <c r="A3" s="735" t="s">
        <v>1</v>
      </c>
      <c r="B3" s="736"/>
      <c r="C3" s="736"/>
      <c r="D3" s="736"/>
      <c r="E3" s="736"/>
      <c r="F3" s="736"/>
      <c r="G3" s="736"/>
      <c r="H3" s="736"/>
      <c r="I3" s="736"/>
      <c r="J3" s="736"/>
      <c r="K3" s="736"/>
      <c r="L3" s="736"/>
      <c r="M3" s="737"/>
    </row>
    <row r="4" spans="1:15" x14ac:dyDescent="0.3">
      <c r="A4" s="735" t="s">
        <v>173</v>
      </c>
      <c r="B4" s="736"/>
      <c r="C4" s="736"/>
      <c r="D4" s="736"/>
      <c r="E4" s="736"/>
      <c r="F4" s="736"/>
      <c r="G4" s="736"/>
      <c r="H4" s="736"/>
      <c r="I4" s="736"/>
      <c r="J4" s="736"/>
      <c r="K4" s="736"/>
      <c r="L4" s="736"/>
      <c r="M4" s="737"/>
    </row>
    <row r="5" spans="1:15" ht="6" customHeight="1" x14ac:dyDescent="0.3">
      <c r="A5" s="222"/>
      <c r="M5" s="223"/>
    </row>
    <row r="6" spans="1:15" x14ac:dyDescent="0.3">
      <c r="A6" s="224" t="s">
        <v>0</v>
      </c>
      <c r="M6" s="223"/>
    </row>
    <row r="7" spans="1:15" ht="3" customHeight="1" x14ac:dyDescent="0.3">
      <c r="A7" s="222"/>
      <c r="M7" s="225"/>
    </row>
    <row r="8" spans="1:15" x14ac:dyDescent="0.3">
      <c r="A8" s="222" t="s">
        <v>3</v>
      </c>
      <c r="C8" s="219" t="s">
        <v>4</v>
      </c>
      <c r="F8" s="221" t="s">
        <v>97</v>
      </c>
      <c r="J8" s="221" t="s">
        <v>210</v>
      </c>
      <c r="K8" s="219"/>
      <c r="M8" s="223" t="s">
        <v>209</v>
      </c>
    </row>
    <row r="9" spans="1:15" ht="6" customHeight="1" thickBot="1" x14ac:dyDescent="0.35">
      <c r="A9" s="226"/>
      <c r="B9" s="227"/>
      <c r="C9" s="227"/>
      <c r="D9" s="227"/>
      <c r="E9" s="381"/>
      <c r="F9" s="229"/>
      <c r="G9" s="229"/>
      <c r="H9" s="229"/>
      <c r="I9" s="229"/>
      <c r="J9" s="229"/>
      <c r="K9" s="229"/>
      <c r="L9" s="229"/>
      <c r="M9" s="230"/>
    </row>
    <row r="10" spans="1:15" ht="15" thickBot="1" x14ac:dyDescent="0.35">
      <c r="A10" s="763"/>
      <c r="B10" s="764"/>
      <c r="C10" s="764"/>
      <c r="D10" s="764"/>
      <c r="E10" s="764"/>
      <c r="F10" s="764"/>
      <c r="G10" s="764"/>
      <c r="H10" s="764"/>
      <c r="I10" s="764"/>
      <c r="J10" s="764"/>
      <c r="K10" s="764"/>
      <c r="L10" s="764"/>
      <c r="M10" s="765"/>
    </row>
    <row r="11" spans="1:15" ht="65.25" customHeight="1" thickBot="1" x14ac:dyDescent="0.35">
      <c r="A11" s="382" t="s">
        <v>174</v>
      </c>
      <c r="B11" s="383"/>
      <c r="C11" s="383" t="s">
        <v>175</v>
      </c>
      <c r="D11" s="384" t="s">
        <v>176</v>
      </c>
      <c r="E11" s="385" t="s">
        <v>177</v>
      </c>
      <c r="F11" s="384" t="s">
        <v>178</v>
      </c>
      <c r="G11" s="384"/>
      <c r="H11" s="384"/>
      <c r="I11" s="384"/>
      <c r="J11" s="384" t="s">
        <v>179</v>
      </c>
      <c r="K11" s="384" t="s">
        <v>180</v>
      </c>
      <c r="L11" s="384" t="s">
        <v>181</v>
      </c>
      <c r="M11" s="386" t="s">
        <v>182</v>
      </c>
    </row>
    <row r="12" spans="1:15" ht="16.2" thickBot="1" x14ac:dyDescent="0.35">
      <c r="A12" s="240" t="s">
        <v>12</v>
      </c>
      <c r="B12" s="241"/>
      <c r="C12" s="326" t="s">
        <v>13</v>
      </c>
      <c r="D12" s="387">
        <f>+D13+D18</f>
        <v>296737873.88999999</v>
      </c>
      <c r="E12" s="388">
        <f>+E13+E18</f>
        <v>0</v>
      </c>
      <c r="F12" s="387">
        <f>+F15+F18</f>
        <v>296737873.88999999</v>
      </c>
      <c r="G12" s="389"/>
      <c r="H12" s="389"/>
      <c r="I12" s="389"/>
      <c r="J12" s="387">
        <f>+J13+J18</f>
        <v>2322702.89</v>
      </c>
      <c r="K12" s="387" t="e">
        <f>+K13+K18+#REF!</f>
        <v>#REF!</v>
      </c>
      <c r="L12" s="387" t="e">
        <f>+L13+L18+#REF!</f>
        <v>#REF!</v>
      </c>
      <c r="M12" s="390">
        <f>+M13+M18</f>
        <v>2322702.89</v>
      </c>
      <c r="O12" s="391">
        <f>+M12/F12</f>
        <v>7.8274568040513099E-3</v>
      </c>
    </row>
    <row r="13" spans="1:15" ht="15.6" x14ac:dyDescent="0.3">
      <c r="A13" s="281">
        <v>1</v>
      </c>
      <c r="B13" s="392"/>
      <c r="C13" s="392" t="s">
        <v>14</v>
      </c>
      <c r="D13" s="348">
        <f>+D14</f>
        <v>292916522</v>
      </c>
      <c r="E13" s="347">
        <f>+E14</f>
        <v>0</v>
      </c>
      <c r="F13" s="348">
        <f>+D13-E13</f>
        <v>292916522</v>
      </c>
      <c r="G13" s="346"/>
      <c r="H13" s="348"/>
      <c r="I13" s="348"/>
      <c r="J13" s="347">
        <f>+J14</f>
        <v>0</v>
      </c>
      <c r="K13" s="347"/>
      <c r="L13" s="347"/>
      <c r="M13" s="393">
        <f>+M14</f>
        <v>0</v>
      </c>
      <c r="O13" s="391">
        <f t="shared" ref="O13:O24" si="0">+M13/F13</f>
        <v>0</v>
      </c>
    </row>
    <row r="14" spans="1:15" ht="15.6" x14ac:dyDescent="0.3">
      <c r="A14" s="251">
        <v>10</v>
      </c>
      <c r="B14" s="394"/>
      <c r="C14" s="394" t="s">
        <v>14</v>
      </c>
      <c r="D14" s="294">
        <f>+D15</f>
        <v>292916522</v>
      </c>
      <c r="E14" s="332">
        <f>+E15</f>
        <v>0</v>
      </c>
      <c r="F14" s="294">
        <f>+D14-E14</f>
        <v>292916522</v>
      </c>
      <c r="G14" s="395"/>
      <c r="H14" s="294"/>
      <c r="I14" s="294"/>
      <c r="J14" s="332">
        <f>+J15</f>
        <v>0</v>
      </c>
      <c r="K14" s="332"/>
      <c r="L14" s="332"/>
      <c r="M14" s="396">
        <f>+M15</f>
        <v>0</v>
      </c>
      <c r="O14" s="391">
        <f t="shared" si="0"/>
        <v>0</v>
      </c>
    </row>
    <row r="15" spans="1:15" ht="15.6" x14ac:dyDescent="0.3">
      <c r="A15" s="251">
        <v>102</v>
      </c>
      <c r="B15" s="394"/>
      <c r="C15" s="394" t="s">
        <v>31</v>
      </c>
      <c r="D15" s="294">
        <f>+D16+D17</f>
        <v>292916522</v>
      </c>
      <c r="E15" s="332">
        <f>+E16+E17</f>
        <v>0</v>
      </c>
      <c r="F15" s="294">
        <f t="shared" ref="F15:F36" si="1">+D15-E15</f>
        <v>292916522</v>
      </c>
      <c r="G15" s="395"/>
      <c r="H15" s="294"/>
      <c r="I15" s="294"/>
      <c r="J15" s="332">
        <f>+J16+J17</f>
        <v>0</v>
      </c>
      <c r="K15" s="332"/>
      <c r="L15" s="332"/>
      <c r="M15" s="396">
        <f>+M16+M17</f>
        <v>0</v>
      </c>
      <c r="O15" s="391">
        <f t="shared" si="0"/>
        <v>0</v>
      </c>
    </row>
    <row r="16" spans="1:15" ht="15.6" x14ac:dyDescent="0.3">
      <c r="A16" s="251">
        <v>10212</v>
      </c>
      <c r="B16" s="252">
        <v>20</v>
      </c>
      <c r="C16" s="252" t="s">
        <v>32</v>
      </c>
      <c r="D16" s="332">
        <v>290000000</v>
      </c>
      <c r="E16" s="332">
        <v>0</v>
      </c>
      <c r="F16" s="294">
        <f t="shared" si="1"/>
        <v>290000000</v>
      </c>
      <c r="G16" s="395"/>
      <c r="H16" s="294"/>
      <c r="I16" s="294"/>
      <c r="J16" s="332">
        <v>0</v>
      </c>
      <c r="K16" s="332" t="e">
        <f>+K22+#REF!+#REF!</f>
        <v>#REF!</v>
      </c>
      <c r="L16" s="332" t="e">
        <f>+L22+#REF!+#REF!</f>
        <v>#REF!</v>
      </c>
      <c r="M16" s="396">
        <v>0</v>
      </c>
      <c r="O16" s="391">
        <f t="shared" si="0"/>
        <v>0</v>
      </c>
    </row>
    <row r="17" spans="1:35" ht="15.6" x14ac:dyDescent="0.3">
      <c r="A17" s="251">
        <v>10214</v>
      </c>
      <c r="B17" s="252">
        <v>20</v>
      </c>
      <c r="C17" s="252" t="s">
        <v>33</v>
      </c>
      <c r="D17" s="332">
        <v>2916522</v>
      </c>
      <c r="E17" s="332">
        <v>0</v>
      </c>
      <c r="F17" s="332">
        <f>+D17-E17</f>
        <v>2916522</v>
      </c>
      <c r="G17" s="332"/>
      <c r="H17" s="332"/>
      <c r="I17" s="332"/>
      <c r="J17" s="332">
        <v>0</v>
      </c>
      <c r="K17" s="332" t="e">
        <f>+#REF!+#REF!+#REF!</f>
        <v>#REF!</v>
      </c>
      <c r="L17" s="332" t="e">
        <f>+#REF!+#REF!+#REF!</f>
        <v>#REF!</v>
      </c>
      <c r="M17" s="396">
        <v>0</v>
      </c>
      <c r="O17" s="391">
        <f t="shared" si="0"/>
        <v>0</v>
      </c>
      <c r="AI17" s="257"/>
    </row>
    <row r="18" spans="1:35" ht="15.6" x14ac:dyDescent="0.3">
      <c r="A18" s="251">
        <v>2</v>
      </c>
      <c r="B18" s="394"/>
      <c r="C18" s="394" t="s">
        <v>45</v>
      </c>
      <c r="D18" s="294">
        <f>+D19</f>
        <v>3821351.89</v>
      </c>
      <c r="E18" s="332">
        <f>+E19</f>
        <v>0</v>
      </c>
      <c r="F18" s="294">
        <f t="shared" si="1"/>
        <v>3821351.89</v>
      </c>
      <c r="G18" s="395"/>
      <c r="H18" s="294"/>
      <c r="I18" s="294"/>
      <c r="J18" s="332">
        <f>+J19</f>
        <v>2322702.89</v>
      </c>
      <c r="K18" s="332"/>
      <c r="L18" s="332"/>
      <c r="M18" s="396">
        <f>+M19</f>
        <v>2322702.89</v>
      </c>
      <c r="O18" s="391">
        <f t="shared" si="0"/>
        <v>0.60782229872057136</v>
      </c>
    </row>
    <row r="19" spans="1:35" ht="15.6" x14ac:dyDescent="0.3">
      <c r="A19" s="251">
        <v>20</v>
      </c>
      <c r="B19" s="394"/>
      <c r="C19" s="394" t="s">
        <v>45</v>
      </c>
      <c r="D19" s="294">
        <f>+D20</f>
        <v>3821351.89</v>
      </c>
      <c r="E19" s="332">
        <f>+E20</f>
        <v>0</v>
      </c>
      <c r="F19" s="294">
        <f t="shared" si="1"/>
        <v>3821351.89</v>
      </c>
      <c r="G19" s="395"/>
      <c r="H19" s="294"/>
      <c r="I19" s="294"/>
      <c r="J19" s="332">
        <f>+J20</f>
        <v>2322702.89</v>
      </c>
      <c r="K19" s="332"/>
      <c r="L19" s="332"/>
      <c r="M19" s="396">
        <f>+M20</f>
        <v>2322702.89</v>
      </c>
      <c r="O19" s="391">
        <f t="shared" si="0"/>
        <v>0.60782229872057136</v>
      </c>
    </row>
    <row r="20" spans="1:35" ht="15.6" x14ac:dyDescent="0.3">
      <c r="A20" s="251">
        <v>204</v>
      </c>
      <c r="B20" s="394"/>
      <c r="C20" s="394" t="s">
        <v>46</v>
      </c>
      <c r="D20" s="294">
        <f>+D21+D23</f>
        <v>3821351.89</v>
      </c>
      <c r="E20" s="332">
        <f>+E21+E23</f>
        <v>0</v>
      </c>
      <c r="F20" s="294">
        <f>+D20-E20</f>
        <v>3821351.89</v>
      </c>
      <c r="G20" s="395"/>
      <c r="H20" s="294"/>
      <c r="I20" s="294"/>
      <c r="J20" s="332">
        <f>+J21+J23</f>
        <v>2322702.89</v>
      </c>
      <c r="K20" s="332" t="e">
        <f>+K21+#REF!+K23+#REF!+#REF!</f>
        <v>#REF!</v>
      </c>
      <c r="L20" s="332" t="e">
        <f>+L21+#REF!+L23+#REF!+#REF!</f>
        <v>#REF!</v>
      </c>
      <c r="M20" s="396">
        <f>+M21+M23</f>
        <v>2322702.89</v>
      </c>
      <c r="O20" s="391">
        <f t="shared" si="0"/>
        <v>0.60782229872057136</v>
      </c>
    </row>
    <row r="21" spans="1:35" ht="15.6" x14ac:dyDescent="0.3">
      <c r="A21" s="251">
        <v>2046</v>
      </c>
      <c r="B21" s="394"/>
      <c r="C21" s="394" t="s">
        <v>55</v>
      </c>
      <c r="D21" s="294">
        <f>+D22</f>
        <v>2322702.89</v>
      </c>
      <c r="E21" s="332">
        <f>+E22</f>
        <v>0</v>
      </c>
      <c r="F21" s="294">
        <f t="shared" si="1"/>
        <v>2322702.89</v>
      </c>
      <c r="G21" s="395"/>
      <c r="H21" s="294"/>
      <c r="I21" s="294"/>
      <c r="J21" s="332">
        <f>+J22</f>
        <v>2322702.89</v>
      </c>
      <c r="K21" s="332"/>
      <c r="L21" s="332"/>
      <c r="M21" s="396">
        <f>+M22</f>
        <v>2322702.89</v>
      </c>
      <c r="O21" s="391"/>
    </row>
    <row r="22" spans="1:35" ht="15.6" x14ac:dyDescent="0.3">
      <c r="A22" s="251">
        <v>20465</v>
      </c>
      <c r="B22" s="252">
        <v>20</v>
      </c>
      <c r="C22" s="252" t="s">
        <v>57</v>
      </c>
      <c r="D22" s="294">
        <v>2322702.89</v>
      </c>
      <c r="E22" s="332">
        <v>0</v>
      </c>
      <c r="F22" s="294">
        <f t="shared" si="1"/>
        <v>2322702.89</v>
      </c>
      <c r="G22" s="395"/>
      <c r="H22" s="294"/>
      <c r="I22" s="294"/>
      <c r="J22" s="294">
        <v>2322702.89</v>
      </c>
      <c r="K22" s="294"/>
      <c r="L22" s="294"/>
      <c r="M22" s="295">
        <v>2322702.89</v>
      </c>
      <c r="O22" s="391"/>
    </row>
    <row r="23" spans="1:35" ht="15.6" x14ac:dyDescent="0.3">
      <c r="A23" s="251">
        <v>2048</v>
      </c>
      <c r="B23" s="394"/>
      <c r="C23" s="394" t="s">
        <v>60</v>
      </c>
      <c r="D23" s="294">
        <f>+D24</f>
        <v>1498649</v>
      </c>
      <c r="E23" s="332">
        <f>+E24</f>
        <v>0</v>
      </c>
      <c r="F23" s="294">
        <f t="shared" si="1"/>
        <v>1498649</v>
      </c>
      <c r="G23" s="395"/>
      <c r="H23" s="294"/>
      <c r="I23" s="294"/>
      <c r="J23" s="332">
        <f>+J24</f>
        <v>0</v>
      </c>
      <c r="K23" s="332">
        <v>0</v>
      </c>
      <c r="L23" s="332">
        <v>0</v>
      </c>
      <c r="M23" s="396">
        <f>+M24</f>
        <v>0</v>
      </c>
      <c r="O23" s="391">
        <f t="shared" si="0"/>
        <v>0</v>
      </c>
    </row>
    <row r="24" spans="1:35" ht="16.2" thickBot="1" x14ac:dyDescent="0.35">
      <c r="A24" s="290">
        <v>20486</v>
      </c>
      <c r="B24" s="291">
        <v>20</v>
      </c>
      <c r="C24" s="291" t="s">
        <v>183</v>
      </c>
      <c r="D24" s="293">
        <v>1498649</v>
      </c>
      <c r="E24" s="397">
        <v>0</v>
      </c>
      <c r="F24" s="293">
        <f t="shared" si="1"/>
        <v>1498649</v>
      </c>
      <c r="G24" s="398"/>
      <c r="H24" s="398"/>
      <c r="I24" s="398"/>
      <c r="J24" s="397">
        <v>0</v>
      </c>
      <c r="K24" s="397"/>
      <c r="L24" s="397"/>
      <c r="M24" s="399">
        <v>0</v>
      </c>
      <c r="O24" s="391">
        <f t="shared" si="0"/>
        <v>0</v>
      </c>
    </row>
    <row r="25" spans="1:35" ht="16.2" thickBot="1" x14ac:dyDescent="0.35">
      <c r="A25" s="400" t="s">
        <v>71</v>
      </c>
      <c r="B25" s="297"/>
      <c r="C25" s="298" t="s">
        <v>72</v>
      </c>
      <c r="D25" s="401">
        <f>+D26+D32+D48+D51</f>
        <v>412900058467.84998</v>
      </c>
      <c r="E25" s="401">
        <f>+E26+E32+E48+E51</f>
        <v>24490246</v>
      </c>
      <c r="F25" s="401">
        <f t="shared" si="1"/>
        <v>412875568221.84998</v>
      </c>
      <c r="G25" s="401"/>
      <c r="H25" s="401"/>
      <c r="I25" s="243"/>
      <c r="J25" s="401">
        <f>+J26+J32+J48+J51</f>
        <v>670691578</v>
      </c>
      <c r="K25" s="402" t="e">
        <f>+K26+K48+K51+#REF!</f>
        <v>#REF!</v>
      </c>
      <c r="L25" s="402" t="e">
        <f>+L26+L48+L51+#REF!</f>
        <v>#REF!</v>
      </c>
      <c r="M25" s="403">
        <f>+M26+M32+M48+M51</f>
        <v>670691578</v>
      </c>
      <c r="O25" s="391">
        <f>+M25/F25</f>
        <v>1.6244399756771707E-3</v>
      </c>
    </row>
    <row r="26" spans="1:35" ht="34.5" customHeight="1" x14ac:dyDescent="0.3">
      <c r="A26" s="246">
        <v>2401</v>
      </c>
      <c r="B26" s="247"/>
      <c r="C26" s="248" t="s">
        <v>149</v>
      </c>
      <c r="D26" s="404">
        <f>+D27</f>
        <v>396585907049.76001</v>
      </c>
      <c r="E26" s="331">
        <f>+E27</f>
        <v>0</v>
      </c>
      <c r="F26" s="288">
        <f t="shared" si="1"/>
        <v>396585907049.76001</v>
      </c>
      <c r="G26" s="404"/>
      <c r="H26" s="404"/>
      <c r="I26" s="288"/>
      <c r="J26" s="331">
        <f>+J27</f>
        <v>0</v>
      </c>
      <c r="K26" s="331">
        <v>0</v>
      </c>
      <c r="L26" s="331">
        <v>0</v>
      </c>
      <c r="M26" s="405">
        <f>+M27</f>
        <v>0</v>
      </c>
      <c r="O26" s="391">
        <f>+M26/F26</f>
        <v>0</v>
      </c>
    </row>
    <row r="27" spans="1:35" ht="15" customHeight="1" x14ac:dyDescent="0.3">
      <c r="A27" s="251">
        <v>2401600</v>
      </c>
      <c r="B27" s="252"/>
      <c r="C27" s="253" t="s">
        <v>73</v>
      </c>
      <c r="D27" s="395">
        <f>SUM(D28:D31)</f>
        <v>396585907049.76001</v>
      </c>
      <c r="E27" s="332">
        <f>SUM(E28:E31)</f>
        <v>0</v>
      </c>
      <c r="F27" s="294">
        <f t="shared" si="1"/>
        <v>396585907049.76001</v>
      </c>
      <c r="G27" s="395"/>
      <c r="H27" s="395"/>
      <c r="I27" s="294"/>
      <c r="J27" s="332">
        <f>SUM(J28:J31)</f>
        <v>0</v>
      </c>
      <c r="K27" s="332">
        <f>SUM(K28:K30)</f>
        <v>0</v>
      </c>
      <c r="L27" s="332">
        <f>SUM(L28:L30)</f>
        <v>0</v>
      </c>
      <c r="M27" s="396">
        <f>SUM(M28:M31)</f>
        <v>0</v>
      </c>
      <c r="O27" s="391">
        <f>+M27/F27</f>
        <v>0</v>
      </c>
    </row>
    <row r="28" spans="1:35" ht="45" customHeight="1" x14ac:dyDescent="0.3">
      <c r="A28" s="251">
        <v>240106003</v>
      </c>
      <c r="B28" s="252">
        <v>11</v>
      </c>
      <c r="C28" s="253" t="s">
        <v>81</v>
      </c>
      <c r="D28" s="395">
        <v>2893969159.4200001</v>
      </c>
      <c r="E28" s="332">
        <v>0</v>
      </c>
      <c r="F28" s="294">
        <f t="shared" si="1"/>
        <v>2893969159.4200001</v>
      </c>
      <c r="G28" s="395"/>
      <c r="H28" s="395"/>
      <c r="I28" s="294"/>
      <c r="J28" s="332">
        <v>0</v>
      </c>
      <c r="K28" s="332">
        <v>0</v>
      </c>
      <c r="L28" s="332">
        <v>0</v>
      </c>
      <c r="M28" s="396">
        <v>0</v>
      </c>
      <c r="O28" s="391">
        <f>+M28/F28</f>
        <v>0</v>
      </c>
    </row>
    <row r="29" spans="1:35" ht="45" customHeight="1" x14ac:dyDescent="0.3">
      <c r="A29" s="251">
        <v>240106003</v>
      </c>
      <c r="B29" s="252">
        <v>13</v>
      </c>
      <c r="C29" s="253" t="s">
        <v>81</v>
      </c>
      <c r="D29" s="395">
        <v>2540310928.3400002</v>
      </c>
      <c r="E29" s="332">
        <v>0</v>
      </c>
      <c r="F29" s="294">
        <f t="shared" si="1"/>
        <v>2540310928.3400002</v>
      </c>
      <c r="G29" s="395"/>
      <c r="H29" s="395"/>
      <c r="I29" s="294"/>
      <c r="J29" s="332">
        <v>0</v>
      </c>
      <c r="K29" s="332">
        <v>0</v>
      </c>
      <c r="L29" s="332">
        <v>0</v>
      </c>
      <c r="M29" s="396">
        <v>0</v>
      </c>
      <c r="O29" s="391"/>
    </row>
    <row r="30" spans="1:35" ht="45" customHeight="1" x14ac:dyDescent="0.3">
      <c r="A30" s="251">
        <v>240106003</v>
      </c>
      <c r="B30" s="252">
        <v>20</v>
      </c>
      <c r="C30" s="253" t="s">
        <v>81</v>
      </c>
      <c r="D30" s="395">
        <v>1481163638</v>
      </c>
      <c r="E30" s="332">
        <v>0</v>
      </c>
      <c r="F30" s="294">
        <f t="shared" si="1"/>
        <v>1481163638</v>
      </c>
      <c r="G30" s="395"/>
      <c r="H30" s="395"/>
      <c r="I30" s="294"/>
      <c r="J30" s="332">
        <v>0</v>
      </c>
      <c r="K30" s="332">
        <v>0</v>
      </c>
      <c r="L30" s="332">
        <v>0</v>
      </c>
      <c r="M30" s="396">
        <v>0</v>
      </c>
      <c r="O30" s="391"/>
    </row>
    <row r="31" spans="1:35" ht="45" customHeight="1" x14ac:dyDescent="0.3">
      <c r="A31" s="251">
        <v>2401060012</v>
      </c>
      <c r="B31" s="252">
        <v>11</v>
      </c>
      <c r="C31" s="253" t="s">
        <v>76</v>
      </c>
      <c r="D31" s="395">
        <v>389670463324</v>
      </c>
      <c r="E31" s="332">
        <v>0</v>
      </c>
      <c r="F31" s="294">
        <f t="shared" si="1"/>
        <v>389670463324</v>
      </c>
      <c r="G31" s="395"/>
      <c r="H31" s="395"/>
      <c r="I31" s="294"/>
      <c r="J31" s="332">
        <v>0</v>
      </c>
      <c r="K31" s="332"/>
      <c r="L31" s="332"/>
      <c r="M31" s="396">
        <v>0</v>
      </c>
      <c r="O31" s="391"/>
    </row>
    <row r="32" spans="1:35" ht="33" customHeight="1" x14ac:dyDescent="0.3">
      <c r="A32" s="251">
        <v>2404</v>
      </c>
      <c r="B32" s="252"/>
      <c r="C32" s="253" t="s">
        <v>157</v>
      </c>
      <c r="D32" s="395">
        <f>+D33</f>
        <v>1828209102</v>
      </c>
      <c r="E32" s="332">
        <f>+E33</f>
        <v>0</v>
      </c>
      <c r="F32" s="294">
        <f t="shared" si="1"/>
        <v>1828209102</v>
      </c>
      <c r="G32" s="395"/>
      <c r="H32" s="395"/>
      <c r="I32" s="294"/>
      <c r="J32" s="332">
        <f>+J33</f>
        <v>277207139</v>
      </c>
      <c r="K32" s="332">
        <v>0</v>
      </c>
      <c r="L32" s="332">
        <v>0</v>
      </c>
      <c r="M32" s="396">
        <f>+M33</f>
        <v>277207139</v>
      </c>
      <c r="O32" s="391"/>
    </row>
    <row r="33" spans="1:15" ht="33" customHeight="1" x14ac:dyDescent="0.3">
      <c r="A33" s="251">
        <v>2404600</v>
      </c>
      <c r="B33" s="252"/>
      <c r="C33" s="253" t="s">
        <v>73</v>
      </c>
      <c r="D33" s="395">
        <f>SUM(D34:D36)</f>
        <v>1828209102</v>
      </c>
      <c r="E33" s="332">
        <f>SUM(E34:E36)</f>
        <v>0</v>
      </c>
      <c r="F33" s="294">
        <f t="shared" si="1"/>
        <v>1828209102</v>
      </c>
      <c r="G33" s="395"/>
      <c r="H33" s="395"/>
      <c r="I33" s="294"/>
      <c r="J33" s="395">
        <f>+J34+J35+J36</f>
        <v>277207139</v>
      </c>
      <c r="K33" s="395">
        <f>SUM(K34:K36)</f>
        <v>0</v>
      </c>
      <c r="L33" s="395">
        <f>SUM(L34:L36)</f>
        <v>0</v>
      </c>
      <c r="M33" s="395">
        <f>+M34+M35+M36</f>
        <v>277207139</v>
      </c>
      <c r="O33" s="391"/>
    </row>
    <row r="34" spans="1:15" ht="52.5" customHeight="1" x14ac:dyDescent="0.3">
      <c r="A34" s="251">
        <v>240406001</v>
      </c>
      <c r="B34" s="252">
        <v>10</v>
      </c>
      <c r="C34" s="253" t="s">
        <v>77</v>
      </c>
      <c r="D34" s="395">
        <v>370845778</v>
      </c>
      <c r="E34" s="332">
        <v>0</v>
      </c>
      <c r="F34" s="294">
        <f t="shared" si="1"/>
        <v>370845778</v>
      </c>
      <c r="G34" s="395"/>
      <c r="H34" s="395"/>
      <c r="I34" s="294"/>
      <c r="J34" s="332">
        <v>0</v>
      </c>
      <c r="K34" s="332"/>
      <c r="L34" s="332"/>
      <c r="M34" s="396"/>
      <c r="O34" s="391"/>
    </row>
    <row r="35" spans="1:15" ht="57" customHeight="1" x14ac:dyDescent="0.3">
      <c r="A35" s="251">
        <v>240406001</v>
      </c>
      <c r="B35" s="252">
        <v>13</v>
      </c>
      <c r="C35" s="253" t="s">
        <v>77</v>
      </c>
      <c r="D35" s="395">
        <v>318759268</v>
      </c>
      <c r="E35" s="332">
        <v>0</v>
      </c>
      <c r="F35" s="294">
        <f t="shared" si="1"/>
        <v>318759268</v>
      </c>
      <c r="G35" s="395"/>
      <c r="H35" s="395"/>
      <c r="I35" s="294"/>
      <c r="J35" s="332">
        <v>0</v>
      </c>
      <c r="K35" s="332"/>
      <c r="L35" s="332"/>
      <c r="M35" s="396"/>
      <c r="O35" s="391"/>
    </row>
    <row r="36" spans="1:15" ht="57" customHeight="1" thickBot="1" x14ac:dyDescent="0.35">
      <c r="A36" s="260">
        <v>240406001</v>
      </c>
      <c r="B36" s="261">
        <v>20</v>
      </c>
      <c r="C36" s="262" t="s">
        <v>77</v>
      </c>
      <c r="D36" s="335">
        <v>1138604056</v>
      </c>
      <c r="E36" s="336">
        <v>0</v>
      </c>
      <c r="F36" s="299">
        <f t="shared" si="1"/>
        <v>1138604056</v>
      </c>
      <c r="G36" s="335"/>
      <c r="H36" s="335"/>
      <c r="I36" s="299"/>
      <c r="J36" s="336">
        <v>277207139</v>
      </c>
      <c r="K36" s="336">
        <v>0</v>
      </c>
      <c r="L36" s="336">
        <v>0</v>
      </c>
      <c r="M36" s="406">
        <v>277207139</v>
      </c>
      <c r="O36" s="391"/>
    </row>
    <row r="37" spans="1:15" ht="22.5" customHeight="1" x14ac:dyDescent="0.3">
      <c r="A37" s="265"/>
      <c r="B37" s="266"/>
      <c r="C37" s="267"/>
      <c r="D37" s="337"/>
      <c r="E37" s="407"/>
      <c r="F37" s="269"/>
      <c r="G37" s="337"/>
      <c r="H37" s="337"/>
      <c r="I37" s="269"/>
      <c r="J37" s="269"/>
      <c r="K37" s="269"/>
      <c r="L37" s="269"/>
      <c r="M37" s="269"/>
      <c r="O37" s="391"/>
    </row>
    <row r="38" spans="1:15" ht="12.75" customHeight="1" thickBot="1" x14ac:dyDescent="0.35">
      <c r="A38" s="356"/>
      <c r="C38" s="220"/>
      <c r="D38" s="408"/>
      <c r="E38" s="320"/>
      <c r="F38" s="357"/>
      <c r="G38" s="408"/>
      <c r="H38" s="408"/>
      <c r="I38" s="357"/>
      <c r="J38" s="357"/>
      <c r="K38" s="357"/>
      <c r="L38" s="357"/>
      <c r="M38" s="357"/>
      <c r="O38" s="391"/>
    </row>
    <row r="39" spans="1:15" x14ac:dyDescent="0.3">
      <c r="A39" s="738" t="s">
        <v>1</v>
      </c>
      <c r="B39" s="739"/>
      <c r="C39" s="739"/>
      <c r="D39" s="739"/>
      <c r="E39" s="739"/>
      <c r="F39" s="739"/>
      <c r="G39" s="739"/>
      <c r="H39" s="739"/>
      <c r="I39" s="739"/>
      <c r="J39" s="739"/>
      <c r="K39" s="739"/>
      <c r="L39" s="739"/>
      <c r="M39" s="740"/>
    </row>
    <row r="40" spans="1:15" x14ac:dyDescent="0.3">
      <c r="A40" s="735" t="s">
        <v>173</v>
      </c>
      <c r="B40" s="736"/>
      <c r="C40" s="736"/>
      <c r="D40" s="736"/>
      <c r="E40" s="736"/>
      <c r="F40" s="736"/>
      <c r="G40" s="736"/>
      <c r="H40" s="736"/>
      <c r="I40" s="736"/>
      <c r="J40" s="736"/>
      <c r="K40" s="736"/>
      <c r="L40" s="736"/>
      <c r="M40" s="737"/>
    </row>
    <row r="41" spans="1:15" ht="3" customHeight="1" x14ac:dyDescent="0.3">
      <c r="A41" s="222"/>
      <c r="M41" s="223"/>
    </row>
    <row r="42" spans="1:15" ht="13.5" customHeight="1" x14ac:dyDescent="0.3">
      <c r="A42" s="224" t="s">
        <v>0</v>
      </c>
      <c r="D42" s="325"/>
      <c r="M42" s="223"/>
    </row>
    <row r="43" spans="1:15" ht="2.25" customHeight="1" x14ac:dyDescent="0.3">
      <c r="A43" s="222"/>
      <c r="M43" s="225"/>
    </row>
    <row r="44" spans="1:15" ht="18.75" customHeight="1" x14ac:dyDescent="0.3">
      <c r="A44" s="222" t="s">
        <v>3</v>
      </c>
      <c r="C44" s="219" t="s">
        <v>4</v>
      </c>
      <c r="F44" s="221" t="str">
        <f>F8</f>
        <v>MES:</v>
      </c>
      <c r="J44" s="221" t="str">
        <f>J8</f>
        <v>FEBRERO</v>
      </c>
      <c r="K44" s="219"/>
      <c r="M44" s="223" t="str">
        <f>M8</f>
        <v>VIGENCIA: 2018</v>
      </c>
    </row>
    <row r="45" spans="1:15" ht="4.5" customHeight="1" thickBot="1" x14ac:dyDescent="0.35">
      <c r="A45" s="226"/>
      <c r="B45" s="227"/>
      <c r="C45" s="227"/>
      <c r="D45" s="227"/>
      <c r="E45" s="381"/>
      <c r="F45" s="229"/>
      <c r="G45" s="229"/>
      <c r="H45" s="229"/>
      <c r="I45" s="229"/>
      <c r="J45" s="229"/>
      <c r="K45" s="229"/>
      <c r="L45" s="229"/>
      <c r="M45" s="230"/>
    </row>
    <row r="46" spans="1:15" ht="14.25" customHeight="1" thickBot="1" x14ac:dyDescent="0.35">
      <c r="A46" s="766"/>
      <c r="B46" s="767"/>
      <c r="C46" s="767"/>
      <c r="D46" s="767"/>
      <c r="E46" s="767"/>
      <c r="F46" s="767"/>
      <c r="G46" s="767"/>
      <c r="H46" s="767"/>
      <c r="I46" s="767"/>
      <c r="J46" s="767"/>
      <c r="K46" s="767"/>
      <c r="L46" s="767"/>
      <c r="M46" s="768"/>
    </row>
    <row r="47" spans="1:15" ht="64.5" customHeight="1" thickBot="1" x14ac:dyDescent="0.35">
      <c r="A47" s="409" t="s">
        <v>174</v>
      </c>
      <c r="B47" s="410"/>
      <c r="C47" s="410" t="s">
        <v>175</v>
      </c>
      <c r="D47" s="411" t="s">
        <v>176</v>
      </c>
      <c r="E47" s="412" t="s">
        <v>177</v>
      </c>
      <c r="F47" s="411" t="s">
        <v>178</v>
      </c>
      <c r="G47" s="411"/>
      <c r="H47" s="411"/>
      <c r="I47" s="411"/>
      <c r="J47" s="411" t="s">
        <v>179</v>
      </c>
      <c r="K47" s="411" t="s">
        <v>180</v>
      </c>
      <c r="L47" s="411" t="s">
        <v>181</v>
      </c>
      <c r="M47" s="413" t="s">
        <v>182</v>
      </c>
    </row>
    <row r="48" spans="1:15" s="220" customFormat="1" ht="33" customHeight="1" x14ac:dyDescent="0.3">
      <c r="A48" s="414">
        <v>2405</v>
      </c>
      <c r="B48" s="283"/>
      <c r="C48" s="283" t="s">
        <v>158</v>
      </c>
      <c r="D48" s="415">
        <f>+D49</f>
        <v>183746710.66</v>
      </c>
      <c r="E48" s="347">
        <f>+E49</f>
        <v>0</v>
      </c>
      <c r="F48" s="348">
        <f t="shared" ref="F48:F59" si="2">+D48-E48</f>
        <v>183746710.66</v>
      </c>
      <c r="G48" s="415"/>
      <c r="H48" s="415"/>
      <c r="I48" s="416"/>
      <c r="J48" s="348">
        <f>+J49</f>
        <v>0</v>
      </c>
      <c r="K48" s="348"/>
      <c r="L48" s="348"/>
      <c r="M48" s="360">
        <f>+M49</f>
        <v>0</v>
      </c>
      <c r="O48" s="391">
        <f t="shared" ref="O48:O54" si="3">+M48/F48</f>
        <v>0</v>
      </c>
    </row>
    <row r="49" spans="1:36" s="220" customFormat="1" ht="23.25" customHeight="1" x14ac:dyDescent="0.3">
      <c r="A49" s="350">
        <v>2405600</v>
      </c>
      <c r="B49" s="253"/>
      <c r="C49" s="253" t="s">
        <v>73</v>
      </c>
      <c r="D49" s="417">
        <f>+D50</f>
        <v>183746710.66</v>
      </c>
      <c r="E49" s="332">
        <f>+E50</f>
        <v>0</v>
      </c>
      <c r="F49" s="294">
        <f t="shared" si="2"/>
        <v>183746710.66</v>
      </c>
      <c r="G49" s="417"/>
      <c r="H49" s="417"/>
      <c r="I49" s="351"/>
      <c r="J49" s="294">
        <f>+J50</f>
        <v>0</v>
      </c>
      <c r="K49" s="294"/>
      <c r="L49" s="294"/>
      <c r="M49" s="295">
        <f>+M50</f>
        <v>0</v>
      </c>
      <c r="O49" s="391">
        <f t="shared" si="3"/>
        <v>0</v>
      </c>
    </row>
    <row r="50" spans="1:36" s="220" customFormat="1" ht="62.25" customHeight="1" x14ac:dyDescent="0.3">
      <c r="A50" s="350">
        <v>24056001</v>
      </c>
      <c r="B50" s="253">
        <v>20</v>
      </c>
      <c r="C50" s="253" t="s">
        <v>78</v>
      </c>
      <c r="D50" s="417">
        <v>183746710.66</v>
      </c>
      <c r="E50" s="332">
        <v>0</v>
      </c>
      <c r="F50" s="294">
        <f t="shared" si="2"/>
        <v>183746710.66</v>
      </c>
      <c r="G50" s="417"/>
      <c r="H50" s="417"/>
      <c r="I50" s="351"/>
      <c r="J50" s="294">
        <v>0</v>
      </c>
      <c r="K50" s="294"/>
      <c r="L50" s="294"/>
      <c r="M50" s="295">
        <v>0</v>
      </c>
      <c r="O50" s="391">
        <f t="shared" si="3"/>
        <v>0</v>
      </c>
    </row>
    <row r="51" spans="1:36" s="220" customFormat="1" ht="57.75" customHeight="1" x14ac:dyDescent="0.3">
      <c r="A51" s="350">
        <v>2499</v>
      </c>
      <c r="B51" s="253"/>
      <c r="C51" s="253" t="s">
        <v>159</v>
      </c>
      <c r="D51" s="417">
        <f>+D52</f>
        <v>14302195605.43</v>
      </c>
      <c r="E51" s="294">
        <f>+E52</f>
        <v>24490246</v>
      </c>
      <c r="F51" s="417">
        <f t="shared" si="2"/>
        <v>14277705359.43</v>
      </c>
      <c r="G51" s="417"/>
      <c r="H51" s="417"/>
      <c r="I51" s="351"/>
      <c r="J51" s="294">
        <f>+J52</f>
        <v>393484439</v>
      </c>
      <c r="K51" s="294">
        <f>+K52</f>
        <v>0</v>
      </c>
      <c r="L51" s="294">
        <f>+L52</f>
        <v>0</v>
      </c>
      <c r="M51" s="295">
        <f>+M52</f>
        <v>393484439</v>
      </c>
      <c r="O51" s="391">
        <f t="shared" si="3"/>
        <v>2.7559361192456267E-2</v>
      </c>
      <c r="P51" s="354">
        <f>+M51-10384330698</f>
        <v>-9990846259</v>
      </c>
    </row>
    <row r="52" spans="1:36" s="220" customFormat="1" ht="15.75" customHeight="1" x14ac:dyDescent="0.3">
      <c r="A52" s="350">
        <v>2499600</v>
      </c>
      <c r="B52" s="253"/>
      <c r="C52" s="253" t="s">
        <v>73</v>
      </c>
      <c r="D52" s="417">
        <f>SUM(D53:D58)</f>
        <v>14302195605.43</v>
      </c>
      <c r="E52" s="294">
        <f>SUM(E53:E58)</f>
        <v>24490246</v>
      </c>
      <c r="F52" s="417">
        <f t="shared" si="2"/>
        <v>14277705359.43</v>
      </c>
      <c r="G52" s="417"/>
      <c r="H52" s="417"/>
      <c r="I52" s="351"/>
      <c r="J52" s="417">
        <f>SUM(J53:J58)</f>
        <v>393484439</v>
      </c>
      <c r="K52" s="294">
        <v>0</v>
      </c>
      <c r="L52" s="294">
        <v>0</v>
      </c>
      <c r="M52" s="418">
        <f>SUM(M53:M58)</f>
        <v>393484439</v>
      </c>
      <c r="O52" s="391">
        <f t="shared" si="3"/>
        <v>2.7559361192456267E-2</v>
      </c>
    </row>
    <row r="53" spans="1:36" s="220" customFormat="1" ht="32.25" customHeight="1" x14ac:dyDescent="0.3">
      <c r="A53" s="350">
        <v>249906001</v>
      </c>
      <c r="B53" s="253">
        <v>10</v>
      </c>
      <c r="C53" s="253" t="s">
        <v>80</v>
      </c>
      <c r="D53" s="417">
        <v>2607722263</v>
      </c>
      <c r="E53" s="332">
        <v>7080500</v>
      </c>
      <c r="F53" s="294">
        <f t="shared" si="2"/>
        <v>2600641763</v>
      </c>
      <c r="G53" s="417"/>
      <c r="H53" s="417"/>
      <c r="I53" s="351"/>
      <c r="J53" s="419">
        <v>0</v>
      </c>
      <c r="K53" s="419"/>
      <c r="L53" s="419"/>
      <c r="M53" s="420">
        <v>0</v>
      </c>
      <c r="O53" s="391">
        <f t="shared" si="3"/>
        <v>0</v>
      </c>
      <c r="AJ53" s="421"/>
    </row>
    <row r="54" spans="1:36" s="220" customFormat="1" ht="45" customHeight="1" x14ac:dyDescent="0.3">
      <c r="A54" s="350">
        <v>249906001</v>
      </c>
      <c r="B54" s="253">
        <v>13</v>
      </c>
      <c r="C54" s="253" t="s">
        <v>80</v>
      </c>
      <c r="D54" s="417">
        <v>459103190</v>
      </c>
      <c r="E54" s="332">
        <v>0</v>
      </c>
      <c r="F54" s="294">
        <f t="shared" si="2"/>
        <v>459103190</v>
      </c>
      <c r="G54" s="417"/>
      <c r="H54" s="417"/>
      <c r="I54" s="351"/>
      <c r="J54" s="419">
        <v>0</v>
      </c>
      <c r="K54" s="419"/>
      <c r="L54" s="419"/>
      <c r="M54" s="420">
        <v>0</v>
      </c>
      <c r="O54" s="391">
        <f t="shared" si="3"/>
        <v>0</v>
      </c>
    </row>
    <row r="55" spans="1:36" s="220" customFormat="1" ht="39" customHeight="1" x14ac:dyDescent="0.3">
      <c r="A55" s="350">
        <v>249906001</v>
      </c>
      <c r="B55" s="253">
        <v>20</v>
      </c>
      <c r="C55" s="253" t="s">
        <v>80</v>
      </c>
      <c r="D55" s="417">
        <v>8783151039</v>
      </c>
      <c r="E55" s="332">
        <v>14955774</v>
      </c>
      <c r="F55" s="294">
        <f t="shared" si="2"/>
        <v>8768195265</v>
      </c>
      <c r="G55" s="417"/>
      <c r="H55" s="417"/>
      <c r="I55" s="351"/>
      <c r="J55" s="419">
        <v>107775090</v>
      </c>
      <c r="K55" s="419"/>
      <c r="L55" s="419"/>
      <c r="M55" s="420">
        <v>107775090</v>
      </c>
      <c r="O55" s="391"/>
    </row>
    <row r="56" spans="1:36" s="220" customFormat="1" ht="52.5" customHeight="1" x14ac:dyDescent="0.3">
      <c r="A56" s="350">
        <v>249906002</v>
      </c>
      <c r="B56" s="253">
        <v>21</v>
      </c>
      <c r="C56" s="253" t="s">
        <v>160</v>
      </c>
      <c r="D56" s="417">
        <v>18914800</v>
      </c>
      <c r="E56" s="332">
        <v>0</v>
      </c>
      <c r="F56" s="294">
        <f t="shared" si="2"/>
        <v>18914800</v>
      </c>
      <c r="G56" s="417"/>
      <c r="H56" s="417"/>
      <c r="I56" s="351"/>
      <c r="J56" s="294">
        <v>0</v>
      </c>
      <c r="K56" s="294"/>
      <c r="L56" s="294"/>
      <c r="M56" s="295">
        <v>0</v>
      </c>
      <c r="O56" s="391"/>
    </row>
    <row r="57" spans="1:36" s="220" customFormat="1" ht="63.75" customHeight="1" x14ac:dyDescent="0.3">
      <c r="A57" s="350">
        <v>249906003</v>
      </c>
      <c r="B57" s="253">
        <v>20</v>
      </c>
      <c r="C57" s="253" t="s">
        <v>79</v>
      </c>
      <c r="D57" s="417">
        <v>820725497.42999995</v>
      </c>
      <c r="E57" s="332">
        <v>0</v>
      </c>
      <c r="F57" s="294">
        <f t="shared" si="2"/>
        <v>820725497.42999995</v>
      </c>
      <c r="G57" s="417"/>
      <c r="H57" s="417"/>
      <c r="I57" s="351"/>
      <c r="J57" s="294">
        <v>14914962</v>
      </c>
      <c r="K57" s="294"/>
      <c r="L57" s="294"/>
      <c r="M57" s="295">
        <v>14914962</v>
      </c>
      <c r="O57" s="391"/>
    </row>
    <row r="58" spans="1:36" s="220" customFormat="1" ht="37.799999999999997" customHeight="1" thickBot="1" x14ac:dyDescent="0.35">
      <c r="A58" s="422">
        <v>249906004</v>
      </c>
      <c r="B58" s="262">
        <v>20</v>
      </c>
      <c r="C58" s="262" t="s">
        <v>161</v>
      </c>
      <c r="D58" s="423">
        <v>1612578816</v>
      </c>
      <c r="E58" s="336">
        <v>2453972</v>
      </c>
      <c r="F58" s="299">
        <f t="shared" si="2"/>
        <v>1610124844</v>
      </c>
      <c r="G58" s="423"/>
      <c r="H58" s="423"/>
      <c r="I58" s="364"/>
      <c r="J58" s="424">
        <v>270794387</v>
      </c>
      <c r="K58" s="299"/>
      <c r="L58" s="299"/>
      <c r="M58" s="300">
        <v>270794387</v>
      </c>
      <c r="O58" s="391">
        <f>+M58/F58</f>
        <v>0.16818223009792899</v>
      </c>
    </row>
    <row r="59" spans="1:36" ht="16.2" thickBot="1" x14ac:dyDescent="0.35">
      <c r="A59" s="761" t="s">
        <v>184</v>
      </c>
      <c r="B59" s="762"/>
      <c r="C59" s="762"/>
      <c r="D59" s="425">
        <f>+D12+D25</f>
        <v>413196796341.73999</v>
      </c>
      <c r="E59" s="425">
        <f>+E12+E25</f>
        <v>24490246</v>
      </c>
      <c r="F59" s="425">
        <f t="shared" si="2"/>
        <v>413172306095.73999</v>
      </c>
      <c r="G59" s="426"/>
      <c r="H59" s="426"/>
      <c r="I59" s="427" t="e">
        <f>+I20+#REF!+#REF!+I26+I51+#REF!</f>
        <v>#REF!</v>
      </c>
      <c r="J59" s="425">
        <f>+J12+J25</f>
        <v>673014280.88999999</v>
      </c>
      <c r="K59" s="425" t="e">
        <f>+K12+K25</f>
        <v>#REF!</v>
      </c>
      <c r="L59" s="425" t="e">
        <f>+L12+L25</f>
        <v>#REF!</v>
      </c>
      <c r="M59" s="428">
        <f>+M12+M25</f>
        <v>673014280.88999999</v>
      </c>
      <c r="O59" s="391">
        <f>+M59/F59</f>
        <v>1.6288949451855313E-3</v>
      </c>
    </row>
    <row r="60" spans="1:36" ht="10.5" customHeight="1" x14ac:dyDescent="0.3">
      <c r="A60" s="311"/>
      <c r="B60" s="232"/>
      <c r="C60" s="232"/>
      <c r="D60" s="234"/>
      <c r="E60" s="429"/>
      <c r="F60" s="234"/>
      <c r="G60" s="235"/>
      <c r="H60" s="234"/>
      <c r="I60" s="234" t="s">
        <v>185</v>
      </c>
      <c r="J60" s="234"/>
      <c r="K60" s="234" t="s">
        <v>186</v>
      </c>
      <c r="L60" s="234"/>
      <c r="M60" s="235"/>
    </row>
    <row r="61" spans="1:36" x14ac:dyDescent="0.3">
      <c r="A61" s="222"/>
      <c r="D61" s="221"/>
      <c r="E61" s="320"/>
      <c r="G61" s="223"/>
      <c r="M61" s="223"/>
    </row>
    <row r="62" spans="1:36" x14ac:dyDescent="0.3">
      <c r="A62" s="222"/>
      <c r="D62" s="221"/>
      <c r="E62" s="320"/>
      <c r="G62" s="223"/>
      <c r="M62" s="223"/>
    </row>
    <row r="63" spans="1:36" x14ac:dyDescent="0.3">
      <c r="A63" s="222"/>
      <c r="D63" s="221"/>
      <c r="E63" s="320"/>
      <c r="G63" s="223"/>
      <c r="M63" s="223"/>
    </row>
    <row r="64" spans="1:36" x14ac:dyDescent="0.3">
      <c r="A64" s="369" t="s">
        <v>83</v>
      </c>
      <c r="B64" s="370"/>
      <c r="C64" s="370"/>
      <c r="D64" s="370"/>
      <c r="E64" s="371"/>
      <c r="F64" s="371" t="s">
        <v>84</v>
      </c>
      <c r="G64" s="371"/>
      <c r="H64" s="372"/>
      <c r="I64" s="306"/>
      <c r="J64" s="308"/>
      <c r="K64" s="430"/>
      <c r="L64" s="308"/>
      <c r="M64" s="316"/>
      <c r="N64" s="306"/>
    </row>
    <row r="65" spans="1:14" x14ac:dyDescent="0.3">
      <c r="A65" s="373" t="s">
        <v>193</v>
      </c>
      <c r="B65" s="370"/>
      <c r="C65" s="370"/>
      <c r="D65" s="370"/>
      <c r="E65" s="374"/>
      <c r="F65" s="374" t="s">
        <v>85</v>
      </c>
      <c r="G65" s="374"/>
      <c r="H65" s="375"/>
      <c r="I65" s="306"/>
      <c r="J65" s="308"/>
      <c r="K65" s="315"/>
      <c r="L65" s="308"/>
      <c r="M65" s="316"/>
      <c r="N65" s="306"/>
    </row>
    <row r="66" spans="1:14" x14ac:dyDescent="0.3">
      <c r="A66" s="373" t="s">
        <v>194</v>
      </c>
      <c r="B66" s="370"/>
      <c r="C66" s="370"/>
      <c r="D66" s="370"/>
      <c r="E66" s="377"/>
      <c r="F66" s="377" t="s">
        <v>86</v>
      </c>
      <c r="G66" s="371"/>
      <c r="H66" s="372"/>
      <c r="I66" s="306"/>
      <c r="J66" s="308"/>
      <c r="K66" s="430"/>
      <c r="L66" s="308"/>
      <c r="M66" s="316"/>
      <c r="N66" s="306"/>
    </row>
    <row r="67" spans="1:14" x14ac:dyDescent="0.3">
      <c r="A67" s="373"/>
      <c r="B67" s="370"/>
      <c r="C67" s="370"/>
      <c r="D67" s="370"/>
      <c r="E67" s="374"/>
      <c r="F67" s="374"/>
      <c r="G67" s="374"/>
      <c r="H67" s="375"/>
      <c r="I67" s="308"/>
      <c r="J67" s="308"/>
      <c r="K67" s="308"/>
      <c r="L67" s="308"/>
      <c r="M67" s="316"/>
      <c r="N67" s="306"/>
    </row>
    <row r="68" spans="1:14" x14ac:dyDescent="0.3">
      <c r="A68" s="369"/>
      <c r="B68" s="370"/>
      <c r="C68" s="370"/>
      <c r="D68" s="377"/>
      <c r="E68" s="378"/>
      <c r="F68" s="377"/>
      <c r="G68" s="372"/>
      <c r="H68" s="308"/>
      <c r="I68" s="308"/>
      <c r="J68" s="308"/>
      <c r="K68" s="308"/>
      <c r="L68" s="308"/>
      <c r="M68" s="316"/>
      <c r="N68" s="306"/>
    </row>
    <row r="69" spans="1:14" x14ac:dyDescent="0.3">
      <c r="A69" s="369"/>
      <c r="B69" s="374"/>
      <c r="C69" s="374" t="s">
        <v>164</v>
      </c>
      <c r="D69" s="374" t="s">
        <v>88</v>
      </c>
      <c r="E69" s="374"/>
      <c r="F69" s="377"/>
      <c r="G69" s="377"/>
      <c r="H69" s="377"/>
      <c r="I69" s="431"/>
      <c r="J69" s="374" t="s">
        <v>191</v>
      </c>
      <c r="K69" s="374"/>
      <c r="L69" s="374"/>
      <c r="M69" s="375"/>
      <c r="N69" s="306"/>
    </row>
    <row r="70" spans="1:14" x14ac:dyDescent="0.3">
      <c r="A70" s="373"/>
      <c r="B70" s="374" t="s">
        <v>187</v>
      </c>
      <c r="C70" s="374"/>
      <c r="D70" s="374" t="s">
        <v>90</v>
      </c>
      <c r="E70" s="374"/>
      <c r="F70" s="374"/>
      <c r="G70" s="374"/>
      <c r="H70" s="374"/>
      <c r="I70" s="375"/>
      <c r="J70" s="377" t="s">
        <v>188</v>
      </c>
      <c r="K70" s="377"/>
      <c r="L70" s="377"/>
      <c r="M70" s="431"/>
      <c r="N70" s="306"/>
    </row>
    <row r="71" spans="1:14" x14ac:dyDescent="0.3">
      <c r="A71" s="369"/>
      <c r="B71" s="374" t="s">
        <v>189</v>
      </c>
      <c r="C71" s="374"/>
      <c r="D71" s="374" t="s">
        <v>93</v>
      </c>
      <c r="E71" s="374"/>
      <c r="F71" s="377"/>
      <c r="G71" s="377"/>
      <c r="H71" s="377"/>
      <c r="I71" s="431"/>
      <c r="J71" s="374" t="s">
        <v>172</v>
      </c>
      <c r="K71" s="374"/>
      <c r="L71" s="374"/>
      <c r="M71" s="375"/>
      <c r="N71" s="306"/>
    </row>
    <row r="72" spans="1:14" x14ac:dyDescent="0.3">
      <c r="A72" s="373"/>
      <c r="B72" s="370"/>
      <c r="C72" s="374"/>
      <c r="D72" s="374"/>
      <c r="E72" s="374"/>
      <c r="F72" s="374"/>
      <c r="G72" s="374"/>
      <c r="H72" s="374"/>
      <c r="I72" s="375"/>
      <c r="J72" s="377"/>
      <c r="K72" s="377"/>
      <c r="L72" s="377"/>
      <c r="M72" s="431"/>
      <c r="N72" s="306"/>
    </row>
    <row r="73" spans="1:14" ht="6.75" customHeight="1" thickBot="1" x14ac:dyDescent="0.35">
      <c r="A73" s="226"/>
      <c r="B73" s="227"/>
      <c r="C73" s="432"/>
      <c r="D73" s="432"/>
      <c r="E73" s="433"/>
      <c r="F73" s="434"/>
      <c r="G73" s="434"/>
      <c r="H73" s="434"/>
      <c r="I73" s="434"/>
      <c r="J73" s="434"/>
      <c r="K73" s="434"/>
      <c r="L73" s="434"/>
      <c r="M73" s="435"/>
      <c r="N73" s="306"/>
    </row>
  </sheetData>
  <mergeCells count="7">
    <mergeCell ref="A59:C59"/>
    <mergeCell ref="A3:M3"/>
    <mergeCell ref="A4:M4"/>
    <mergeCell ref="A10:M10"/>
    <mergeCell ref="A39:M39"/>
    <mergeCell ref="A40:M40"/>
    <mergeCell ref="A46:M4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landscape" horizontalDpi="4294967294" r:id="rId1"/>
  <rowBreaks count="1" manualBreakCount="1">
    <brk id="36" max="12" man="1"/>
  </rowBreaks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3"/>
  <sheetViews>
    <sheetView topLeftCell="A28" zoomScale="87" zoomScaleNormal="87" workbookViewId="0">
      <selection activeCell="AJ34" sqref="AJ34"/>
    </sheetView>
  </sheetViews>
  <sheetFormatPr baseColWidth="10" defaultColWidth="11.44140625" defaultRowHeight="14.4" x14ac:dyDescent="0.3"/>
  <cols>
    <col min="1" max="1" width="13.5546875" style="532" customWidth="1"/>
    <col min="2" max="2" width="6.6640625" style="532" customWidth="1"/>
    <col min="3" max="3" width="49.88671875" style="532" customWidth="1"/>
    <col min="4" max="4" width="21.88671875" style="532" customWidth="1"/>
    <col min="5" max="5" width="18.5546875" style="544" customWidth="1"/>
    <col min="6" max="6" width="21.33203125" style="534" customWidth="1"/>
    <col min="7" max="7" width="17.88671875" style="534" hidden="1" customWidth="1"/>
    <col min="8" max="8" width="21" style="534" hidden="1" customWidth="1"/>
    <col min="9" max="9" width="1.109375" style="534" hidden="1" customWidth="1"/>
    <col min="10" max="10" width="20" style="534" customWidth="1"/>
    <col min="11" max="12" width="17.44140625" style="534" hidden="1" customWidth="1"/>
    <col min="13" max="13" width="23.5546875" style="534" customWidth="1"/>
    <col min="14" max="14" width="2.6640625" style="532" customWidth="1"/>
    <col min="15" max="15" width="19.5546875" style="532" hidden="1" customWidth="1"/>
    <col min="16" max="16" width="15.44140625" style="532" hidden="1" customWidth="1"/>
    <col min="17" max="34" width="0" style="532" hidden="1" customWidth="1"/>
    <col min="35" max="35" width="13.44140625" style="532" customWidth="1"/>
    <col min="36" max="256" width="11.44140625" style="532"/>
    <col min="257" max="257" width="13.5546875" style="532" customWidth="1"/>
    <col min="258" max="258" width="6.6640625" style="532" customWidth="1"/>
    <col min="259" max="259" width="49.88671875" style="532" customWidth="1"/>
    <col min="260" max="260" width="21.88671875" style="532" customWidth="1"/>
    <col min="261" max="261" width="18.5546875" style="532" customWidth="1"/>
    <col min="262" max="262" width="21.33203125" style="532" customWidth="1"/>
    <col min="263" max="265" width="0" style="532" hidden="1" customWidth="1"/>
    <col min="266" max="266" width="20" style="532" customWidth="1"/>
    <col min="267" max="268" width="0" style="532" hidden="1" customWidth="1"/>
    <col min="269" max="269" width="23.5546875" style="532" customWidth="1"/>
    <col min="270" max="270" width="2.6640625" style="532" customWidth="1"/>
    <col min="271" max="290" width="0" style="532" hidden="1" customWidth="1"/>
    <col min="291" max="291" width="13.44140625" style="532" customWidth="1"/>
    <col min="292" max="512" width="11.44140625" style="532"/>
    <col min="513" max="513" width="13.5546875" style="532" customWidth="1"/>
    <col min="514" max="514" width="6.6640625" style="532" customWidth="1"/>
    <col min="515" max="515" width="49.88671875" style="532" customWidth="1"/>
    <col min="516" max="516" width="21.88671875" style="532" customWidth="1"/>
    <col min="517" max="517" width="18.5546875" style="532" customWidth="1"/>
    <col min="518" max="518" width="21.33203125" style="532" customWidth="1"/>
    <col min="519" max="521" width="0" style="532" hidden="1" customWidth="1"/>
    <col min="522" max="522" width="20" style="532" customWidth="1"/>
    <col min="523" max="524" width="0" style="532" hidden="1" customWidth="1"/>
    <col min="525" max="525" width="23.5546875" style="532" customWidth="1"/>
    <col min="526" max="526" width="2.6640625" style="532" customWidth="1"/>
    <col min="527" max="546" width="0" style="532" hidden="1" customWidth="1"/>
    <col min="547" max="547" width="13.44140625" style="532" customWidth="1"/>
    <col min="548" max="768" width="11.44140625" style="532"/>
    <col min="769" max="769" width="13.5546875" style="532" customWidth="1"/>
    <col min="770" max="770" width="6.6640625" style="532" customWidth="1"/>
    <col min="771" max="771" width="49.88671875" style="532" customWidth="1"/>
    <col min="772" max="772" width="21.88671875" style="532" customWidth="1"/>
    <col min="773" max="773" width="18.5546875" style="532" customWidth="1"/>
    <col min="774" max="774" width="21.33203125" style="532" customWidth="1"/>
    <col min="775" max="777" width="0" style="532" hidden="1" customWidth="1"/>
    <col min="778" max="778" width="20" style="532" customWidth="1"/>
    <col min="779" max="780" width="0" style="532" hidden="1" customWidth="1"/>
    <col min="781" max="781" width="23.5546875" style="532" customWidth="1"/>
    <col min="782" max="782" width="2.6640625" style="532" customWidth="1"/>
    <col min="783" max="802" width="0" style="532" hidden="1" customWidth="1"/>
    <col min="803" max="803" width="13.44140625" style="532" customWidth="1"/>
    <col min="804" max="1024" width="11.44140625" style="532"/>
    <col min="1025" max="1025" width="13.5546875" style="532" customWidth="1"/>
    <col min="1026" max="1026" width="6.6640625" style="532" customWidth="1"/>
    <col min="1027" max="1027" width="49.88671875" style="532" customWidth="1"/>
    <col min="1028" max="1028" width="21.88671875" style="532" customWidth="1"/>
    <col min="1029" max="1029" width="18.5546875" style="532" customWidth="1"/>
    <col min="1030" max="1030" width="21.33203125" style="532" customWidth="1"/>
    <col min="1031" max="1033" width="0" style="532" hidden="1" customWidth="1"/>
    <col min="1034" max="1034" width="20" style="532" customWidth="1"/>
    <col min="1035" max="1036" width="0" style="532" hidden="1" customWidth="1"/>
    <col min="1037" max="1037" width="23.5546875" style="532" customWidth="1"/>
    <col min="1038" max="1038" width="2.6640625" style="532" customWidth="1"/>
    <col min="1039" max="1058" width="0" style="532" hidden="1" customWidth="1"/>
    <col min="1059" max="1059" width="13.44140625" style="532" customWidth="1"/>
    <col min="1060" max="1280" width="11.44140625" style="532"/>
    <col min="1281" max="1281" width="13.5546875" style="532" customWidth="1"/>
    <col min="1282" max="1282" width="6.6640625" style="532" customWidth="1"/>
    <col min="1283" max="1283" width="49.88671875" style="532" customWidth="1"/>
    <col min="1284" max="1284" width="21.88671875" style="532" customWidth="1"/>
    <col min="1285" max="1285" width="18.5546875" style="532" customWidth="1"/>
    <col min="1286" max="1286" width="21.33203125" style="532" customWidth="1"/>
    <col min="1287" max="1289" width="0" style="532" hidden="1" customWidth="1"/>
    <col min="1290" max="1290" width="20" style="532" customWidth="1"/>
    <col min="1291" max="1292" width="0" style="532" hidden="1" customWidth="1"/>
    <col min="1293" max="1293" width="23.5546875" style="532" customWidth="1"/>
    <col min="1294" max="1294" width="2.6640625" style="532" customWidth="1"/>
    <col min="1295" max="1314" width="0" style="532" hidden="1" customWidth="1"/>
    <col min="1315" max="1315" width="13.44140625" style="532" customWidth="1"/>
    <col min="1316" max="1536" width="11.44140625" style="532"/>
    <col min="1537" max="1537" width="13.5546875" style="532" customWidth="1"/>
    <col min="1538" max="1538" width="6.6640625" style="532" customWidth="1"/>
    <col min="1539" max="1539" width="49.88671875" style="532" customWidth="1"/>
    <col min="1540" max="1540" width="21.88671875" style="532" customWidth="1"/>
    <col min="1541" max="1541" width="18.5546875" style="532" customWidth="1"/>
    <col min="1542" max="1542" width="21.33203125" style="532" customWidth="1"/>
    <col min="1543" max="1545" width="0" style="532" hidden="1" customWidth="1"/>
    <col min="1546" max="1546" width="20" style="532" customWidth="1"/>
    <col min="1547" max="1548" width="0" style="532" hidden="1" customWidth="1"/>
    <col min="1549" max="1549" width="23.5546875" style="532" customWidth="1"/>
    <col min="1550" max="1550" width="2.6640625" style="532" customWidth="1"/>
    <col min="1551" max="1570" width="0" style="532" hidden="1" customWidth="1"/>
    <col min="1571" max="1571" width="13.44140625" style="532" customWidth="1"/>
    <col min="1572" max="1792" width="11.44140625" style="532"/>
    <col min="1793" max="1793" width="13.5546875" style="532" customWidth="1"/>
    <col min="1794" max="1794" width="6.6640625" style="532" customWidth="1"/>
    <col min="1795" max="1795" width="49.88671875" style="532" customWidth="1"/>
    <col min="1796" max="1796" width="21.88671875" style="532" customWidth="1"/>
    <col min="1797" max="1797" width="18.5546875" style="532" customWidth="1"/>
    <col min="1798" max="1798" width="21.33203125" style="532" customWidth="1"/>
    <col min="1799" max="1801" width="0" style="532" hidden="1" customWidth="1"/>
    <col min="1802" max="1802" width="20" style="532" customWidth="1"/>
    <col min="1803" max="1804" width="0" style="532" hidden="1" customWidth="1"/>
    <col min="1805" max="1805" width="23.5546875" style="532" customWidth="1"/>
    <col min="1806" max="1806" width="2.6640625" style="532" customWidth="1"/>
    <col min="1807" max="1826" width="0" style="532" hidden="1" customWidth="1"/>
    <col min="1827" max="1827" width="13.44140625" style="532" customWidth="1"/>
    <col min="1828" max="2048" width="11.44140625" style="532"/>
    <col min="2049" max="2049" width="13.5546875" style="532" customWidth="1"/>
    <col min="2050" max="2050" width="6.6640625" style="532" customWidth="1"/>
    <col min="2051" max="2051" width="49.88671875" style="532" customWidth="1"/>
    <col min="2052" max="2052" width="21.88671875" style="532" customWidth="1"/>
    <col min="2053" max="2053" width="18.5546875" style="532" customWidth="1"/>
    <col min="2054" max="2054" width="21.33203125" style="532" customWidth="1"/>
    <col min="2055" max="2057" width="0" style="532" hidden="1" customWidth="1"/>
    <col min="2058" max="2058" width="20" style="532" customWidth="1"/>
    <col min="2059" max="2060" width="0" style="532" hidden="1" customWidth="1"/>
    <col min="2061" max="2061" width="23.5546875" style="532" customWidth="1"/>
    <col min="2062" max="2062" width="2.6640625" style="532" customWidth="1"/>
    <col min="2063" max="2082" width="0" style="532" hidden="1" customWidth="1"/>
    <col min="2083" max="2083" width="13.44140625" style="532" customWidth="1"/>
    <col min="2084" max="2304" width="11.44140625" style="532"/>
    <col min="2305" max="2305" width="13.5546875" style="532" customWidth="1"/>
    <col min="2306" max="2306" width="6.6640625" style="532" customWidth="1"/>
    <col min="2307" max="2307" width="49.88671875" style="532" customWidth="1"/>
    <col min="2308" max="2308" width="21.88671875" style="532" customWidth="1"/>
    <col min="2309" max="2309" width="18.5546875" style="532" customWidth="1"/>
    <col min="2310" max="2310" width="21.33203125" style="532" customWidth="1"/>
    <col min="2311" max="2313" width="0" style="532" hidden="1" customWidth="1"/>
    <col min="2314" max="2314" width="20" style="532" customWidth="1"/>
    <col min="2315" max="2316" width="0" style="532" hidden="1" customWidth="1"/>
    <col min="2317" max="2317" width="23.5546875" style="532" customWidth="1"/>
    <col min="2318" max="2318" width="2.6640625" style="532" customWidth="1"/>
    <col min="2319" max="2338" width="0" style="532" hidden="1" customWidth="1"/>
    <col min="2339" max="2339" width="13.44140625" style="532" customWidth="1"/>
    <col min="2340" max="2560" width="11.44140625" style="532"/>
    <col min="2561" max="2561" width="13.5546875" style="532" customWidth="1"/>
    <col min="2562" max="2562" width="6.6640625" style="532" customWidth="1"/>
    <col min="2563" max="2563" width="49.88671875" style="532" customWidth="1"/>
    <col min="2564" max="2564" width="21.88671875" style="532" customWidth="1"/>
    <col min="2565" max="2565" width="18.5546875" style="532" customWidth="1"/>
    <col min="2566" max="2566" width="21.33203125" style="532" customWidth="1"/>
    <col min="2567" max="2569" width="0" style="532" hidden="1" customWidth="1"/>
    <col min="2570" max="2570" width="20" style="532" customWidth="1"/>
    <col min="2571" max="2572" width="0" style="532" hidden="1" customWidth="1"/>
    <col min="2573" max="2573" width="23.5546875" style="532" customWidth="1"/>
    <col min="2574" max="2574" width="2.6640625" style="532" customWidth="1"/>
    <col min="2575" max="2594" width="0" style="532" hidden="1" customWidth="1"/>
    <col min="2595" max="2595" width="13.44140625" style="532" customWidth="1"/>
    <col min="2596" max="2816" width="11.44140625" style="532"/>
    <col min="2817" max="2817" width="13.5546875" style="532" customWidth="1"/>
    <col min="2818" max="2818" width="6.6640625" style="532" customWidth="1"/>
    <col min="2819" max="2819" width="49.88671875" style="532" customWidth="1"/>
    <col min="2820" max="2820" width="21.88671875" style="532" customWidth="1"/>
    <col min="2821" max="2821" width="18.5546875" style="532" customWidth="1"/>
    <col min="2822" max="2822" width="21.33203125" style="532" customWidth="1"/>
    <col min="2823" max="2825" width="0" style="532" hidden="1" customWidth="1"/>
    <col min="2826" max="2826" width="20" style="532" customWidth="1"/>
    <col min="2827" max="2828" width="0" style="532" hidden="1" customWidth="1"/>
    <col min="2829" max="2829" width="23.5546875" style="532" customWidth="1"/>
    <col min="2830" max="2830" width="2.6640625" style="532" customWidth="1"/>
    <col min="2831" max="2850" width="0" style="532" hidden="1" customWidth="1"/>
    <col min="2851" max="2851" width="13.44140625" style="532" customWidth="1"/>
    <col min="2852" max="3072" width="11.44140625" style="532"/>
    <col min="3073" max="3073" width="13.5546875" style="532" customWidth="1"/>
    <col min="3074" max="3074" width="6.6640625" style="532" customWidth="1"/>
    <col min="3075" max="3075" width="49.88671875" style="532" customWidth="1"/>
    <col min="3076" max="3076" width="21.88671875" style="532" customWidth="1"/>
    <col min="3077" max="3077" width="18.5546875" style="532" customWidth="1"/>
    <col min="3078" max="3078" width="21.33203125" style="532" customWidth="1"/>
    <col min="3079" max="3081" width="0" style="532" hidden="1" customWidth="1"/>
    <col min="3082" max="3082" width="20" style="532" customWidth="1"/>
    <col min="3083" max="3084" width="0" style="532" hidden="1" customWidth="1"/>
    <col min="3085" max="3085" width="23.5546875" style="532" customWidth="1"/>
    <col min="3086" max="3086" width="2.6640625" style="532" customWidth="1"/>
    <col min="3087" max="3106" width="0" style="532" hidden="1" customWidth="1"/>
    <col min="3107" max="3107" width="13.44140625" style="532" customWidth="1"/>
    <col min="3108" max="3328" width="11.44140625" style="532"/>
    <col min="3329" max="3329" width="13.5546875" style="532" customWidth="1"/>
    <col min="3330" max="3330" width="6.6640625" style="532" customWidth="1"/>
    <col min="3331" max="3331" width="49.88671875" style="532" customWidth="1"/>
    <col min="3332" max="3332" width="21.88671875" style="532" customWidth="1"/>
    <col min="3333" max="3333" width="18.5546875" style="532" customWidth="1"/>
    <col min="3334" max="3334" width="21.33203125" style="532" customWidth="1"/>
    <col min="3335" max="3337" width="0" style="532" hidden="1" customWidth="1"/>
    <col min="3338" max="3338" width="20" style="532" customWidth="1"/>
    <col min="3339" max="3340" width="0" style="532" hidden="1" customWidth="1"/>
    <col min="3341" max="3341" width="23.5546875" style="532" customWidth="1"/>
    <col min="3342" max="3342" width="2.6640625" style="532" customWidth="1"/>
    <col min="3343" max="3362" width="0" style="532" hidden="1" customWidth="1"/>
    <col min="3363" max="3363" width="13.44140625" style="532" customWidth="1"/>
    <col min="3364" max="3584" width="11.44140625" style="532"/>
    <col min="3585" max="3585" width="13.5546875" style="532" customWidth="1"/>
    <col min="3586" max="3586" width="6.6640625" style="532" customWidth="1"/>
    <col min="3587" max="3587" width="49.88671875" style="532" customWidth="1"/>
    <col min="3588" max="3588" width="21.88671875" style="532" customWidth="1"/>
    <col min="3589" max="3589" width="18.5546875" style="532" customWidth="1"/>
    <col min="3590" max="3590" width="21.33203125" style="532" customWidth="1"/>
    <col min="3591" max="3593" width="0" style="532" hidden="1" customWidth="1"/>
    <col min="3594" max="3594" width="20" style="532" customWidth="1"/>
    <col min="3595" max="3596" width="0" style="532" hidden="1" customWidth="1"/>
    <col min="3597" max="3597" width="23.5546875" style="532" customWidth="1"/>
    <col min="3598" max="3598" width="2.6640625" style="532" customWidth="1"/>
    <col min="3599" max="3618" width="0" style="532" hidden="1" customWidth="1"/>
    <col min="3619" max="3619" width="13.44140625" style="532" customWidth="1"/>
    <col min="3620" max="3840" width="11.44140625" style="532"/>
    <col min="3841" max="3841" width="13.5546875" style="532" customWidth="1"/>
    <col min="3842" max="3842" width="6.6640625" style="532" customWidth="1"/>
    <col min="3843" max="3843" width="49.88671875" style="532" customWidth="1"/>
    <col min="3844" max="3844" width="21.88671875" style="532" customWidth="1"/>
    <col min="3845" max="3845" width="18.5546875" style="532" customWidth="1"/>
    <col min="3846" max="3846" width="21.33203125" style="532" customWidth="1"/>
    <col min="3847" max="3849" width="0" style="532" hidden="1" customWidth="1"/>
    <col min="3850" max="3850" width="20" style="532" customWidth="1"/>
    <col min="3851" max="3852" width="0" style="532" hidden="1" customWidth="1"/>
    <col min="3853" max="3853" width="23.5546875" style="532" customWidth="1"/>
    <col min="3854" max="3854" width="2.6640625" style="532" customWidth="1"/>
    <col min="3855" max="3874" width="0" style="532" hidden="1" customWidth="1"/>
    <col min="3875" max="3875" width="13.44140625" style="532" customWidth="1"/>
    <col min="3876" max="4096" width="11.44140625" style="532"/>
    <col min="4097" max="4097" width="13.5546875" style="532" customWidth="1"/>
    <col min="4098" max="4098" width="6.6640625" style="532" customWidth="1"/>
    <col min="4099" max="4099" width="49.88671875" style="532" customWidth="1"/>
    <col min="4100" max="4100" width="21.88671875" style="532" customWidth="1"/>
    <col min="4101" max="4101" width="18.5546875" style="532" customWidth="1"/>
    <col min="4102" max="4102" width="21.33203125" style="532" customWidth="1"/>
    <col min="4103" max="4105" width="0" style="532" hidden="1" customWidth="1"/>
    <col min="4106" max="4106" width="20" style="532" customWidth="1"/>
    <col min="4107" max="4108" width="0" style="532" hidden="1" customWidth="1"/>
    <col min="4109" max="4109" width="23.5546875" style="532" customWidth="1"/>
    <col min="4110" max="4110" width="2.6640625" style="532" customWidth="1"/>
    <col min="4111" max="4130" width="0" style="532" hidden="1" customWidth="1"/>
    <col min="4131" max="4131" width="13.44140625" style="532" customWidth="1"/>
    <col min="4132" max="4352" width="11.44140625" style="532"/>
    <col min="4353" max="4353" width="13.5546875" style="532" customWidth="1"/>
    <col min="4354" max="4354" width="6.6640625" style="532" customWidth="1"/>
    <col min="4355" max="4355" width="49.88671875" style="532" customWidth="1"/>
    <col min="4356" max="4356" width="21.88671875" style="532" customWidth="1"/>
    <col min="4357" max="4357" width="18.5546875" style="532" customWidth="1"/>
    <col min="4358" max="4358" width="21.33203125" style="532" customWidth="1"/>
    <col min="4359" max="4361" width="0" style="532" hidden="1" customWidth="1"/>
    <col min="4362" max="4362" width="20" style="532" customWidth="1"/>
    <col min="4363" max="4364" width="0" style="532" hidden="1" customWidth="1"/>
    <col min="4365" max="4365" width="23.5546875" style="532" customWidth="1"/>
    <col min="4366" max="4366" width="2.6640625" style="532" customWidth="1"/>
    <col min="4367" max="4386" width="0" style="532" hidden="1" customWidth="1"/>
    <col min="4387" max="4387" width="13.44140625" style="532" customWidth="1"/>
    <col min="4388" max="4608" width="11.44140625" style="532"/>
    <col min="4609" max="4609" width="13.5546875" style="532" customWidth="1"/>
    <col min="4610" max="4610" width="6.6640625" style="532" customWidth="1"/>
    <col min="4611" max="4611" width="49.88671875" style="532" customWidth="1"/>
    <col min="4612" max="4612" width="21.88671875" style="532" customWidth="1"/>
    <col min="4613" max="4613" width="18.5546875" style="532" customWidth="1"/>
    <col min="4614" max="4614" width="21.33203125" style="532" customWidth="1"/>
    <col min="4615" max="4617" width="0" style="532" hidden="1" customWidth="1"/>
    <col min="4618" max="4618" width="20" style="532" customWidth="1"/>
    <col min="4619" max="4620" width="0" style="532" hidden="1" customWidth="1"/>
    <col min="4621" max="4621" width="23.5546875" style="532" customWidth="1"/>
    <col min="4622" max="4622" width="2.6640625" style="532" customWidth="1"/>
    <col min="4623" max="4642" width="0" style="532" hidden="1" customWidth="1"/>
    <col min="4643" max="4643" width="13.44140625" style="532" customWidth="1"/>
    <col min="4644" max="4864" width="11.44140625" style="532"/>
    <col min="4865" max="4865" width="13.5546875" style="532" customWidth="1"/>
    <col min="4866" max="4866" width="6.6640625" style="532" customWidth="1"/>
    <col min="4867" max="4867" width="49.88671875" style="532" customWidth="1"/>
    <col min="4868" max="4868" width="21.88671875" style="532" customWidth="1"/>
    <col min="4869" max="4869" width="18.5546875" style="532" customWidth="1"/>
    <col min="4870" max="4870" width="21.33203125" style="532" customWidth="1"/>
    <col min="4871" max="4873" width="0" style="532" hidden="1" customWidth="1"/>
    <col min="4874" max="4874" width="20" style="532" customWidth="1"/>
    <col min="4875" max="4876" width="0" style="532" hidden="1" customWidth="1"/>
    <col min="4877" max="4877" width="23.5546875" style="532" customWidth="1"/>
    <col min="4878" max="4878" width="2.6640625" style="532" customWidth="1"/>
    <col min="4879" max="4898" width="0" style="532" hidden="1" customWidth="1"/>
    <col min="4899" max="4899" width="13.44140625" style="532" customWidth="1"/>
    <col min="4900" max="5120" width="11.44140625" style="532"/>
    <col min="5121" max="5121" width="13.5546875" style="532" customWidth="1"/>
    <col min="5122" max="5122" width="6.6640625" style="532" customWidth="1"/>
    <col min="5123" max="5123" width="49.88671875" style="532" customWidth="1"/>
    <col min="5124" max="5124" width="21.88671875" style="532" customWidth="1"/>
    <col min="5125" max="5125" width="18.5546875" style="532" customWidth="1"/>
    <col min="5126" max="5126" width="21.33203125" style="532" customWidth="1"/>
    <col min="5127" max="5129" width="0" style="532" hidden="1" customWidth="1"/>
    <col min="5130" max="5130" width="20" style="532" customWidth="1"/>
    <col min="5131" max="5132" width="0" style="532" hidden="1" customWidth="1"/>
    <col min="5133" max="5133" width="23.5546875" style="532" customWidth="1"/>
    <col min="5134" max="5134" width="2.6640625" style="532" customWidth="1"/>
    <col min="5135" max="5154" width="0" style="532" hidden="1" customWidth="1"/>
    <col min="5155" max="5155" width="13.44140625" style="532" customWidth="1"/>
    <col min="5156" max="5376" width="11.44140625" style="532"/>
    <col min="5377" max="5377" width="13.5546875" style="532" customWidth="1"/>
    <col min="5378" max="5378" width="6.6640625" style="532" customWidth="1"/>
    <col min="5379" max="5379" width="49.88671875" style="532" customWidth="1"/>
    <col min="5380" max="5380" width="21.88671875" style="532" customWidth="1"/>
    <col min="5381" max="5381" width="18.5546875" style="532" customWidth="1"/>
    <col min="5382" max="5382" width="21.33203125" style="532" customWidth="1"/>
    <col min="5383" max="5385" width="0" style="532" hidden="1" customWidth="1"/>
    <col min="5386" max="5386" width="20" style="532" customWidth="1"/>
    <col min="5387" max="5388" width="0" style="532" hidden="1" customWidth="1"/>
    <col min="5389" max="5389" width="23.5546875" style="532" customWidth="1"/>
    <col min="5390" max="5390" width="2.6640625" style="532" customWidth="1"/>
    <col min="5391" max="5410" width="0" style="532" hidden="1" customWidth="1"/>
    <col min="5411" max="5411" width="13.44140625" style="532" customWidth="1"/>
    <col min="5412" max="5632" width="11.44140625" style="532"/>
    <col min="5633" max="5633" width="13.5546875" style="532" customWidth="1"/>
    <col min="5634" max="5634" width="6.6640625" style="532" customWidth="1"/>
    <col min="5635" max="5635" width="49.88671875" style="532" customWidth="1"/>
    <col min="5636" max="5636" width="21.88671875" style="532" customWidth="1"/>
    <col min="5637" max="5637" width="18.5546875" style="532" customWidth="1"/>
    <col min="5638" max="5638" width="21.33203125" style="532" customWidth="1"/>
    <col min="5639" max="5641" width="0" style="532" hidden="1" customWidth="1"/>
    <col min="5642" max="5642" width="20" style="532" customWidth="1"/>
    <col min="5643" max="5644" width="0" style="532" hidden="1" customWidth="1"/>
    <col min="5645" max="5645" width="23.5546875" style="532" customWidth="1"/>
    <col min="5646" max="5646" width="2.6640625" style="532" customWidth="1"/>
    <col min="5647" max="5666" width="0" style="532" hidden="1" customWidth="1"/>
    <col min="5667" max="5667" width="13.44140625" style="532" customWidth="1"/>
    <col min="5668" max="5888" width="11.44140625" style="532"/>
    <col min="5889" max="5889" width="13.5546875" style="532" customWidth="1"/>
    <col min="5890" max="5890" width="6.6640625" style="532" customWidth="1"/>
    <col min="5891" max="5891" width="49.88671875" style="532" customWidth="1"/>
    <col min="5892" max="5892" width="21.88671875" style="532" customWidth="1"/>
    <col min="5893" max="5893" width="18.5546875" style="532" customWidth="1"/>
    <col min="5894" max="5894" width="21.33203125" style="532" customWidth="1"/>
    <col min="5895" max="5897" width="0" style="532" hidden="1" customWidth="1"/>
    <col min="5898" max="5898" width="20" style="532" customWidth="1"/>
    <col min="5899" max="5900" width="0" style="532" hidden="1" customWidth="1"/>
    <col min="5901" max="5901" width="23.5546875" style="532" customWidth="1"/>
    <col min="5902" max="5902" width="2.6640625" style="532" customWidth="1"/>
    <col min="5903" max="5922" width="0" style="532" hidden="1" customWidth="1"/>
    <col min="5923" max="5923" width="13.44140625" style="532" customWidth="1"/>
    <col min="5924" max="6144" width="11.44140625" style="532"/>
    <col min="6145" max="6145" width="13.5546875" style="532" customWidth="1"/>
    <col min="6146" max="6146" width="6.6640625" style="532" customWidth="1"/>
    <col min="6147" max="6147" width="49.88671875" style="532" customWidth="1"/>
    <col min="6148" max="6148" width="21.88671875" style="532" customWidth="1"/>
    <col min="6149" max="6149" width="18.5546875" style="532" customWidth="1"/>
    <col min="6150" max="6150" width="21.33203125" style="532" customWidth="1"/>
    <col min="6151" max="6153" width="0" style="532" hidden="1" customWidth="1"/>
    <col min="6154" max="6154" width="20" style="532" customWidth="1"/>
    <col min="6155" max="6156" width="0" style="532" hidden="1" customWidth="1"/>
    <col min="6157" max="6157" width="23.5546875" style="532" customWidth="1"/>
    <col min="6158" max="6158" width="2.6640625" style="532" customWidth="1"/>
    <col min="6159" max="6178" width="0" style="532" hidden="1" customWidth="1"/>
    <col min="6179" max="6179" width="13.44140625" style="532" customWidth="1"/>
    <col min="6180" max="6400" width="11.44140625" style="532"/>
    <col min="6401" max="6401" width="13.5546875" style="532" customWidth="1"/>
    <col min="6402" max="6402" width="6.6640625" style="532" customWidth="1"/>
    <col min="6403" max="6403" width="49.88671875" style="532" customWidth="1"/>
    <col min="6404" max="6404" width="21.88671875" style="532" customWidth="1"/>
    <col min="6405" max="6405" width="18.5546875" style="532" customWidth="1"/>
    <col min="6406" max="6406" width="21.33203125" style="532" customWidth="1"/>
    <col min="6407" max="6409" width="0" style="532" hidden="1" customWidth="1"/>
    <col min="6410" max="6410" width="20" style="532" customWidth="1"/>
    <col min="6411" max="6412" width="0" style="532" hidden="1" customWidth="1"/>
    <col min="6413" max="6413" width="23.5546875" style="532" customWidth="1"/>
    <col min="6414" max="6414" width="2.6640625" style="532" customWidth="1"/>
    <col min="6415" max="6434" width="0" style="532" hidden="1" customWidth="1"/>
    <col min="6435" max="6435" width="13.44140625" style="532" customWidth="1"/>
    <col min="6436" max="6656" width="11.44140625" style="532"/>
    <col min="6657" max="6657" width="13.5546875" style="532" customWidth="1"/>
    <col min="6658" max="6658" width="6.6640625" style="532" customWidth="1"/>
    <col min="6659" max="6659" width="49.88671875" style="532" customWidth="1"/>
    <col min="6660" max="6660" width="21.88671875" style="532" customWidth="1"/>
    <col min="6661" max="6661" width="18.5546875" style="532" customWidth="1"/>
    <col min="6662" max="6662" width="21.33203125" style="532" customWidth="1"/>
    <col min="6663" max="6665" width="0" style="532" hidden="1" customWidth="1"/>
    <col min="6666" max="6666" width="20" style="532" customWidth="1"/>
    <col min="6667" max="6668" width="0" style="532" hidden="1" customWidth="1"/>
    <col min="6669" max="6669" width="23.5546875" style="532" customWidth="1"/>
    <col min="6670" max="6670" width="2.6640625" style="532" customWidth="1"/>
    <col min="6671" max="6690" width="0" style="532" hidden="1" customWidth="1"/>
    <col min="6691" max="6691" width="13.44140625" style="532" customWidth="1"/>
    <col min="6692" max="6912" width="11.44140625" style="532"/>
    <col min="6913" max="6913" width="13.5546875" style="532" customWidth="1"/>
    <col min="6914" max="6914" width="6.6640625" style="532" customWidth="1"/>
    <col min="6915" max="6915" width="49.88671875" style="532" customWidth="1"/>
    <col min="6916" max="6916" width="21.88671875" style="532" customWidth="1"/>
    <col min="6917" max="6917" width="18.5546875" style="532" customWidth="1"/>
    <col min="6918" max="6918" width="21.33203125" style="532" customWidth="1"/>
    <col min="6919" max="6921" width="0" style="532" hidden="1" customWidth="1"/>
    <col min="6922" max="6922" width="20" style="532" customWidth="1"/>
    <col min="6923" max="6924" width="0" style="532" hidden="1" customWidth="1"/>
    <col min="6925" max="6925" width="23.5546875" style="532" customWidth="1"/>
    <col min="6926" max="6926" width="2.6640625" style="532" customWidth="1"/>
    <col min="6927" max="6946" width="0" style="532" hidden="1" customWidth="1"/>
    <col min="6947" max="6947" width="13.44140625" style="532" customWidth="1"/>
    <col min="6948" max="7168" width="11.44140625" style="532"/>
    <col min="7169" max="7169" width="13.5546875" style="532" customWidth="1"/>
    <col min="7170" max="7170" width="6.6640625" style="532" customWidth="1"/>
    <col min="7171" max="7171" width="49.88671875" style="532" customWidth="1"/>
    <col min="7172" max="7172" width="21.88671875" style="532" customWidth="1"/>
    <col min="7173" max="7173" width="18.5546875" style="532" customWidth="1"/>
    <col min="7174" max="7174" width="21.33203125" style="532" customWidth="1"/>
    <col min="7175" max="7177" width="0" style="532" hidden="1" customWidth="1"/>
    <col min="7178" max="7178" width="20" style="532" customWidth="1"/>
    <col min="7179" max="7180" width="0" style="532" hidden="1" customWidth="1"/>
    <col min="7181" max="7181" width="23.5546875" style="532" customWidth="1"/>
    <col min="7182" max="7182" width="2.6640625" style="532" customWidth="1"/>
    <col min="7183" max="7202" width="0" style="532" hidden="1" customWidth="1"/>
    <col min="7203" max="7203" width="13.44140625" style="532" customWidth="1"/>
    <col min="7204" max="7424" width="11.44140625" style="532"/>
    <col min="7425" max="7425" width="13.5546875" style="532" customWidth="1"/>
    <col min="7426" max="7426" width="6.6640625" style="532" customWidth="1"/>
    <col min="7427" max="7427" width="49.88671875" style="532" customWidth="1"/>
    <col min="7428" max="7428" width="21.88671875" style="532" customWidth="1"/>
    <col min="7429" max="7429" width="18.5546875" style="532" customWidth="1"/>
    <col min="7430" max="7430" width="21.33203125" style="532" customWidth="1"/>
    <col min="7431" max="7433" width="0" style="532" hidden="1" customWidth="1"/>
    <col min="7434" max="7434" width="20" style="532" customWidth="1"/>
    <col min="7435" max="7436" width="0" style="532" hidden="1" customWidth="1"/>
    <col min="7437" max="7437" width="23.5546875" style="532" customWidth="1"/>
    <col min="7438" max="7438" width="2.6640625" style="532" customWidth="1"/>
    <col min="7439" max="7458" width="0" style="532" hidden="1" customWidth="1"/>
    <col min="7459" max="7459" width="13.44140625" style="532" customWidth="1"/>
    <col min="7460" max="7680" width="11.44140625" style="532"/>
    <col min="7681" max="7681" width="13.5546875" style="532" customWidth="1"/>
    <col min="7682" max="7682" width="6.6640625" style="532" customWidth="1"/>
    <col min="7683" max="7683" width="49.88671875" style="532" customWidth="1"/>
    <col min="7684" max="7684" width="21.88671875" style="532" customWidth="1"/>
    <col min="7685" max="7685" width="18.5546875" style="532" customWidth="1"/>
    <col min="7686" max="7686" width="21.33203125" style="532" customWidth="1"/>
    <col min="7687" max="7689" width="0" style="532" hidden="1" customWidth="1"/>
    <col min="7690" max="7690" width="20" style="532" customWidth="1"/>
    <col min="7691" max="7692" width="0" style="532" hidden="1" customWidth="1"/>
    <col min="7693" max="7693" width="23.5546875" style="532" customWidth="1"/>
    <col min="7694" max="7694" width="2.6640625" style="532" customWidth="1"/>
    <col min="7695" max="7714" width="0" style="532" hidden="1" customWidth="1"/>
    <col min="7715" max="7715" width="13.44140625" style="532" customWidth="1"/>
    <col min="7716" max="7936" width="11.44140625" style="532"/>
    <col min="7937" max="7937" width="13.5546875" style="532" customWidth="1"/>
    <col min="7938" max="7938" width="6.6640625" style="532" customWidth="1"/>
    <col min="7939" max="7939" width="49.88671875" style="532" customWidth="1"/>
    <col min="7940" max="7940" width="21.88671875" style="532" customWidth="1"/>
    <col min="7941" max="7941" width="18.5546875" style="532" customWidth="1"/>
    <col min="7942" max="7942" width="21.33203125" style="532" customWidth="1"/>
    <col min="7943" max="7945" width="0" style="532" hidden="1" customWidth="1"/>
    <col min="7946" max="7946" width="20" style="532" customWidth="1"/>
    <col min="7947" max="7948" width="0" style="532" hidden="1" customWidth="1"/>
    <col min="7949" max="7949" width="23.5546875" style="532" customWidth="1"/>
    <col min="7950" max="7950" width="2.6640625" style="532" customWidth="1"/>
    <col min="7951" max="7970" width="0" style="532" hidden="1" customWidth="1"/>
    <col min="7971" max="7971" width="13.44140625" style="532" customWidth="1"/>
    <col min="7972" max="8192" width="11.44140625" style="532"/>
    <col min="8193" max="8193" width="13.5546875" style="532" customWidth="1"/>
    <col min="8194" max="8194" width="6.6640625" style="532" customWidth="1"/>
    <col min="8195" max="8195" width="49.88671875" style="532" customWidth="1"/>
    <col min="8196" max="8196" width="21.88671875" style="532" customWidth="1"/>
    <col min="8197" max="8197" width="18.5546875" style="532" customWidth="1"/>
    <col min="8198" max="8198" width="21.33203125" style="532" customWidth="1"/>
    <col min="8199" max="8201" width="0" style="532" hidden="1" customWidth="1"/>
    <col min="8202" max="8202" width="20" style="532" customWidth="1"/>
    <col min="8203" max="8204" width="0" style="532" hidden="1" customWidth="1"/>
    <col min="8205" max="8205" width="23.5546875" style="532" customWidth="1"/>
    <col min="8206" max="8206" width="2.6640625" style="532" customWidth="1"/>
    <col min="8207" max="8226" width="0" style="532" hidden="1" customWidth="1"/>
    <col min="8227" max="8227" width="13.44140625" style="532" customWidth="1"/>
    <col min="8228" max="8448" width="11.44140625" style="532"/>
    <col min="8449" max="8449" width="13.5546875" style="532" customWidth="1"/>
    <col min="8450" max="8450" width="6.6640625" style="532" customWidth="1"/>
    <col min="8451" max="8451" width="49.88671875" style="532" customWidth="1"/>
    <col min="8452" max="8452" width="21.88671875" style="532" customWidth="1"/>
    <col min="8453" max="8453" width="18.5546875" style="532" customWidth="1"/>
    <col min="8454" max="8454" width="21.33203125" style="532" customWidth="1"/>
    <col min="8455" max="8457" width="0" style="532" hidden="1" customWidth="1"/>
    <col min="8458" max="8458" width="20" style="532" customWidth="1"/>
    <col min="8459" max="8460" width="0" style="532" hidden="1" customWidth="1"/>
    <col min="8461" max="8461" width="23.5546875" style="532" customWidth="1"/>
    <col min="8462" max="8462" width="2.6640625" style="532" customWidth="1"/>
    <col min="8463" max="8482" width="0" style="532" hidden="1" customWidth="1"/>
    <col min="8483" max="8483" width="13.44140625" style="532" customWidth="1"/>
    <col min="8484" max="8704" width="11.44140625" style="532"/>
    <col min="8705" max="8705" width="13.5546875" style="532" customWidth="1"/>
    <col min="8706" max="8706" width="6.6640625" style="532" customWidth="1"/>
    <col min="8707" max="8707" width="49.88671875" style="532" customWidth="1"/>
    <col min="8708" max="8708" width="21.88671875" style="532" customWidth="1"/>
    <col min="8709" max="8709" width="18.5546875" style="532" customWidth="1"/>
    <col min="8710" max="8710" width="21.33203125" style="532" customWidth="1"/>
    <col min="8711" max="8713" width="0" style="532" hidden="1" customWidth="1"/>
    <col min="8714" max="8714" width="20" style="532" customWidth="1"/>
    <col min="8715" max="8716" width="0" style="532" hidden="1" customWidth="1"/>
    <col min="8717" max="8717" width="23.5546875" style="532" customWidth="1"/>
    <col min="8718" max="8718" width="2.6640625" style="532" customWidth="1"/>
    <col min="8719" max="8738" width="0" style="532" hidden="1" customWidth="1"/>
    <col min="8739" max="8739" width="13.44140625" style="532" customWidth="1"/>
    <col min="8740" max="8960" width="11.44140625" style="532"/>
    <col min="8961" max="8961" width="13.5546875" style="532" customWidth="1"/>
    <col min="8962" max="8962" width="6.6640625" style="532" customWidth="1"/>
    <col min="8963" max="8963" width="49.88671875" style="532" customWidth="1"/>
    <col min="8964" max="8964" width="21.88671875" style="532" customWidth="1"/>
    <col min="8965" max="8965" width="18.5546875" style="532" customWidth="1"/>
    <col min="8966" max="8966" width="21.33203125" style="532" customWidth="1"/>
    <col min="8967" max="8969" width="0" style="532" hidden="1" customWidth="1"/>
    <col min="8970" max="8970" width="20" style="532" customWidth="1"/>
    <col min="8971" max="8972" width="0" style="532" hidden="1" customWidth="1"/>
    <col min="8973" max="8973" width="23.5546875" style="532" customWidth="1"/>
    <col min="8974" max="8974" width="2.6640625" style="532" customWidth="1"/>
    <col min="8975" max="8994" width="0" style="532" hidden="1" customWidth="1"/>
    <col min="8995" max="8995" width="13.44140625" style="532" customWidth="1"/>
    <col min="8996" max="9216" width="11.44140625" style="532"/>
    <col min="9217" max="9217" width="13.5546875" style="532" customWidth="1"/>
    <col min="9218" max="9218" width="6.6640625" style="532" customWidth="1"/>
    <col min="9219" max="9219" width="49.88671875" style="532" customWidth="1"/>
    <col min="9220" max="9220" width="21.88671875" style="532" customWidth="1"/>
    <col min="9221" max="9221" width="18.5546875" style="532" customWidth="1"/>
    <col min="9222" max="9222" width="21.33203125" style="532" customWidth="1"/>
    <col min="9223" max="9225" width="0" style="532" hidden="1" customWidth="1"/>
    <col min="9226" max="9226" width="20" style="532" customWidth="1"/>
    <col min="9227" max="9228" width="0" style="532" hidden="1" customWidth="1"/>
    <col min="9229" max="9229" width="23.5546875" style="532" customWidth="1"/>
    <col min="9230" max="9230" width="2.6640625" style="532" customWidth="1"/>
    <col min="9231" max="9250" width="0" style="532" hidden="1" customWidth="1"/>
    <col min="9251" max="9251" width="13.44140625" style="532" customWidth="1"/>
    <col min="9252" max="9472" width="11.44140625" style="532"/>
    <col min="9473" max="9473" width="13.5546875" style="532" customWidth="1"/>
    <col min="9474" max="9474" width="6.6640625" style="532" customWidth="1"/>
    <col min="9475" max="9475" width="49.88671875" style="532" customWidth="1"/>
    <col min="9476" max="9476" width="21.88671875" style="532" customWidth="1"/>
    <col min="9477" max="9477" width="18.5546875" style="532" customWidth="1"/>
    <col min="9478" max="9478" width="21.33203125" style="532" customWidth="1"/>
    <col min="9479" max="9481" width="0" style="532" hidden="1" customWidth="1"/>
    <col min="9482" max="9482" width="20" style="532" customWidth="1"/>
    <col min="9483" max="9484" width="0" style="532" hidden="1" customWidth="1"/>
    <col min="9485" max="9485" width="23.5546875" style="532" customWidth="1"/>
    <col min="9486" max="9486" width="2.6640625" style="532" customWidth="1"/>
    <col min="9487" max="9506" width="0" style="532" hidden="1" customWidth="1"/>
    <col min="9507" max="9507" width="13.44140625" style="532" customWidth="1"/>
    <col min="9508" max="9728" width="11.44140625" style="532"/>
    <col min="9729" max="9729" width="13.5546875" style="532" customWidth="1"/>
    <col min="9730" max="9730" width="6.6640625" style="532" customWidth="1"/>
    <col min="9731" max="9731" width="49.88671875" style="532" customWidth="1"/>
    <col min="9732" max="9732" width="21.88671875" style="532" customWidth="1"/>
    <col min="9733" max="9733" width="18.5546875" style="532" customWidth="1"/>
    <col min="9734" max="9734" width="21.33203125" style="532" customWidth="1"/>
    <col min="9735" max="9737" width="0" style="532" hidden="1" customWidth="1"/>
    <col min="9738" max="9738" width="20" style="532" customWidth="1"/>
    <col min="9739" max="9740" width="0" style="532" hidden="1" customWidth="1"/>
    <col min="9741" max="9741" width="23.5546875" style="532" customWidth="1"/>
    <col min="9742" max="9742" width="2.6640625" style="532" customWidth="1"/>
    <col min="9743" max="9762" width="0" style="532" hidden="1" customWidth="1"/>
    <col min="9763" max="9763" width="13.44140625" style="532" customWidth="1"/>
    <col min="9764" max="9984" width="11.44140625" style="532"/>
    <col min="9985" max="9985" width="13.5546875" style="532" customWidth="1"/>
    <col min="9986" max="9986" width="6.6640625" style="532" customWidth="1"/>
    <col min="9987" max="9987" width="49.88671875" style="532" customWidth="1"/>
    <col min="9988" max="9988" width="21.88671875" style="532" customWidth="1"/>
    <col min="9989" max="9989" width="18.5546875" style="532" customWidth="1"/>
    <col min="9990" max="9990" width="21.33203125" style="532" customWidth="1"/>
    <col min="9991" max="9993" width="0" style="532" hidden="1" customWidth="1"/>
    <col min="9994" max="9994" width="20" style="532" customWidth="1"/>
    <col min="9995" max="9996" width="0" style="532" hidden="1" customWidth="1"/>
    <col min="9997" max="9997" width="23.5546875" style="532" customWidth="1"/>
    <col min="9998" max="9998" width="2.6640625" style="532" customWidth="1"/>
    <col min="9999" max="10018" width="0" style="532" hidden="1" customWidth="1"/>
    <col min="10019" max="10019" width="13.44140625" style="532" customWidth="1"/>
    <col min="10020" max="10240" width="11.44140625" style="532"/>
    <col min="10241" max="10241" width="13.5546875" style="532" customWidth="1"/>
    <col min="10242" max="10242" width="6.6640625" style="532" customWidth="1"/>
    <col min="10243" max="10243" width="49.88671875" style="532" customWidth="1"/>
    <col min="10244" max="10244" width="21.88671875" style="532" customWidth="1"/>
    <col min="10245" max="10245" width="18.5546875" style="532" customWidth="1"/>
    <col min="10246" max="10246" width="21.33203125" style="532" customWidth="1"/>
    <col min="10247" max="10249" width="0" style="532" hidden="1" customWidth="1"/>
    <col min="10250" max="10250" width="20" style="532" customWidth="1"/>
    <col min="10251" max="10252" width="0" style="532" hidden="1" customWidth="1"/>
    <col min="10253" max="10253" width="23.5546875" style="532" customWidth="1"/>
    <col min="10254" max="10254" width="2.6640625" style="532" customWidth="1"/>
    <col min="10255" max="10274" width="0" style="532" hidden="1" customWidth="1"/>
    <col min="10275" max="10275" width="13.44140625" style="532" customWidth="1"/>
    <col min="10276" max="10496" width="11.44140625" style="532"/>
    <col min="10497" max="10497" width="13.5546875" style="532" customWidth="1"/>
    <col min="10498" max="10498" width="6.6640625" style="532" customWidth="1"/>
    <col min="10499" max="10499" width="49.88671875" style="532" customWidth="1"/>
    <col min="10500" max="10500" width="21.88671875" style="532" customWidth="1"/>
    <col min="10501" max="10501" width="18.5546875" style="532" customWidth="1"/>
    <col min="10502" max="10502" width="21.33203125" style="532" customWidth="1"/>
    <col min="10503" max="10505" width="0" style="532" hidden="1" customWidth="1"/>
    <col min="10506" max="10506" width="20" style="532" customWidth="1"/>
    <col min="10507" max="10508" width="0" style="532" hidden="1" customWidth="1"/>
    <col min="10509" max="10509" width="23.5546875" style="532" customWidth="1"/>
    <col min="10510" max="10510" width="2.6640625" style="532" customWidth="1"/>
    <col min="10511" max="10530" width="0" style="532" hidden="1" customWidth="1"/>
    <col min="10531" max="10531" width="13.44140625" style="532" customWidth="1"/>
    <col min="10532" max="10752" width="11.44140625" style="532"/>
    <col min="10753" max="10753" width="13.5546875" style="532" customWidth="1"/>
    <col min="10754" max="10754" width="6.6640625" style="532" customWidth="1"/>
    <col min="10755" max="10755" width="49.88671875" style="532" customWidth="1"/>
    <col min="10756" max="10756" width="21.88671875" style="532" customWidth="1"/>
    <col min="10757" max="10757" width="18.5546875" style="532" customWidth="1"/>
    <col min="10758" max="10758" width="21.33203125" style="532" customWidth="1"/>
    <col min="10759" max="10761" width="0" style="532" hidden="1" customWidth="1"/>
    <col min="10762" max="10762" width="20" style="532" customWidth="1"/>
    <col min="10763" max="10764" width="0" style="532" hidden="1" customWidth="1"/>
    <col min="10765" max="10765" width="23.5546875" style="532" customWidth="1"/>
    <col min="10766" max="10766" width="2.6640625" style="532" customWidth="1"/>
    <col min="10767" max="10786" width="0" style="532" hidden="1" customWidth="1"/>
    <col min="10787" max="10787" width="13.44140625" style="532" customWidth="1"/>
    <col min="10788" max="11008" width="11.44140625" style="532"/>
    <col min="11009" max="11009" width="13.5546875" style="532" customWidth="1"/>
    <col min="11010" max="11010" width="6.6640625" style="532" customWidth="1"/>
    <col min="11011" max="11011" width="49.88671875" style="532" customWidth="1"/>
    <col min="11012" max="11012" width="21.88671875" style="532" customWidth="1"/>
    <col min="11013" max="11013" width="18.5546875" style="532" customWidth="1"/>
    <col min="11014" max="11014" width="21.33203125" style="532" customWidth="1"/>
    <col min="11015" max="11017" width="0" style="532" hidden="1" customWidth="1"/>
    <col min="11018" max="11018" width="20" style="532" customWidth="1"/>
    <col min="11019" max="11020" width="0" style="532" hidden="1" customWidth="1"/>
    <col min="11021" max="11021" width="23.5546875" style="532" customWidth="1"/>
    <col min="11022" max="11022" width="2.6640625" style="532" customWidth="1"/>
    <col min="11023" max="11042" width="0" style="532" hidden="1" customWidth="1"/>
    <col min="11043" max="11043" width="13.44140625" style="532" customWidth="1"/>
    <col min="11044" max="11264" width="11.44140625" style="532"/>
    <col min="11265" max="11265" width="13.5546875" style="532" customWidth="1"/>
    <col min="11266" max="11266" width="6.6640625" style="532" customWidth="1"/>
    <col min="11267" max="11267" width="49.88671875" style="532" customWidth="1"/>
    <col min="11268" max="11268" width="21.88671875" style="532" customWidth="1"/>
    <col min="11269" max="11269" width="18.5546875" style="532" customWidth="1"/>
    <col min="11270" max="11270" width="21.33203125" style="532" customWidth="1"/>
    <col min="11271" max="11273" width="0" style="532" hidden="1" customWidth="1"/>
    <col min="11274" max="11274" width="20" style="532" customWidth="1"/>
    <col min="11275" max="11276" width="0" style="532" hidden="1" customWidth="1"/>
    <col min="11277" max="11277" width="23.5546875" style="532" customWidth="1"/>
    <col min="11278" max="11278" width="2.6640625" style="532" customWidth="1"/>
    <col min="11279" max="11298" width="0" style="532" hidden="1" customWidth="1"/>
    <col min="11299" max="11299" width="13.44140625" style="532" customWidth="1"/>
    <col min="11300" max="11520" width="11.44140625" style="532"/>
    <col min="11521" max="11521" width="13.5546875" style="532" customWidth="1"/>
    <col min="11522" max="11522" width="6.6640625" style="532" customWidth="1"/>
    <col min="11523" max="11523" width="49.88671875" style="532" customWidth="1"/>
    <col min="11524" max="11524" width="21.88671875" style="532" customWidth="1"/>
    <col min="11525" max="11525" width="18.5546875" style="532" customWidth="1"/>
    <col min="11526" max="11526" width="21.33203125" style="532" customWidth="1"/>
    <col min="11527" max="11529" width="0" style="532" hidden="1" customWidth="1"/>
    <col min="11530" max="11530" width="20" style="532" customWidth="1"/>
    <col min="11531" max="11532" width="0" style="532" hidden="1" customWidth="1"/>
    <col min="11533" max="11533" width="23.5546875" style="532" customWidth="1"/>
    <col min="11534" max="11534" width="2.6640625" style="532" customWidth="1"/>
    <col min="11535" max="11554" width="0" style="532" hidden="1" customWidth="1"/>
    <col min="11555" max="11555" width="13.44140625" style="532" customWidth="1"/>
    <col min="11556" max="11776" width="11.44140625" style="532"/>
    <col min="11777" max="11777" width="13.5546875" style="532" customWidth="1"/>
    <col min="11778" max="11778" width="6.6640625" style="532" customWidth="1"/>
    <col min="11779" max="11779" width="49.88671875" style="532" customWidth="1"/>
    <col min="11780" max="11780" width="21.88671875" style="532" customWidth="1"/>
    <col min="11781" max="11781" width="18.5546875" style="532" customWidth="1"/>
    <col min="11782" max="11782" width="21.33203125" style="532" customWidth="1"/>
    <col min="11783" max="11785" width="0" style="532" hidden="1" customWidth="1"/>
    <col min="11786" max="11786" width="20" style="532" customWidth="1"/>
    <col min="11787" max="11788" width="0" style="532" hidden="1" customWidth="1"/>
    <col min="11789" max="11789" width="23.5546875" style="532" customWidth="1"/>
    <col min="11790" max="11790" width="2.6640625" style="532" customWidth="1"/>
    <col min="11791" max="11810" width="0" style="532" hidden="1" customWidth="1"/>
    <col min="11811" max="11811" width="13.44140625" style="532" customWidth="1"/>
    <col min="11812" max="12032" width="11.44140625" style="532"/>
    <col min="12033" max="12033" width="13.5546875" style="532" customWidth="1"/>
    <col min="12034" max="12034" width="6.6640625" style="532" customWidth="1"/>
    <col min="12035" max="12035" width="49.88671875" style="532" customWidth="1"/>
    <col min="12036" max="12036" width="21.88671875" style="532" customWidth="1"/>
    <col min="12037" max="12037" width="18.5546875" style="532" customWidth="1"/>
    <col min="12038" max="12038" width="21.33203125" style="532" customWidth="1"/>
    <col min="12039" max="12041" width="0" style="532" hidden="1" customWidth="1"/>
    <col min="12042" max="12042" width="20" style="532" customWidth="1"/>
    <col min="12043" max="12044" width="0" style="532" hidden="1" customWidth="1"/>
    <col min="12045" max="12045" width="23.5546875" style="532" customWidth="1"/>
    <col min="12046" max="12046" width="2.6640625" style="532" customWidth="1"/>
    <col min="12047" max="12066" width="0" style="532" hidden="1" customWidth="1"/>
    <col min="12067" max="12067" width="13.44140625" style="532" customWidth="1"/>
    <col min="12068" max="12288" width="11.44140625" style="532"/>
    <col min="12289" max="12289" width="13.5546875" style="532" customWidth="1"/>
    <col min="12290" max="12290" width="6.6640625" style="532" customWidth="1"/>
    <col min="12291" max="12291" width="49.88671875" style="532" customWidth="1"/>
    <col min="12292" max="12292" width="21.88671875" style="532" customWidth="1"/>
    <col min="12293" max="12293" width="18.5546875" style="532" customWidth="1"/>
    <col min="12294" max="12294" width="21.33203125" style="532" customWidth="1"/>
    <col min="12295" max="12297" width="0" style="532" hidden="1" customWidth="1"/>
    <col min="12298" max="12298" width="20" style="532" customWidth="1"/>
    <col min="12299" max="12300" width="0" style="532" hidden="1" customWidth="1"/>
    <col min="12301" max="12301" width="23.5546875" style="532" customWidth="1"/>
    <col min="12302" max="12302" width="2.6640625" style="532" customWidth="1"/>
    <col min="12303" max="12322" width="0" style="532" hidden="1" customWidth="1"/>
    <col min="12323" max="12323" width="13.44140625" style="532" customWidth="1"/>
    <col min="12324" max="12544" width="11.44140625" style="532"/>
    <col min="12545" max="12545" width="13.5546875" style="532" customWidth="1"/>
    <col min="12546" max="12546" width="6.6640625" style="532" customWidth="1"/>
    <col min="12547" max="12547" width="49.88671875" style="532" customWidth="1"/>
    <col min="12548" max="12548" width="21.88671875" style="532" customWidth="1"/>
    <col min="12549" max="12549" width="18.5546875" style="532" customWidth="1"/>
    <col min="12550" max="12550" width="21.33203125" style="532" customWidth="1"/>
    <col min="12551" max="12553" width="0" style="532" hidden="1" customWidth="1"/>
    <col min="12554" max="12554" width="20" style="532" customWidth="1"/>
    <col min="12555" max="12556" width="0" style="532" hidden="1" customWidth="1"/>
    <col min="12557" max="12557" width="23.5546875" style="532" customWidth="1"/>
    <col min="12558" max="12558" width="2.6640625" style="532" customWidth="1"/>
    <col min="12559" max="12578" width="0" style="532" hidden="1" customWidth="1"/>
    <col min="12579" max="12579" width="13.44140625" style="532" customWidth="1"/>
    <col min="12580" max="12800" width="11.44140625" style="532"/>
    <col min="12801" max="12801" width="13.5546875" style="532" customWidth="1"/>
    <col min="12802" max="12802" width="6.6640625" style="532" customWidth="1"/>
    <col min="12803" max="12803" width="49.88671875" style="532" customWidth="1"/>
    <col min="12804" max="12804" width="21.88671875" style="532" customWidth="1"/>
    <col min="12805" max="12805" width="18.5546875" style="532" customWidth="1"/>
    <col min="12806" max="12806" width="21.33203125" style="532" customWidth="1"/>
    <col min="12807" max="12809" width="0" style="532" hidden="1" customWidth="1"/>
    <col min="12810" max="12810" width="20" style="532" customWidth="1"/>
    <col min="12811" max="12812" width="0" style="532" hidden="1" customWidth="1"/>
    <col min="12813" max="12813" width="23.5546875" style="532" customWidth="1"/>
    <col min="12814" max="12814" width="2.6640625" style="532" customWidth="1"/>
    <col min="12815" max="12834" width="0" style="532" hidden="1" customWidth="1"/>
    <col min="12835" max="12835" width="13.44140625" style="532" customWidth="1"/>
    <col min="12836" max="13056" width="11.44140625" style="532"/>
    <col min="13057" max="13057" width="13.5546875" style="532" customWidth="1"/>
    <col min="13058" max="13058" width="6.6640625" style="532" customWidth="1"/>
    <col min="13059" max="13059" width="49.88671875" style="532" customWidth="1"/>
    <col min="13060" max="13060" width="21.88671875" style="532" customWidth="1"/>
    <col min="13061" max="13061" width="18.5546875" style="532" customWidth="1"/>
    <col min="13062" max="13062" width="21.33203125" style="532" customWidth="1"/>
    <col min="13063" max="13065" width="0" style="532" hidden="1" customWidth="1"/>
    <col min="13066" max="13066" width="20" style="532" customWidth="1"/>
    <col min="13067" max="13068" width="0" style="532" hidden="1" customWidth="1"/>
    <col min="13069" max="13069" width="23.5546875" style="532" customWidth="1"/>
    <col min="13070" max="13070" width="2.6640625" style="532" customWidth="1"/>
    <col min="13071" max="13090" width="0" style="532" hidden="1" customWidth="1"/>
    <col min="13091" max="13091" width="13.44140625" style="532" customWidth="1"/>
    <col min="13092" max="13312" width="11.44140625" style="532"/>
    <col min="13313" max="13313" width="13.5546875" style="532" customWidth="1"/>
    <col min="13314" max="13314" width="6.6640625" style="532" customWidth="1"/>
    <col min="13315" max="13315" width="49.88671875" style="532" customWidth="1"/>
    <col min="13316" max="13316" width="21.88671875" style="532" customWidth="1"/>
    <col min="13317" max="13317" width="18.5546875" style="532" customWidth="1"/>
    <col min="13318" max="13318" width="21.33203125" style="532" customWidth="1"/>
    <col min="13319" max="13321" width="0" style="532" hidden="1" customWidth="1"/>
    <col min="13322" max="13322" width="20" style="532" customWidth="1"/>
    <col min="13323" max="13324" width="0" style="532" hidden="1" customWidth="1"/>
    <col min="13325" max="13325" width="23.5546875" style="532" customWidth="1"/>
    <col min="13326" max="13326" width="2.6640625" style="532" customWidth="1"/>
    <col min="13327" max="13346" width="0" style="532" hidden="1" customWidth="1"/>
    <col min="13347" max="13347" width="13.44140625" style="532" customWidth="1"/>
    <col min="13348" max="13568" width="11.44140625" style="532"/>
    <col min="13569" max="13569" width="13.5546875" style="532" customWidth="1"/>
    <col min="13570" max="13570" width="6.6640625" style="532" customWidth="1"/>
    <col min="13571" max="13571" width="49.88671875" style="532" customWidth="1"/>
    <col min="13572" max="13572" width="21.88671875" style="532" customWidth="1"/>
    <col min="13573" max="13573" width="18.5546875" style="532" customWidth="1"/>
    <col min="13574" max="13574" width="21.33203125" style="532" customWidth="1"/>
    <col min="13575" max="13577" width="0" style="532" hidden="1" customWidth="1"/>
    <col min="13578" max="13578" width="20" style="532" customWidth="1"/>
    <col min="13579" max="13580" width="0" style="532" hidden="1" customWidth="1"/>
    <col min="13581" max="13581" width="23.5546875" style="532" customWidth="1"/>
    <col min="13582" max="13582" width="2.6640625" style="532" customWidth="1"/>
    <col min="13583" max="13602" width="0" style="532" hidden="1" customWidth="1"/>
    <col min="13603" max="13603" width="13.44140625" style="532" customWidth="1"/>
    <col min="13604" max="13824" width="11.44140625" style="532"/>
    <col min="13825" max="13825" width="13.5546875" style="532" customWidth="1"/>
    <col min="13826" max="13826" width="6.6640625" style="532" customWidth="1"/>
    <col min="13827" max="13827" width="49.88671875" style="532" customWidth="1"/>
    <col min="13828" max="13828" width="21.88671875" style="532" customWidth="1"/>
    <col min="13829" max="13829" width="18.5546875" style="532" customWidth="1"/>
    <col min="13830" max="13830" width="21.33203125" style="532" customWidth="1"/>
    <col min="13831" max="13833" width="0" style="532" hidden="1" customWidth="1"/>
    <col min="13834" max="13834" width="20" style="532" customWidth="1"/>
    <col min="13835" max="13836" width="0" style="532" hidden="1" customWidth="1"/>
    <col min="13837" max="13837" width="23.5546875" style="532" customWidth="1"/>
    <col min="13838" max="13838" width="2.6640625" style="532" customWidth="1"/>
    <col min="13839" max="13858" width="0" style="532" hidden="1" customWidth="1"/>
    <col min="13859" max="13859" width="13.44140625" style="532" customWidth="1"/>
    <col min="13860" max="14080" width="11.44140625" style="532"/>
    <col min="14081" max="14081" width="13.5546875" style="532" customWidth="1"/>
    <col min="14082" max="14082" width="6.6640625" style="532" customWidth="1"/>
    <col min="14083" max="14083" width="49.88671875" style="532" customWidth="1"/>
    <col min="14084" max="14084" width="21.88671875" style="532" customWidth="1"/>
    <col min="14085" max="14085" width="18.5546875" style="532" customWidth="1"/>
    <col min="14086" max="14086" width="21.33203125" style="532" customWidth="1"/>
    <col min="14087" max="14089" width="0" style="532" hidden="1" customWidth="1"/>
    <col min="14090" max="14090" width="20" style="532" customWidth="1"/>
    <col min="14091" max="14092" width="0" style="532" hidden="1" customWidth="1"/>
    <col min="14093" max="14093" width="23.5546875" style="532" customWidth="1"/>
    <col min="14094" max="14094" width="2.6640625" style="532" customWidth="1"/>
    <col min="14095" max="14114" width="0" style="532" hidden="1" customWidth="1"/>
    <col min="14115" max="14115" width="13.44140625" style="532" customWidth="1"/>
    <col min="14116" max="14336" width="11.44140625" style="532"/>
    <col min="14337" max="14337" width="13.5546875" style="532" customWidth="1"/>
    <col min="14338" max="14338" width="6.6640625" style="532" customWidth="1"/>
    <col min="14339" max="14339" width="49.88671875" style="532" customWidth="1"/>
    <col min="14340" max="14340" width="21.88671875" style="532" customWidth="1"/>
    <col min="14341" max="14341" width="18.5546875" style="532" customWidth="1"/>
    <col min="14342" max="14342" width="21.33203125" style="532" customWidth="1"/>
    <col min="14343" max="14345" width="0" style="532" hidden="1" customWidth="1"/>
    <col min="14346" max="14346" width="20" style="532" customWidth="1"/>
    <col min="14347" max="14348" width="0" style="532" hidden="1" customWidth="1"/>
    <col min="14349" max="14349" width="23.5546875" style="532" customWidth="1"/>
    <col min="14350" max="14350" width="2.6640625" style="532" customWidth="1"/>
    <col min="14351" max="14370" width="0" style="532" hidden="1" customWidth="1"/>
    <col min="14371" max="14371" width="13.44140625" style="532" customWidth="1"/>
    <col min="14372" max="14592" width="11.44140625" style="532"/>
    <col min="14593" max="14593" width="13.5546875" style="532" customWidth="1"/>
    <col min="14594" max="14594" width="6.6640625" style="532" customWidth="1"/>
    <col min="14595" max="14595" width="49.88671875" style="532" customWidth="1"/>
    <col min="14596" max="14596" width="21.88671875" style="532" customWidth="1"/>
    <col min="14597" max="14597" width="18.5546875" style="532" customWidth="1"/>
    <col min="14598" max="14598" width="21.33203125" style="532" customWidth="1"/>
    <col min="14599" max="14601" width="0" style="532" hidden="1" customWidth="1"/>
    <col min="14602" max="14602" width="20" style="532" customWidth="1"/>
    <col min="14603" max="14604" width="0" style="532" hidden="1" customWidth="1"/>
    <col min="14605" max="14605" width="23.5546875" style="532" customWidth="1"/>
    <col min="14606" max="14606" width="2.6640625" style="532" customWidth="1"/>
    <col min="14607" max="14626" width="0" style="532" hidden="1" customWidth="1"/>
    <col min="14627" max="14627" width="13.44140625" style="532" customWidth="1"/>
    <col min="14628" max="14848" width="11.44140625" style="532"/>
    <col min="14849" max="14849" width="13.5546875" style="532" customWidth="1"/>
    <col min="14850" max="14850" width="6.6640625" style="532" customWidth="1"/>
    <col min="14851" max="14851" width="49.88671875" style="532" customWidth="1"/>
    <col min="14852" max="14852" width="21.88671875" style="532" customWidth="1"/>
    <col min="14853" max="14853" width="18.5546875" style="532" customWidth="1"/>
    <col min="14854" max="14854" width="21.33203125" style="532" customWidth="1"/>
    <col min="14855" max="14857" width="0" style="532" hidden="1" customWidth="1"/>
    <col min="14858" max="14858" width="20" style="532" customWidth="1"/>
    <col min="14859" max="14860" width="0" style="532" hidden="1" customWidth="1"/>
    <col min="14861" max="14861" width="23.5546875" style="532" customWidth="1"/>
    <col min="14862" max="14862" width="2.6640625" style="532" customWidth="1"/>
    <col min="14863" max="14882" width="0" style="532" hidden="1" customWidth="1"/>
    <col min="14883" max="14883" width="13.44140625" style="532" customWidth="1"/>
    <col min="14884" max="15104" width="11.44140625" style="532"/>
    <col min="15105" max="15105" width="13.5546875" style="532" customWidth="1"/>
    <col min="15106" max="15106" width="6.6640625" style="532" customWidth="1"/>
    <col min="15107" max="15107" width="49.88671875" style="532" customWidth="1"/>
    <col min="15108" max="15108" width="21.88671875" style="532" customWidth="1"/>
    <col min="15109" max="15109" width="18.5546875" style="532" customWidth="1"/>
    <col min="15110" max="15110" width="21.33203125" style="532" customWidth="1"/>
    <col min="15111" max="15113" width="0" style="532" hidden="1" customWidth="1"/>
    <col min="15114" max="15114" width="20" style="532" customWidth="1"/>
    <col min="15115" max="15116" width="0" style="532" hidden="1" customWidth="1"/>
    <col min="15117" max="15117" width="23.5546875" style="532" customWidth="1"/>
    <col min="15118" max="15118" width="2.6640625" style="532" customWidth="1"/>
    <col min="15119" max="15138" width="0" style="532" hidden="1" customWidth="1"/>
    <col min="15139" max="15139" width="13.44140625" style="532" customWidth="1"/>
    <col min="15140" max="15360" width="11.44140625" style="532"/>
    <col min="15361" max="15361" width="13.5546875" style="532" customWidth="1"/>
    <col min="15362" max="15362" width="6.6640625" style="532" customWidth="1"/>
    <col min="15363" max="15363" width="49.88671875" style="532" customWidth="1"/>
    <col min="15364" max="15364" width="21.88671875" style="532" customWidth="1"/>
    <col min="15365" max="15365" width="18.5546875" style="532" customWidth="1"/>
    <col min="15366" max="15366" width="21.33203125" style="532" customWidth="1"/>
    <col min="15367" max="15369" width="0" style="532" hidden="1" customWidth="1"/>
    <col min="15370" max="15370" width="20" style="532" customWidth="1"/>
    <col min="15371" max="15372" width="0" style="532" hidden="1" customWidth="1"/>
    <col min="15373" max="15373" width="23.5546875" style="532" customWidth="1"/>
    <col min="15374" max="15374" width="2.6640625" style="532" customWidth="1"/>
    <col min="15375" max="15394" width="0" style="532" hidden="1" customWidth="1"/>
    <col min="15395" max="15395" width="13.44140625" style="532" customWidth="1"/>
    <col min="15396" max="15616" width="11.44140625" style="532"/>
    <col min="15617" max="15617" width="13.5546875" style="532" customWidth="1"/>
    <col min="15618" max="15618" width="6.6640625" style="532" customWidth="1"/>
    <col min="15619" max="15619" width="49.88671875" style="532" customWidth="1"/>
    <col min="15620" max="15620" width="21.88671875" style="532" customWidth="1"/>
    <col min="15621" max="15621" width="18.5546875" style="532" customWidth="1"/>
    <col min="15622" max="15622" width="21.33203125" style="532" customWidth="1"/>
    <col min="15623" max="15625" width="0" style="532" hidden="1" customWidth="1"/>
    <col min="15626" max="15626" width="20" style="532" customWidth="1"/>
    <col min="15627" max="15628" width="0" style="532" hidden="1" customWidth="1"/>
    <col min="15629" max="15629" width="23.5546875" style="532" customWidth="1"/>
    <col min="15630" max="15630" width="2.6640625" style="532" customWidth="1"/>
    <col min="15631" max="15650" width="0" style="532" hidden="1" customWidth="1"/>
    <col min="15651" max="15651" width="13.44140625" style="532" customWidth="1"/>
    <col min="15652" max="15872" width="11.44140625" style="532"/>
    <col min="15873" max="15873" width="13.5546875" style="532" customWidth="1"/>
    <col min="15874" max="15874" width="6.6640625" style="532" customWidth="1"/>
    <col min="15875" max="15875" width="49.88671875" style="532" customWidth="1"/>
    <col min="15876" max="15876" width="21.88671875" style="532" customWidth="1"/>
    <col min="15877" max="15877" width="18.5546875" style="532" customWidth="1"/>
    <col min="15878" max="15878" width="21.33203125" style="532" customWidth="1"/>
    <col min="15879" max="15881" width="0" style="532" hidden="1" customWidth="1"/>
    <col min="15882" max="15882" width="20" style="532" customWidth="1"/>
    <col min="15883" max="15884" width="0" style="532" hidden="1" customWidth="1"/>
    <col min="15885" max="15885" width="23.5546875" style="532" customWidth="1"/>
    <col min="15886" max="15886" width="2.6640625" style="532" customWidth="1"/>
    <col min="15887" max="15906" width="0" style="532" hidden="1" customWidth="1"/>
    <col min="15907" max="15907" width="13.44140625" style="532" customWidth="1"/>
    <col min="15908" max="16128" width="11.44140625" style="532"/>
    <col min="16129" max="16129" width="13.5546875" style="532" customWidth="1"/>
    <col min="16130" max="16130" width="6.6640625" style="532" customWidth="1"/>
    <col min="16131" max="16131" width="49.88671875" style="532" customWidth="1"/>
    <col min="16132" max="16132" width="21.88671875" style="532" customWidth="1"/>
    <col min="16133" max="16133" width="18.5546875" style="532" customWidth="1"/>
    <col min="16134" max="16134" width="21.33203125" style="532" customWidth="1"/>
    <col min="16135" max="16137" width="0" style="532" hidden="1" customWidth="1"/>
    <col min="16138" max="16138" width="20" style="532" customWidth="1"/>
    <col min="16139" max="16140" width="0" style="532" hidden="1" customWidth="1"/>
    <col min="16141" max="16141" width="23.5546875" style="532" customWidth="1"/>
    <col min="16142" max="16142" width="2.6640625" style="532" customWidth="1"/>
    <col min="16143" max="16162" width="0" style="532" hidden="1" customWidth="1"/>
    <col min="16163" max="16163" width="13.44140625" style="532" customWidth="1"/>
    <col min="16164" max="16384" width="11.44140625" style="532"/>
  </cols>
  <sheetData>
    <row r="1" spans="1:15" ht="15" thickBot="1" x14ac:dyDescent="0.35"/>
    <row r="2" spans="1:15" x14ac:dyDescent="0.3">
      <c r="A2" s="545"/>
      <c r="B2" s="546"/>
      <c r="C2" s="546"/>
      <c r="D2" s="546"/>
      <c r="E2" s="547"/>
      <c r="F2" s="548"/>
      <c r="G2" s="548"/>
      <c r="H2" s="548"/>
      <c r="I2" s="548"/>
      <c r="J2" s="548"/>
      <c r="K2" s="548"/>
      <c r="L2" s="548"/>
      <c r="M2" s="549"/>
    </row>
    <row r="3" spans="1:15" x14ac:dyDescent="0.3">
      <c r="A3" s="771" t="s">
        <v>1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3"/>
    </row>
    <row r="4" spans="1:15" x14ac:dyDescent="0.3">
      <c r="A4" s="771" t="s">
        <v>173</v>
      </c>
      <c r="B4" s="772"/>
      <c r="C4" s="772"/>
      <c r="D4" s="772"/>
      <c r="E4" s="772"/>
      <c r="F4" s="772"/>
      <c r="G4" s="772"/>
      <c r="H4" s="772"/>
      <c r="I4" s="772"/>
      <c r="J4" s="772"/>
      <c r="K4" s="772"/>
      <c r="L4" s="772"/>
      <c r="M4" s="773"/>
    </row>
    <row r="5" spans="1:15" ht="6" customHeight="1" x14ac:dyDescent="0.3">
      <c r="A5" s="531"/>
      <c r="M5" s="536"/>
    </row>
    <row r="6" spans="1:15" x14ac:dyDescent="0.3">
      <c r="A6" s="550" t="s">
        <v>0</v>
      </c>
      <c r="M6" s="536"/>
    </row>
    <row r="7" spans="1:15" ht="3" customHeight="1" x14ac:dyDescent="0.3">
      <c r="A7" s="531"/>
      <c r="M7" s="551"/>
    </row>
    <row r="8" spans="1:15" x14ac:dyDescent="0.3">
      <c r="A8" s="531" t="s">
        <v>3</v>
      </c>
      <c r="C8" s="532" t="s">
        <v>4</v>
      </c>
      <c r="F8" s="534" t="s">
        <v>97</v>
      </c>
      <c r="J8" s="534" t="s">
        <v>211</v>
      </c>
      <c r="K8" s="532"/>
      <c r="M8" s="536" t="s">
        <v>209</v>
      </c>
    </row>
    <row r="9" spans="1:15" ht="6" customHeight="1" thickBot="1" x14ac:dyDescent="0.35">
      <c r="A9" s="552"/>
      <c r="B9" s="553"/>
      <c r="C9" s="553"/>
      <c r="D9" s="553"/>
      <c r="E9" s="554"/>
      <c r="F9" s="555"/>
      <c r="G9" s="555"/>
      <c r="H9" s="555"/>
      <c r="I9" s="555"/>
      <c r="J9" s="555"/>
      <c r="K9" s="555"/>
      <c r="L9" s="555"/>
      <c r="M9" s="556"/>
    </row>
    <row r="10" spans="1:15" ht="15" thickBot="1" x14ac:dyDescent="0.35">
      <c r="A10" s="774"/>
      <c r="B10" s="775"/>
      <c r="C10" s="775"/>
      <c r="D10" s="775"/>
      <c r="E10" s="775"/>
      <c r="F10" s="775"/>
      <c r="G10" s="775"/>
      <c r="H10" s="775"/>
      <c r="I10" s="775"/>
      <c r="J10" s="775"/>
      <c r="K10" s="775"/>
      <c r="L10" s="775"/>
      <c r="M10" s="776"/>
    </row>
    <row r="11" spans="1:15" ht="65.25" customHeight="1" thickBot="1" x14ac:dyDescent="0.35">
      <c r="A11" s="557" t="s">
        <v>174</v>
      </c>
      <c r="B11" s="558"/>
      <c r="C11" s="558" t="s">
        <v>175</v>
      </c>
      <c r="D11" s="559" t="s">
        <v>176</v>
      </c>
      <c r="E11" s="560" t="s">
        <v>177</v>
      </c>
      <c r="F11" s="559" t="s">
        <v>178</v>
      </c>
      <c r="G11" s="559"/>
      <c r="H11" s="559"/>
      <c r="I11" s="559"/>
      <c r="J11" s="559" t="s">
        <v>179</v>
      </c>
      <c r="K11" s="559" t="s">
        <v>180</v>
      </c>
      <c r="L11" s="559" t="s">
        <v>181</v>
      </c>
      <c r="M11" s="561" t="s">
        <v>182</v>
      </c>
    </row>
    <row r="12" spans="1:15" ht="16.2" thickBot="1" x14ac:dyDescent="0.35">
      <c r="A12" s="562" t="s">
        <v>12</v>
      </c>
      <c r="B12" s="563"/>
      <c r="C12" s="564" t="s">
        <v>13</v>
      </c>
      <c r="D12" s="565">
        <f>+D13+D18</f>
        <v>296737873.88999999</v>
      </c>
      <c r="E12" s="566">
        <f>+E13+E18</f>
        <v>0</v>
      </c>
      <c r="F12" s="565">
        <f>+F15+F18</f>
        <v>296737873.88999999</v>
      </c>
      <c r="G12" s="567"/>
      <c r="H12" s="567"/>
      <c r="I12" s="567"/>
      <c r="J12" s="565">
        <f>+J13+J18</f>
        <v>2322702.89</v>
      </c>
      <c r="K12" s="565" t="e">
        <f>+K13+K18+#REF!</f>
        <v>#REF!</v>
      </c>
      <c r="L12" s="565" t="e">
        <f>+L13+L18+#REF!</f>
        <v>#REF!</v>
      </c>
      <c r="M12" s="568">
        <f>+M13+M18</f>
        <v>2322702.89</v>
      </c>
      <c r="O12" s="569">
        <f>+M12/F12</f>
        <v>7.8274568040513099E-3</v>
      </c>
    </row>
    <row r="13" spans="1:15" ht="15.6" x14ac:dyDescent="0.3">
      <c r="A13" s="570">
        <v>1</v>
      </c>
      <c r="B13" s="571"/>
      <c r="C13" s="571" t="s">
        <v>14</v>
      </c>
      <c r="D13" s="572">
        <f>+D14</f>
        <v>292916522</v>
      </c>
      <c r="E13" s="573">
        <f>+E14</f>
        <v>0</v>
      </c>
      <c r="F13" s="572">
        <f>+D13-E13</f>
        <v>292916522</v>
      </c>
      <c r="G13" s="574"/>
      <c r="H13" s="572"/>
      <c r="I13" s="572"/>
      <c r="J13" s="573">
        <f>+J14</f>
        <v>0</v>
      </c>
      <c r="K13" s="573"/>
      <c r="L13" s="573"/>
      <c r="M13" s="575">
        <f>+M14</f>
        <v>0</v>
      </c>
      <c r="O13" s="569">
        <f t="shared" ref="O13:O24" si="0">+M13/F13</f>
        <v>0</v>
      </c>
    </row>
    <row r="14" spans="1:15" ht="15.6" x14ac:dyDescent="0.3">
      <c r="A14" s="576">
        <v>10</v>
      </c>
      <c r="B14" s="577"/>
      <c r="C14" s="577" t="s">
        <v>14</v>
      </c>
      <c r="D14" s="578">
        <f>+D15</f>
        <v>292916522</v>
      </c>
      <c r="E14" s="579">
        <f>+E15</f>
        <v>0</v>
      </c>
      <c r="F14" s="578">
        <f>+D14-E14</f>
        <v>292916522</v>
      </c>
      <c r="G14" s="580"/>
      <c r="H14" s="578"/>
      <c r="I14" s="578"/>
      <c r="J14" s="579">
        <f>+J15</f>
        <v>0</v>
      </c>
      <c r="K14" s="579"/>
      <c r="L14" s="579"/>
      <c r="M14" s="581">
        <f>+M15</f>
        <v>0</v>
      </c>
      <c r="O14" s="569">
        <f t="shared" si="0"/>
        <v>0</v>
      </c>
    </row>
    <row r="15" spans="1:15" ht="15.6" x14ac:dyDescent="0.3">
      <c r="A15" s="576">
        <v>102</v>
      </c>
      <c r="B15" s="577"/>
      <c r="C15" s="577" t="s">
        <v>31</v>
      </c>
      <c r="D15" s="578">
        <f>+D16+D17</f>
        <v>292916522</v>
      </c>
      <c r="E15" s="579">
        <f>+E16+E17</f>
        <v>0</v>
      </c>
      <c r="F15" s="578">
        <f t="shared" ref="F15:F36" si="1">+D15-E15</f>
        <v>292916522</v>
      </c>
      <c r="G15" s="580"/>
      <c r="H15" s="578"/>
      <c r="I15" s="578"/>
      <c r="J15" s="579">
        <f>+J16+J17</f>
        <v>0</v>
      </c>
      <c r="K15" s="579"/>
      <c r="L15" s="579"/>
      <c r="M15" s="581">
        <f>+M16+M17</f>
        <v>0</v>
      </c>
      <c r="O15" s="569">
        <f t="shared" si="0"/>
        <v>0</v>
      </c>
    </row>
    <row r="16" spans="1:15" ht="15.6" x14ac:dyDescent="0.3">
      <c r="A16" s="576">
        <v>10212</v>
      </c>
      <c r="B16" s="582">
        <v>20</v>
      </c>
      <c r="C16" s="582" t="s">
        <v>32</v>
      </c>
      <c r="D16" s="579">
        <v>290000000</v>
      </c>
      <c r="E16" s="579">
        <v>0</v>
      </c>
      <c r="F16" s="578">
        <f t="shared" si="1"/>
        <v>290000000</v>
      </c>
      <c r="G16" s="580"/>
      <c r="H16" s="578"/>
      <c r="I16" s="578"/>
      <c r="J16" s="579">
        <v>0</v>
      </c>
      <c r="K16" s="579" t="e">
        <f>+K22+#REF!+#REF!</f>
        <v>#REF!</v>
      </c>
      <c r="L16" s="579" t="e">
        <f>+L22+#REF!+#REF!</f>
        <v>#REF!</v>
      </c>
      <c r="M16" s="581">
        <v>0</v>
      </c>
      <c r="O16" s="569">
        <f t="shared" si="0"/>
        <v>0</v>
      </c>
    </row>
    <row r="17" spans="1:35" ht="15.6" x14ac:dyDescent="0.3">
      <c r="A17" s="576">
        <v>10214</v>
      </c>
      <c r="B17" s="582">
        <v>20</v>
      </c>
      <c r="C17" s="582" t="s">
        <v>33</v>
      </c>
      <c r="D17" s="579">
        <v>2916522</v>
      </c>
      <c r="E17" s="579">
        <v>0</v>
      </c>
      <c r="F17" s="579">
        <f>+D17-E17</f>
        <v>2916522</v>
      </c>
      <c r="G17" s="579"/>
      <c r="H17" s="579"/>
      <c r="I17" s="579"/>
      <c r="J17" s="579">
        <v>0</v>
      </c>
      <c r="K17" s="579" t="e">
        <f>+#REF!+#REF!+#REF!</f>
        <v>#REF!</v>
      </c>
      <c r="L17" s="579" t="e">
        <f>+#REF!+#REF!+#REF!</f>
        <v>#REF!</v>
      </c>
      <c r="M17" s="581">
        <v>0</v>
      </c>
      <c r="O17" s="569">
        <f t="shared" si="0"/>
        <v>0</v>
      </c>
      <c r="AI17" s="544"/>
    </row>
    <row r="18" spans="1:35" ht="15.6" x14ac:dyDescent="0.3">
      <c r="A18" s="576">
        <v>2</v>
      </c>
      <c r="B18" s="577"/>
      <c r="C18" s="577" t="s">
        <v>45</v>
      </c>
      <c r="D18" s="578">
        <f>+D19</f>
        <v>3821351.89</v>
      </c>
      <c r="E18" s="579">
        <f>+E19</f>
        <v>0</v>
      </c>
      <c r="F18" s="578">
        <f t="shared" si="1"/>
        <v>3821351.89</v>
      </c>
      <c r="G18" s="580"/>
      <c r="H18" s="578"/>
      <c r="I18" s="578"/>
      <c r="J18" s="579">
        <f>+J19</f>
        <v>2322702.89</v>
      </c>
      <c r="K18" s="579"/>
      <c r="L18" s="579"/>
      <c r="M18" s="581">
        <f>+M19</f>
        <v>2322702.89</v>
      </c>
      <c r="O18" s="569">
        <f t="shared" si="0"/>
        <v>0.60782229872057136</v>
      </c>
    </row>
    <row r="19" spans="1:35" ht="15.6" x14ac:dyDescent="0.3">
      <c r="A19" s="576">
        <v>20</v>
      </c>
      <c r="B19" s="577"/>
      <c r="C19" s="577" t="s">
        <v>45</v>
      </c>
      <c r="D19" s="578">
        <f>+D20</f>
        <v>3821351.89</v>
      </c>
      <c r="E19" s="579">
        <f>+E20</f>
        <v>0</v>
      </c>
      <c r="F19" s="578">
        <f t="shared" si="1"/>
        <v>3821351.89</v>
      </c>
      <c r="G19" s="580"/>
      <c r="H19" s="578"/>
      <c r="I19" s="578"/>
      <c r="J19" s="579">
        <f>+J20</f>
        <v>2322702.89</v>
      </c>
      <c r="K19" s="579"/>
      <c r="L19" s="579"/>
      <c r="M19" s="581">
        <f>+M20</f>
        <v>2322702.89</v>
      </c>
      <c r="O19" s="569">
        <f t="shared" si="0"/>
        <v>0.60782229872057136</v>
      </c>
    </row>
    <row r="20" spans="1:35" ht="15.6" x14ac:dyDescent="0.3">
      <c r="A20" s="576">
        <v>204</v>
      </c>
      <c r="B20" s="577"/>
      <c r="C20" s="577" t="s">
        <v>46</v>
      </c>
      <c r="D20" s="578">
        <f>+D21+D23</f>
        <v>3821351.89</v>
      </c>
      <c r="E20" s="579">
        <f>+E21+E23</f>
        <v>0</v>
      </c>
      <c r="F20" s="578">
        <f>+D20-E20</f>
        <v>3821351.89</v>
      </c>
      <c r="G20" s="580"/>
      <c r="H20" s="578"/>
      <c r="I20" s="578"/>
      <c r="J20" s="579">
        <f>+J21+J23</f>
        <v>2322702.89</v>
      </c>
      <c r="K20" s="579" t="e">
        <f>+K21+#REF!+K23+#REF!+#REF!</f>
        <v>#REF!</v>
      </c>
      <c r="L20" s="579" t="e">
        <f>+L21+#REF!+L23+#REF!+#REF!</f>
        <v>#REF!</v>
      </c>
      <c r="M20" s="581">
        <f>+M21+M23</f>
        <v>2322702.89</v>
      </c>
      <c r="O20" s="569">
        <f t="shared" si="0"/>
        <v>0.60782229872057136</v>
      </c>
    </row>
    <row r="21" spans="1:35" ht="15.6" x14ac:dyDescent="0.3">
      <c r="A21" s="576">
        <v>2046</v>
      </c>
      <c r="B21" s="577"/>
      <c r="C21" s="577" t="s">
        <v>55</v>
      </c>
      <c r="D21" s="578">
        <f>+D22</f>
        <v>2322702.89</v>
      </c>
      <c r="E21" s="579">
        <f>+E22</f>
        <v>0</v>
      </c>
      <c r="F21" s="578">
        <f t="shared" si="1"/>
        <v>2322702.89</v>
      </c>
      <c r="G21" s="580"/>
      <c r="H21" s="578"/>
      <c r="I21" s="578"/>
      <c r="J21" s="579">
        <f>+J22</f>
        <v>2322702.89</v>
      </c>
      <c r="K21" s="579"/>
      <c r="L21" s="579"/>
      <c r="M21" s="581">
        <f>+M22</f>
        <v>2322702.89</v>
      </c>
      <c r="O21" s="569"/>
    </row>
    <row r="22" spans="1:35" ht="15.6" x14ac:dyDescent="0.3">
      <c r="A22" s="576">
        <v>20465</v>
      </c>
      <c r="B22" s="582">
        <v>20</v>
      </c>
      <c r="C22" s="582" t="s">
        <v>57</v>
      </c>
      <c r="D22" s="578">
        <v>2322702.89</v>
      </c>
      <c r="E22" s="579">
        <v>0</v>
      </c>
      <c r="F22" s="578">
        <f t="shared" si="1"/>
        <v>2322702.89</v>
      </c>
      <c r="G22" s="580"/>
      <c r="H22" s="578"/>
      <c r="I22" s="578"/>
      <c r="J22" s="578">
        <v>2322702.89</v>
      </c>
      <c r="K22" s="578"/>
      <c r="L22" s="578"/>
      <c r="M22" s="583">
        <v>2322702.89</v>
      </c>
      <c r="O22" s="569"/>
    </row>
    <row r="23" spans="1:35" ht="15.6" x14ac:dyDescent="0.3">
      <c r="A23" s="576">
        <v>2048</v>
      </c>
      <c r="B23" s="577"/>
      <c r="C23" s="577" t="s">
        <v>60</v>
      </c>
      <c r="D23" s="578">
        <f>+D24</f>
        <v>1498649</v>
      </c>
      <c r="E23" s="579">
        <f>+E24</f>
        <v>0</v>
      </c>
      <c r="F23" s="578">
        <f t="shared" si="1"/>
        <v>1498649</v>
      </c>
      <c r="G23" s="580"/>
      <c r="H23" s="578"/>
      <c r="I23" s="578"/>
      <c r="J23" s="579">
        <f>+J24</f>
        <v>0</v>
      </c>
      <c r="K23" s="579">
        <v>0</v>
      </c>
      <c r="L23" s="579">
        <v>0</v>
      </c>
      <c r="M23" s="581">
        <f>+M24</f>
        <v>0</v>
      </c>
      <c r="O23" s="569">
        <f t="shared" si="0"/>
        <v>0</v>
      </c>
    </row>
    <row r="24" spans="1:35" ht="16.2" thickBot="1" x14ac:dyDescent="0.35">
      <c r="A24" s="584">
        <v>20486</v>
      </c>
      <c r="B24" s="585">
        <v>20</v>
      </c>
      <c r="C24" s="585" t="s">
        <v>183</v>
      </c>
      <c r="D24" s="586">
        <v>1498649</v>
      </c>
      <c r="E24" s="587">
        <v>0</v>
      </c>
      <c r="F24" s="586">
        <f t="shared" si="1"/>
        <v>1498649</v>
      </c>
      <c r="G24" s="588"/>
      <c r="H24" s="588"/>
      <c r="I24" s="588"/>
      <c r="J24" s="587">
        <v>0</v>
      </c>
      <c r="K24" s="587"/>
      <c r="L24" s="587"/>
      <c r="M24" s="589">
        <v>0</v>
      </c>
      <c r="O24" s="569">
        <f t="shared" si="0"/>
        <v>0</v>
      </c>
    </row>
    <row r="25" spans="1:35" ht="16.2" thickBot="1" x14ac:dyDescent="0.35">
      <c r="A25" s="590" t="s">
        <v>71</v>
      </c>
      <c r="B25" s="591"/>
      <c r="C25" s="592" t="s">
        <v>72</v>
      </c>
      <c r="D25" s="593">
        <f>+D26+D32+D48+D51</f>
        <v>412900058467.84998</v>
      </c>
      <c r="E25" s="593">
        <f>+E26+E32+E48+E51</f>
        <v>33952470</v>
      </c>
      <c r="F25" s="593">
        <f t="shared" si="1"/>
        <v>412866105997.84998</v>
      </c>
      <c r="G25" s="593"/>
      <c r="H25" s="593"/>
      <c r="I25" s="594"/>
      <c r="J25" s="593">
        <f>+J26+J32+J48+J51</f>
        <v>3534522876.3899999</v>
      </c>
      <c r="K25" s="595" t="e">
        <f>+K26+K48+K51+#REF!</f>
        <v>#REF!</v>
      </c>
      <c r="L25" s="595" t="e">
        <f>+L26+L48+L51+#REF!</f>
        <v>#REF!</v>
      </c>
      <c r="M25" s="596">
        <f>+M26+M32+M48+M51</f>
        <v>3254101666.6700001</v>
      </c>
      <c r="O25" s="569">
        <f>+M25/F25</f>
        <v>7.8817360383827348E-3</v>
      </c>
    </row>
    <row r="26" spans="1:35" ht="34.5" customHeight="1" x14ac:dyDescent="0.3">
      <c r="A26" s="597">
        <v>2401</v>
      </c>
      <c r="B26" s="598"/>
      <c r="C26" s="599" t="s">
        <v>149</v>
      </c>
      <c r="D26" s="600">
        <f>+D27</f>
        <v>396585907049.76001</v>
      </c>
      <c r="E26" s="601">
        <f>+E27</f>
        <v>0</v>
      </c>
      <c r="F26" s="602">
        <f t="shared" si="1"/>
        <v>396585907049.76001</v>
      </c>
      <c r="G26" s="600"/>
      <c r="H26" s="600"/>
      <c r="I26" s="602"/>
      <c r="J26" s="601">
        <f>+J27</f>
        <v>88778571.719999999</v>
      </c>
      <c r="K26" s="601">
        <v>0</v>
      </c>
      <c r="L26" s="601">
        <v>0</v>
      </c>
      <c r="M26" s="603">
        <f>+M27</f>
        <v>0</v>
      </c>
      <c r="O26" s="569">
        <f>+M26/F26</f>
        <v>0</v>
      </c>
    </row>
    <row r="27" spans="1:35" ht="15" customHeight="1" x14ac:dyDescent="0.3">
      <c r="A27" s="576">
        <v>2401600</v>
      </c>
      <c r="B27" s="582"/>
      <c r="C27" s="604" t="s">
        <v>73</v>
      </c>
      <c r="D27" s="580">
        <f>SUM(D28:D31)</f>
        <v>396585907049.76001</v>
      </c>
      <c r="E27" s="579">
        <f>SUM(E28:E31)</f>
        <v>0</v>
      </c>
      <c r="F27" s="578">
        <f t="shared" si="1"/>
        <v>396585907049.76001</v>
      </c>
      <c r="G27" s="580"/>
      <c r="H27" s="580"/>
      <c r="I27" s="578"/>
      <c r="J27" s="579">
        <f>SUM(J28:J31)</f>
        <v>88778571.719999999</v>
      </c>
      <c r="K27" s="579">
        <f>SUM(K28:K30)</f>
        <v>0</v>
      </c>
      <c r="L27" s="579">
        <f>SUM(L28:L30)</f>
        <v>0</v>
      </c>
      <c r="M27" s="581">
        <f>SUM(M28:M31)</f>
        <v>0</v>
      </c>
      <c r="O27" s="569">
        <f>+M27/F27</f>
        <v>0</v>
      </c>
    </row>
    <row r="28" spans="1:35" ht="45" customHeight="1" x14ac:dyDescent="0.3">
      <c r="A28" s="576">
        <v>240106003</v>
      </c>
      <c r="B28" s="582">
        <v>11</v>
      </c>
      <c r="C28" s="604" t="s">
        <v>81</v>
      </c>
      <c r="D28" s="580">
        <v>2893969159.4200001</v>
      </c>
      <c r="E28" s="579">
        <v>0</v>
      </c>
      <c r="F28" s="578">
        <f t="shared" si="1"/>
        <v>2893969159.4200001</v>
      </c>
      <c r="G28" s="580"/>
      <c r="H28" s="580"/>
      <c r="I28" s="578"/>
      <c r="J28" s="579">
        <v>0</v>
      </c>
      <c r="K28" s="579">
        <v>0</v>
      </c>
      <c r="L28" s="579">
        <v>0</v>
      </c>
      <c r="M28" s="581">
        <v>0</v>
      </c>
      <c r="O28" s="569">
        <f>+M28/F28</f>
        <v>0</v>
      </c>
    </row>
    <row r="29" spans="1:35" ht="45" customHeight="1" x14ac:dyDescent="0.3">
      <c r="A29" s="576">
        <v>240106003</v>
      </c>
      <c r="B29" s="582">
        <v>13</v>
      </c>
      <c r="C29" s="604" t="s">
        <v>81</v>
      </c>
      <c r="D29" s="580">
        <v>2540310928.3400002</v>
      </c>
      <c r="E29" s="579">
        <v>0</v>
      </c>
      <c r="F29" s="578">
        <f t="shared" si="1"/>
        <v>2540310928.3400002</v>
      </c>
      <c r="G29" s="580"/>
      <c r="H29" s="580"/>
      <c r="I29" s="578"/>
      <c r="J29" s="579">
        <v>88778571.719999999</v>
      </c>
      <c r="K29" s="579">
        <v>0</v>
      </c>
      <c r="L29" s="579">
        <v>0</v>
      </c>
      <c r="M29" s="581">
        <v>0</v>
      </c>
      <c r="O29" s="569"/>
    </row>
    <row r="30" spans="1:35" ht="45" customHeight="1" x14ac:dyDescent="0.3">
      <c r="A30" s="576">
        <v>240106003</v>
      </c>
      <c r="B30" s="582">
        <v>20</v>
      </c>
      <c r="C30" s="604" t="s">
        <v>81</v>
      </c>
      <c r="D30" s="580">
        <v>1481163638</v>
      </c>
      <c r="E30" s="579">
        <v>0</v>
      </c>
      <c r="F30" s="578">
        <f t="shared" si="1"/>
        <v>1481163638</v>
      </c>
      <c r="G30" s="580"/>
      <c r="H30" s="580"/>
      <c r="I30" s="578"/>
      <c r="J30" s="579">
        <v>0</v>
      </c>
      <c r="K30" s="579">
        <v>0</v>
      </c>
      <c r="L30" s="579">
        <v>0</v>
      </c>
      <c r="M30" s="581">
        <v>0</v>
      </c>
      <c r="O30" s="569"/>
    </row>
    <row r="31" spans="1:35" ht="45" customHeight="1" x14ac:dyDescent="0.3">
      <c r="A31" s="576">
        <v>2401060012</v>
      </c>
      <c r="B31" s="582">
        <v>11</v>
      </c>
      <c r="C31" s="604" t="s">
        <v>76</v>
      </c>
      <c r="D31" s="580">
        <v>389670463324</v>
      </c>
      <c r="E31" s="579">
        <v>0</v>
      </c>
      <c r="F31" s="578">
        <f t="shared" si="1"/>
        <v>389670463324</v>
      </c>
      <c r="G31" s="580"/>
      <c r="H31" s="580"/>
      <c r="I31" s="578"/>
      <c r="J31" s="579">
        <v>0</v>
      </c>
      <c r="K31" s="579"/>
      <c r="L31" s="579"/>
      <c r="M31" s="581">
        <v>0</v>
      </c>
      <c r="O31" s="569"/>
    </row>
    <row r="32" spans="1:35" ht="33" customHeight="1" x14ac:dyDescent="0.3">
      <c r="A32" s="576">
        <v>2404</v>
      </c>
      <c r="B32" s="582"/>
      <c r="C32" s="604" t="s">
        <v>157</v>
      </c>
      <c r="D32" s="580">
        <f>+D33</f>
        <v>1828209102</v>
      </c>
      <c r="E32" s="579">
        <f>+E33</f>
        <v>0</v>
      </c>
      <c r="F32" s="578">
        <f t="shared" si="1"/>
        <v>1828209102</v>
      </c>
      <c r="G32" s="580"/>
      <c r="H32" s="580"/>
      <c r="I32" s="578"/>
      <c r="J32" s="579">
        <f>+J33</f>
        <v>602719671</v>
      </c>
      <c r="K32" s="579">
        <v>0</v>
      </c>
      <c r="L32" s="579">
        <v>0</v>
      </c>
      <c r="M32" s="581">
        <f>+M33</f>
        <v>510008226</v>
      </c>
      <c r="O32" s="569"/>
    </row>
    <row r="33" spans="1:15" ht="33" customHeight="1" x14ac:dyDescent="0.3">
      <c r="A33" s="576">
        <v>2404600</v>
      </c>
      <c r="B33" s="582"/>
      <c r="C33" s="604" t="s">
        <v>73</v>
      </c>
      <c r="D33" s="580">
        <f>SUM(D34:D36)</f>
        <v>1828209102</v>
      </c>
      <c r="E33" s="579">
        <f>SUM(E34:E36)</f>
        <v>0</v>
      </c>
      <c r="F33" s="578">
        <f t="shared" si="1"/>
        <v>1828209102</v>
      </c>
      <c r="G33" s="580"/>
      <c r="H33" s="580"/>
      <c r="I33" s="578"/>
      <c r="J33" s="580">
        <f>+J34+J35+J36</f>
        <v>602719671</v>
      </c>
      <c r="K33" s="580">
        <f>SUM(K34:K36)</f>
        <v>0</v>
      </c>
      <c r="L33" s="580">
        <f>SUM(L34:L36)</f>
        <v>0</v>
      </c>
      <c r="M33" s="580">
        <f>+M34+M35+M36</f>
        <v>510008226</v>
      </c>
      <c r="O33" s="569"/>
    </row>
    <row r="34" spans="1:15" ht="52.5" customHeight="1" x14ac:dyDescent="0.3">
      <c r="A34" s="576">
        <v>240406001</v>
      </c>
      <c r="B34" s="582">
        <v>10</v>
      </c>
      <c r="C34" s="604" t="s">
        <v>77</v>
      </c>
      <c r="D34" s="580">
        <v>370845778</v>
      </c>
      <c r="E34" s="579">
        <v>0</v>
      </c>
      <c r="F34" s="578">
        <f t="shared" si="1"/>
        <v>370845778</v>
      </c>
      <c r="G34" s="580"/>
      <c r="H34" s="580"/>
      <c r="I34" s="578"/>
      <c r="J34" s="579">
        <v>92711445</v>
      </c>
      <c r="K34" s="579"/>
      <c r="L34" s="579"/>
      <c r="M34" s="581">
        <v>0</v>
      </c>
      <c r="O34" s="569"/>
    </row>
    <row r="35" spans="1:15" ht="57" customHeight="1" x14ac:dyDescent="0.3">
      <c r="A35" s="576">
        <v>240406001</v>
      </c>
      <c r="B35" s="582">
        <v>13</v>
      </c>
      <c r="C35" s="604" t="s">
        <v>77</v>
      </c>
      <c r="D35" s="580">
        <v>318759268</v>
      </c>
      <c r="E35" s="579">
        <v>0</v>
      </c>
      <c r="F35" s="578">
        <f t="shared" si="1"/>
        <v>318759268</v>
      </c>
      <c r="G35" s="580"/>
      <c r="H35" s="580"/>
      <c r="I35" s="578"/>
      <c r="J35" s="579">
        <v>0</v>
      </c>
      <c r="K35" s="579"/>
      <c r="L35" s="579"/>
      <c r="M35" s="581"/>
      <c r="O35" s="569"/>
    </row>
    <row r="36" spans="1:15" ht="57" customHeight="1" thickBot="1" x14ac:dyDescent="0.35">
      <c r="A36" s="605">
        <v>240406001</v>
      </c>
      <c r="B36" s="606">
        <v>20</v>
      </c>
      <c r="C36" s="607" t="s">
        <v>77</v>
      </c>
      <c r="D36" s="608">
        <v>1138604056</v>
      </c>
      <c r="E36" s="609">
        <v>0</v>
      </c>
      <c r="F36" s="610">
        <f t="shared" si="1"/>
        <v>1138604056</v>
      </c>
      <c r="G36" s="608"/>
      <c r="H36" s="608"/>
      <c r="I36" s="610"/>
      <c r="J36" s="609">
        <v>510008226</v>
      </c>
      <c r="K36" s="609">
        <v>0</v>
      </c>
      <c r="L36" s="609">
        <v>0</v>
      </c>
      <c r="M36" s="611">
        <v>510008226</v>
      </c>
      <c r="O36" s="569"/>
    </row>
    <row r="37" spans="1:15" ht="22.5" customHeight="1" x14ac:dyDescent="0.3">
      <c r="A37" s="612"/>
      <c r="B37" s="613"/>
      <c r="C37" s="614"/>
      <c r="D37" s="615"/>
      <c r="E37" s="616"/>
      <c r="F37" s="617"/>
      <c r="G37" s="615"/>
      <c r="H37" s="615"/>
      <c r="I37" s="617"/>
      <c r="J37" s="617"/>
      <c r="K37" s="617"/>
      <c r="L37" s="617"/>
      <c r="M37" s="617"/>
      <c r="O37" s="569"/>
    </row>
    <row r="38" spans="1:15" ht="12.75" customHeight="1" thickBot="1" x14ac:dyDescent="0.35">
      <c r="A38" s="618"/>
      <c r="C38" s="533"/>
      <c r="D38" s="619"/>
      <c r="E38" s="620"/>
      <c r="F38" s="621"/>
      <c r="G38" s="619"/>
      <c r="H38" s="619"/>
      <c r="I38" s="621"/>
      <c r="J38" s="621"/>
      <c r="K38" s="621"/>
      <c r="L38" s="621"/>
      <c r="M38" s="621"/>
      <c r="O38" s="569"/>
    </row>
    <row r="39" spans="1:15" x14ac:dyDescent="0.3">
      <c r="A39" s="777" t="s">
        <v>1</v>
      </c>
      <c r="B39" s="778"/>
      <c r="C39" s="778"/>
      <c r="D39" s="778"/>
      <c r="E39" s="778"/>
      <c r="F39" s="778"/>
      <c r="G39" s="778"/>
      <c r="H39" s="778"/>
      <c r="I39" s="778"/>
      <c r="J39" s="778"/>
      <c r="K39" s="778"/>
      <c r="L39" s="778"/>
      <c r="M39" s="779"/>
    </row>
    <row r="40" spans="1:15" x14ac:dyDescent="0.3">
      <c r="A40" s="771" t="s">
        <v>173</v>
      </c>
      <c r="B40" s="772"/>
      <c r="C40" s="772"/>
      <c r="D40" s="772"/>
      <c r="E40" s="772"/>
      <c r="F40" s="772"/>
      <c r="G40" s="772"/>
      <c r="H40" s="772"/>
      <c r="I40" s="772"/>
      <c r="J40" s="772"/>
      <c r="K40" s="772"/>
      <c r="L40" s="772"/>
      <c r="M40" s="773"/>
    </row>
    <row r="41" spans="1:15" ht="3" customHeight="1" x14ac:dyDescent="0.3">
      <c r="A41" s="531"/>
      <c r="M41" s="536"/>
    </row>
    <row r="42" spans="1:15" ht="13.5" customHeight="1" x14ac:dyDescent="0.3">
      <c r="A42" s="550" t="s">
        <v>0</v>
      </c>
      <c r="D42" s="622"/>
      <c r="M42" s="536"/>
    </row>
    <row r="43" spans="1:15" ht="2.25" customHeight="1" x14ac:dyDescent="0.3">
      <c r="A43" s="531"/>
      <c r="M43" s="551"/>
    </row>
    <row r="44" spans="1:15" ht="18.75" customHeight="1" x14ac:dyDescent="0.3">
      <c r="A44" s="531" t="s">
        <v>3</v>
      </c>
      <c r="C44" s="532" t="s">
        <v>4</v>
      </c>
      <c r="F44" s="534" t="str">
        <f>F8</f>
        <v>MES:</v>
      </c>
      <c r="J44" s="534" t="s">
        <v>211</v>
      </c>
      <c r="K44" s="532"/>
      <c r="M44" s="536" t="str">
        <f>M8</f>
        <v>VIGENCIA: 2018</v>
      </c>
    </row>
    <row r="45" spans="1:15" ht="4.5" customHeight="1" thickBot="1" x14ac:dyDescent="0.35">
      <c r="A45" s="552"/>
      <c r="B45" s="553"/>
      <c r="C45" s="553"/>
      <c r="D45" s="553"/>
      <c r="E45" s="554"/>
      <c r="F45" s="555"/>
      <c r="G45" s="555"/>
      <c r="H45" s="555"/>
      <c r="I45" s="555"/>
      <c r="J45" s="555"/>
      <c r="K45" s="555"/>
      <c r="L45" s="555"/>
      <c r="M45" s="556"/>
    </row>
    <row r="46" spans="1:15" ht="14.25" customHeight="1" thickBot="1" x14ac:dyDescent="0.35">
      <c r="A46" s="780"/>
      <c r="B46" s="781"/>
      <c r="C46" s="781"/>
      <c r="D46" s="781"/>
      <c r="E46" s="781"/>
      <c r="F46" s="781"/>
      <c r="G46" s="781"/>
      <c r="H46" s="781"/>
      <c r="I46" s="781"/>
      <c r="J46" s="781"/>
      <c r="K46" s="781"/>
      <c r="L46" s="781"/>
      <c r="M46" s="782"/>
    </row>
    <row r="47" spans="1:15" ht="64.5" customHeight="1" thickBot="1" x14ac:dyDescent="0.35">
      <c r="A47" s="623" t="s">
        <v>174</v>
      </c>
      <c r="B47" s="624"/>
      <c r="C47" s="624" t="s">
        <v>175</v>
      </c>
      <c r="D47" s="625" t="s">
        <v>176</v>
      </c>
      <c r="E47" s="626" t="s">
        <v>177</v>
      </c>
      <c r="F47" s="625" t="s">
        <v>178</v>
      </c>
      <c r="G47" s="625"/>
      <c r="H47" s="625"/>
      <c r="I47" s="625"/>
      <c r="J47" s="625" t="s">
        <v>179</v>
      </c>
      <c r="K47" s="625" t="s">
        <v>180</v>
      </c>
      <c r="L47" s="625" t="s">
        <v>181</v>
      </c>
      <c r="M47" s="627" t="s">
        <v>182</v>
      </c>
    </row>
    <row r="48" spans="1:15" s="533" customFormat="1" ht="33" customHeight="1" x14ac:dyDescent="0.3">
      <c r="A48" s="628">
        <v>2405</v>
      </c>
      <c r="B48" s="629"/>
      <c r="C48" s="629" t="s">
        <v>158</v>
      </c>
      <c r="D48" s="630">
        <f>+D49</f>
        <v>183746710.66</v>
      </c>
      <c r="E48" s="573">
        <f>+E49</f>
        <v>0</v>
      </c>
      <c r="F48" s="572">
        <f t="shared" ref="F48:F59" si="2">+D48-E48</f>
        <v>183746710.66</v>
      </c>
      <c r="G48" s="630"/>
      <c r="H48" s="630"/>
      <c r="I48" s="631"/>
      <c r="J48" s="572">
        <f>+J49</f>
        <v>103714536.67</v>
      </c>
      <c r="K48" s="572"/>
      <c r="L48" s="572"/>
      <c r="M48" s="632">
        <f>+M49</f>
        <v>103714536.67</v>
      </c>
      <c r="O48" s="569">
        <f t="shared" ref="O48:O54" si="3">+M48/F48</f>
        <v>0.56444295681521406</v>
      </c>
    </row>
    <row r="49" spans="1:16" s="533" customFormat="1" ht="23.25" customHeight="1" x14ac:dyDescent="0.3">
      <c r="A49" s="633">
        <v>2405600</v>
      </c>
      <c r="B49" s="604"/>
      <c r="C49" s="604" t="s">
        <v>73</v>
      </c>
      <c r="D49" s="634">
        <f>+D50</f>
        <v>183746710.66</v>
      </c>
      <c r="E49" s="579">
        <f>+E50</f>
        <v>0</v>
      </c>
      <c r="F49" s="578">
        <f t="shared" si="2"/>
        <v>183746710.66</v>
      </c>
      <c r="G49" s="634"/>
      <c r="H49" s="634"/>
      <c r="I49" s="635"/>
      <c r="J49" s="578">
        <f>+J50</f>
        <v>103714536.67</v>
      </c>
      <c r="K49" s="578"/>
      <c r="L49" s="578"/>
      <c r="M49" s="583">
        <f>+M50</f>
        <v>103714536.67</v>
      </c>
      <c r="O49" s="569">
        <f t="shared" si="3"/>
        <v>0.56444295681521406</v>
      </c>
    </row>
    <row r="50" spans="1:16" s="533" customFormat="1" ht="62.25" customHeight="1" x14ac:dyDescent="0.3">
      <c r="A50" s="633">
        <v>24056001</v>
      </c>
      <c r="B50" s="604">
        <v>20</v>
      </c>
      <c r="C50" s="604" t="s">
        <v>78</v>
      </c>
      <c r="D50" s="634">
        <v>183746710.66</v>
      </c>
      <c r="E50" s="579">
        <v>0</v>
      </c>
      <c r="F50" s="578">
        <f t="shared" si="2"/>
        <v>183746710.66</v>
      </c>
      <c r="G50" s="634"/>
      <c r="H50" s="634"/>
      <c r="I50" s="635"/>
      <c r="J50" s="578">
        <v>103714536.67</v>
      </c>
      <c r="K50" s="578"/>
      <c r="L50" s="578"/>
      <c r="M50" s="583">
        <v>103714536.67</v>
      </c>
      <c r="O50" s="569">
        <f t="shared" si="3"/>
        <v>0.56444295681521406</v>
      </c>
    </row>
    <row r="51" spans="1:16" s="533" customFormat="1" ht="57.75" customHeight="1" x14ac:dyDescent="0.3">
      <c r="A51" s="633">
        <v>2499</v>
      </c>
      <c r="B51" s="604"/>
      <c r="C51" s="604" t="s">
        <v>159</v>
      </c>
      <c r="D51" s="634">
        <f>+D52</f>
        <v>14302195605.43</v>
      </c>
      <c r="E51" s="578">
        <f>+E52</f>
        <v>33952470</v>
      </c>
      <c r="F51" s="634">
        <f t="shared" si="2"/>
        <v>14268243135.43</v>
      </c>
      <c r="G51" s="634"/>
      <c r="H51" s="634"/>
      <c r="I51" s="635"/>
      <c r="J51" s="578">
        <f>+J52</f>
        <v>2739310097</v>
      </c>
      <c r="K51" s="578">
        <f>+K52</f>
        <v>0</v>
      </c>
      <c r="L51" s="578">
        <f>+L52</f>
        <v>0</v>
      </c>
      <c r="M51" s="583">
        <f>+M52</f>
        <v>2640378904</v>
      </c>
      <c r="O51" s="569">
        <f t="shared" si="3"/>
        <v>0.18505283929761315</v>
      </c>
      <c r="P51" s="636">
        <f>+M51-10384330698</f>
        <v>-7743951794</v>
      </c>
    </row>
    <row r="52" spans="1:16" s="533" customFormat="1" ht="15.75" customHeight="1" x14ac:dyDescent="0.3">
      <c r="A52" s="633">
        <v>2499600</v>
      </c>
      <c r="B52" s="604"/>
      <c r="C52" s="604" t="s">
        <v>73</v>
      </c>
      <c r="D52" s="634">
        <f>SUM(D53:D58)</f>
        <v>14302195605.43</v>
      </c>
      <c r="E52" s="578">
        <f>SUM(E53:E58)</f>
        <v>33952470</v>
      </c>
      <c r="F52" s="634">
        <f t="shared" si="2"/>
        <v>14268243135.43</v>
      </c>
      <c r="G52" s="634"/>
      <c r="H52" s="634"/>
      <c r="I52" s="635"/>
      <c r="J52" s="634">
        <f>SUM(J53:J58)</f>
        <v>2739310097</v>
      </c>
      <c r="K52" s="578">
        <v>0</v>
      </c>
      <c r="L52" s="578">
        <v>0</v>
      </c>
      <c r="M52" s="637">
        <f>SUM(M53:M58)</f>
        <v>2640378904</v>
      </c>
      <c r="O52" s="569">
        <f t="shared" si="3"/>
        <v>0.18505283929761315</v>
      </c>
    </row>
    <row r="53" spans="1:16" s="533" customFormat="1" ht="32.25" customHeight="1" x14ac:dyDescent="0.3">
      <c r="A53" s="633">
        <v>249906001</v>
      </c>
      <c r="B53" s="604">
        <v>10</v>
      </c>
      <c r="C53" s="604" t="s">
        <v>80</v>
      </c>
      <c r="D53" s="634">
        <v>2607722263</v>
      </c>
      <c r="E53" s="579">
        <v>7080500</v>
      </c>
      <c r="F53" s="578">
        <f t="shared" si="2"/>
        <v>2600641763</v>
      </c>
      <c r="G53" s="634"/>
      <c r="H53" s="634"/>
      <c r="I53" s="635"/>
      <c r="J53" s="638">
        <v>13090000</v>
      </c>
      <c r="K53" s="638"/>
      <c r="L53" s="638"/>
      <c r="M53" s="639">
        <v>0</v>
      </c>
      <c r="O53" s="569">
        <f t="shared" si="3"/>
        <v>0</v>
      </c>
    </row>
    <row r="54" spans="1:16" s="533" customFormat="1" ht="45" customHeight="1" x14ac:dyDescent="0.3">
      <c r="A54" s="633">
        <v>249906001</v>
      </c>
      <c r="B54" s="604">
        <v>13</v>
      </c>
      <c r="C54" s="604" t="s">
        <v>80</v>
      </c>
      <c r="D54" s="634">
        <v>459103190</v>
      </c>
      <c r="E54" s="579">
        <v>0</v>
      </c>
      <c r="F54" s="578">
        <f t="shared" si="2"/>
        <v>459103190</v>
      </c>
      <c r="G54" s="634"/>
      <c r="H54" s="634"/>
      <c r="I54" s="635"/>
      <c r="J54" s="638">
        <v>85841193</v>
      </c>
      <c r="K54" s="638"/>
      <c r="L54" s="638"/>
      <c r="M54" s="639">
        <v>0</v>
      </c>
      <c r="O54" s="569">
        <f t="shared" si="3"/>
        <v>0</v>
      </c>
    </row>
    <row r="55" spans="1:16" s="533" customFormat="1" ht="39" customHeight="1" x14ac:dyDescent="0.3">
      <c r="A55" s="633">
        <v>249906001</v>
      </c>
      <c r="B55" s="604">
        <v>20</v>
      </c>
      <c r="C55" s="604" t="s">
        <v>80</v>
      </c>
      <c r="D55" s="634">
        <v>8783151039</v>
      </c>
      <c r="E55" s="579">
        <v>14955774</v>
      </c>
      <c r="F55" s="578">
        <f t="shared" si="2"/>
        <v>8768195265</v>
      </c>
      <c r="G55" s="634"/>
      <c r="H55" s="634"/>
      <c r="I55" s="635"/>
      <c r="J55" s="638">
        <v>2059764380</v>
      </c>
      <c r="K55" s="638"/>
      <c r="L55" s="638"/>
      <c r="M55" s="639">
        <v>2059764380</v>
      </c>
      <c r="O55" s="569"/>
    </row>
    <row r="56" spans="1:16" s="533" customFormat="1" ht="52.5" customHeight="1" x14ac:dyDescent="0.3">
      <c r="A56" s="633">
        <v>249906002</v>
      </c>
      <c r="B56" s="604">
        <v>21</v>
      </c>
      <c r="C56" s="604" t="s">
        <v>160</v>
      </c>
      <c r="D56" s="634">
        <v>18914800</v>
      </c>
      <c r="E56" s="579">
        <v>2016800</v>
      </c>
      <c r="F56" s="578">
        <f t="shared" si="2"/>
        <v>16898000</v>
      </c>
      <c r="G56" s="634"/>
      <c r="H56" s="634"/>
      <c r="I56" s="635"/>
      <c r="J56" s="578">
        <v>16898000</v>
      </c>
      <c r="K56" s="578"/>
      <c r="L56" s="578"/>
      <c r="M56" s="583">
        <v>16898000</v>
      </c>
      <c r="O56" s="569"/>
    </row>
    <row r="57" spans="1:16" s="533" customFormat="1" ht="63.75" customHeight="1" x14ac:dyDescent="0.3">
      <c r="A57" s="633">
        <v>249906003</v>
      </c>
      <c r="B57" s="604">
        <v>20</v>
      </c>
      <c r="C57" s="604" t="s">
        <v>79</v>
      </c>
      <c r="D57" s="634">
        <v>820725497.42999995</v>
      </c>
      <c r="E57" s="579">
        <v>0</v>
      </c>
      <c r="F57" s="578">
        <f t="shared" si="2"/>
        <v>820725497.42999995</v>
      </c>
      <c r="G57" s="634"/>
      <c r="H57" s="634"/>
      <c r="I57" s="635"/>
      <c r="J57" s="578">
        <v>151041278</v>
      </c>
      <c r="K57" s="578"/>
      <c r="L57" s="578"/>
      <c r="M57" s="583">
        <v>151041278</v>
      </c>
      <c r="O57" s="569"/>
    </row>
    <row r="58" spans="1:16" s="533" customFormat="1" ht="37.799999999999997" customHeight="1" thickBot="1" x14ac:dyDescent="0.35">
      <c r="A58" s="640">
        <v>249906004</v>
      </c>
      <c r="B58" s="607">
        <v>20</v>
      </c>
      <c r="C58" s="607" t="s">
        <v>161</v>
      </c>
      <c r="D58" s="641">
        <v>1612578816</v>
      </c>
      <c r="E58" s="609">
        <f>2453972+7445424</f>
        <v>9899396</v>
      </c>
      <c r="F58" s="610">
        <f t="shared" si="2"/>
        <v>1602679420</v>
      </c>
      <c r="G58" s="641"/>
      <c r="H58" s="641"/>
      <c r="I58" s="642"/>
      <c r="J58" s="643">
        <v>412675246</v>
      </c>
      <c r="K58" s="610"/>
      <c r="L58" s="610"/>
      <c r="M58" s="644">
        <v>412675246</v>
      </c>
      <c r="O58" s="569">
        <f>+M58/F58</f>
        <v>0.25749082495861836</v>
      </c>
    </row>
    <row r="59" spans="1:16" ht="16.2" thickBot="1" x14ac:dyDescent="0.35">
      <c r="A59" s="769" t="s">
        <v>184</v>
      </c>
      <c r="B59" s="770"/>
      <c r="C59" s="770"/>
      <c r="D59" s="645">
        <f>+D12+D25</f>
        <v>413196796341.73999</v>
      </c>
      <c r="E59" s="645">
        <f>+E12+E25</f>
        <v>33952470</v>
      </c>
      <c r="F59" s="645">
        <f t="shared" si="2"/>
        <v>413162843871.73999</v>
      </c>
      <c r="G59" s="646"/>
      <c r="H59" s="646"/>
      <c r="I59" s="647" t="e">
        <f>+I20+#REF!+#REF!+I26+I51+#REF!</f>
        <v>#REF!</v>
      </c>
      <c r="J59" s="648">
        <f>+J12+J25</f>
        <v>3536845579.2799997</v>
      </c>
      <c r="K59" s="645" t="e">
        <f>+K12+K25</f>
        <v>#REF!</v>
      </c>
      <c r="L59" s="645" t="e">
        <f>+L12+L25</f>
        <v>#REF!</v>
      </c>
      <c r="M59" s="648">
        <f>+M12+M25</f>
        <v>3256424369.5599999</v>
      </c>
      <c r="O59" s="569">
        <f>+M59/F59</f>
        <v>7.881697054469174E-3</v>
      </c>
    </row>
    <row r="60" spans="1:16" ht="10.5" customHeight="1" x14ac:dyDescent="0.3">
      <c r="A60" s="545"/>
      <c r="B60" s="546"/>
      <c r="C60" s="546"/>
      <c r="D60" s="548"/>
      <c r="E60" s="649"/>
      <c r="F60" s="548"/>
      <c r="G60" s="549"/>
      <c r="H60" s="548"/>
      <c r="I60" s="548" t="s">
        <v>185</v>
      </c>
      <c r="J60" s="548"/>
      <c r="K60" s="548" t="s">
        <v>186</v>
      </c>
      <c r="L60" s="548"/>
      <c r="M60" s="549"/>
    </row>
    <row r="61" spans="1:16" x14ac:dyDescent="0.3">
      <c r="A61" s="531"/>
      <c r="D61" s="534"/>
      <c r="E61" s="620"/>
      <c r="G61" s="536"/>
      <c r="M61" s="536"/>
    </row>
    <row r="62" spans="1:16" x14ac:dyDescent="0.3">
      <c r="A62" s="531"/>
      <c r="D62" s="534"/>
      <c r="E62" s="620"/>
      <c r="G62" s="536"/>
      <c r="M62" s="536"/>
    </row>
    <row r="63" spans="1:16" x14ac:dyDescent="0.3">
      <c r="A63" s="531"/>
      <c r="D63" s="534"/>
      <c r="E63" s="620"/>
      <c r="G63" s="536"/>
      <c r="M63" s="536"/>
    </row>
    <row r="64" spans="1:16" x14ac:dyDescent="0.3">
      <c r="A64" s="650" t="s">
        <v>83</v>
      </c>
      <c r="B64" s="651"/>
      <c r="C64" s="651"/>
      <c r="D64" s="651"/>
      <c r="E64" s="652"/>
      <c r="F64" s="652" t="s">
        <v>84</v>
      </c>
      <c r="G64" s="652"/>
      <c r="H64" s="653"/>
      <c r="I64" s="654"/>
      <c r="J64" s="535"/>
      <c r="K64" s="655"/>
      <c r="L64" s="535"/>
      <c r="M64" s="656"/>
      <c r="N64" s="654"/>
    </row>
    <row r="65" spans="1:14" x14ac:dyDescent="0.3">
      <c r="A65" s="657" t="s">
        <v>193</v>
      </c>
      <c r="B65" s="651"/>
      <c r="C65" s="651"/>
      <c r="D65" s="651"/>
      <c r="E65" s="658"/>
      <c r="F65" s="658" t="s">
        <v>85</v>
      </c>
      <c r="G65" s="658"/>
      <c r="H65" s="659"/>
      <c r="I65" s="654"/>
      <c r="J65" s="535"/>
      <c r="K65" s="660"/>
      <c r="L65" s="535"/>
      <c r="M65" s="656"/>
      <c r="N65" s="654"/>
    </row>
    <row r="66" spans="1:14" x14ac:dyDescent="0.3">
      <c r="A66" s="657" t="s">
        <v>194</v>
      </c>
      <c r="B66" s="651"/>
      <c r="C66" s="651"/>
      <c r="D66" s="651"/>
      <c r="E66" s="661"/>
      <c r="F66" s="661" t="s">
        <v>86</v>
      </c>
      <c r="G66" s="652"/>
      <c r="H66" s="653"/>
      <c r="I66" s="654"/>
      <c r="J66" s="535"/>
      <c r="K66" s="655"/>
      <c r="L66" s="535"/>
      <c r="M66" s="656"/>
      <c r="N66" s="654"/>
    </row>
    <row r="67" spans="1:14" x14ac:dyDescent="0.3">
      <c r="A67" s="657"/>
      <c r="B67" s="651"/>
      <c r="C67" s="651"/>
      <c r="D67" s="651"/>
      <c r="E67" s="658"/>
      <c r="F67" s="658"/>
      <c r="G67" s="658"/>
      <c r="H67" s="659"/>
      <c r="I67" s="535"/>
      <c r="J67" s="535"/>
      <c r="K67" s="535"/>
      <c r="L67" s="535"/>
      <c r="M67" s="656"/>
      <c r="N67" s="654"/>
    </row>
    <row r="68" spans="1:14" x14ac:dyDescent="0.3">
      <c r="A68" s="650"/>
      <c r="B68" s="651"/>
      <c r="C68" s="651"/>
      <c r="D68" s="661"/>
      <c r="E68" s="662"/>
      <c r="F68" s="661"/>
      <c r="G68" s="653"/>
      <c r="H68" s="535"/>
      <c r="I68" s="535"/>
      <c r="J68" s="535"/>
      <c r="K68" s="535"/>
      <c r="L68" s="535"/>
      <c r="M68" s="656"/>
      <c r="N68" s="654"/>
    </row>
    <row r="69" spans="1:14" x14ac:dyDescent="0.3">
      <c r="A69" s="650"/>
      <c r="B69" s="658"/>
      <c r="C69" s="658" t="s">
        <v>164</v>
      </c>
      <c r="D69" s="658" t="s">
        <v>88</v>
      </c>
      <c r="E69" s="658"/>
      <c r="F69" s="661"/>
      <c r="G69" s="661"/>
      <c r="H69" s="661"/>
      <c r="I69" s="663"/>
      <c r="J69" s="658" t="s">
        <v>191</v>
      </c>
      <c r="K69" s="658"/>
      <c r="L69" s="658"/>
      <c r="M69" s="659"/>
      <c r="N69" s="654"/>
    </row>
    <row r="70" spans="1:14" x14ac:dyDescent="0.3">
      <c r="A70" s="657"/>
      <c r="B70" s="658" t="s">
        <v>187</v>
      </c>
      <c r="C70" s="658"/>
      <c r="D70" s="658" t="s">
        <v>90</v>
      </c>
      <c r="E70" s="658"/>
      <c r="F70" s="658"/>
      <c r="G70" s="658"/>
      <c r="H70" s="658"/>
      <c r="I70" s="659"/>
      <c r="J70" s="661" t="s">
        <v>188</v>
      </c>
      <c r="K70" s="661"/>
      <c r="L70" s="661"/>
      <c r="M70" s="663"/>
      <c r="N70" s="654"/>
    </row>
    <row r="71" spans="1:14" x14ac:dyDescent="0.3">
      <c r="A71" s="650"/>
      <c r="B71" s="658" t="s">
        <v>189</v>
      </c>
      <c r="C71" s="658"/>
      <c r="D71" s="658" t="s">
        <v>93</v>
      </c>
      <c r="E71" s="658"/>
      <c r="F71" s="661"/>
      <c r="G71" s="661"/>
      <c r="H71" s="661"/>
      <c r="I71" s="663"/>
      <c r="J71" s="658" t="s">
        <v>172</v>
      </c>
      <c r="K71" s="658"/>
      <c r="L71" s="658"/>
      <c r="M71" s="659"/>
      <c r="N71" s="654"/>
    </row>
    <row r="72" spans="1:14" x14ac:dyDescent="0.3">
      <c r="A72" s="657"/>
      <c r="B72" s="651"/>
      <c r="C72" s="658"/>
      <c r="D72" s="658"/>
      <c r="E72" s="658"/>
      <c r="F72" s="658"/>
      <c r="G72" s="658"/>
      <c r="H72" s="658"/>
      <c r="I72" s="659"/>
      <c r="J72" s="661"/>
      <c r="K72" s="661"/>
      <c r="L72" s="661"/>
      <c r="M72" s="663"/>
      <c r="N72" s="654"/>
    </row>
    <row r="73" spans="1:14" ht="6.75" customHeight="1" thickBot="1" x14ac:dyDescent="0.35">
      <c r="A73" s="552"/>
      <c r="B73" s="553"/>
      <c r="C73" s="664"/>
      <c r="D73" s="664"/>
      <c r="E73" s="665"/>
      <c r="F73" s="666"/>
      <c r="G73" s="666"/>
      <c r="H73" s="666"/>
      <c r="I73" s="666"/>
      <c r="J73" s="666"/>
      <c r="K73" s="666"/>
      <c r="L73" s="666"/>
      <c r="M73" s="667"/>
      <c r="N73" s="654"/>
    </row>
  </sheetData>
  <mergeCells count="7">
    <mergeCell ref="A59:C59"/>
    <mergeCell ref="A3:M3"/>
    <mergeCell ref="A4:M4"/>
    <mergeCell ref="A10:M10"/>
    <mergeCell ref="A39:M39"/>
    <mergeCell ref="A40:M40"/>
    <mergeCell ref="A46:M4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landscape" horizontalDpi="4294967294" r:id="rId1"/>
  <rowBreaks count="1" manualBreakCount="1">
    <brk id="36" max="12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30"/>
  <sheetViews>
    <sheetView topLeftCell="D67" zoomScaleNormal="100" workbookViewId="0">
      <selection activeCell="I73" sqref="I73:BX80"/>
    </sheetView>
  </sheetViews>
  <sheetFormatPr baseColWidth="10" defaultColWidth="11.44140625" defaultRowHeight="14.4" x14ac:dyDescent="0.3"/>
  <cols>
    <col min="1" max="1" width="20.33203125" style="1" customWidth="1"/>
    <col min="2" max="2" width="7.33203125" style="1" customWidth="1"/>
    <col min="3" max="3" width="51.44140625" style="1" customWidth="1"/>
    <col min="4" max="4" width="23.44140625" style="3" customWidth="1"/>
    <col min="5" max="5" width="19.44140625" style="4" customWidth="1"/>
    <col min="6" max="6" width="20" style="3" customWidth="1"/>
    <col min="7" max="7" width="25.109375" style="3" customWidth="1"/>
    <col min="8" max="8" width="4.44140625" style="1" customWidth="1"/>
    <col min="9" max="256" width="11.44140625" style="1"/>
    <col min="257" max="257" width="20.33203125" style="1" customWidth="1"/>
    <col min="258" max="258" width="7.33203125" style="1" customWidth="1"/>
    <col min="259" max="259" width="51.44140625" style="1" customWidth="1"/>
    <col min="260" max="260" width="23.44140625" style="1" customWidth="1"/>
    <col min="261" max="261" width="19.44140625" style="1" customWidth="1"/>
    <col min="262" max="262" width="20" style="1" customWidth="1"/>
    <col min="263" max="263" width="25.109375" style="1" customWidth="1"/>
    <col min="264" max="264" width="4.44140625" style="1" customWidth="1"/>
    <col min="265" max="512" width="11.44140625" style="1"/>
    <col min="513" max="513" width="20.33203125" style="1" customWidth="1"/>
    <col min="514" max="514" width="7.33203125" style="1" customWidth="1"/>
    <col min="515" max="515" width="51.44140625" style="1" customWidth="1"/>
    <col min="516" max="516" width="23.44140625" style="1" customWidth="1"/>
    <col min="517" max="517" width="19.44140625" style="1" customWidth="1"/>
    <col min="518" max="518" width="20" style="1" customWidth="1"/>
    <col min="519" max="519" width="25.109375" style="1" customWidth="1"/>
    <col min="520" max="520" width="4.44140625" style="1" customWidth="1"/>
    <col min="521" max="768" width="11.44140625" style="1"/>
    <col min="769" max="769" width="20.33203125" style="1" customWidth="1"/>
    <col min="770" max="770" width="7.33203125" style="1" customWidth="1"/>
    <col min="771" max="771" width="51.44140625" style="1" customWidth="1"/>
    <col min="772" max="772" width="23.44140625" style="1" customWidth="1"/>
    <col min="773" max="773" width="19.44140625" style="1" customWidth="1"/>
    <col min="774" max="774" width="20" style="1" customWidth="1"/>
    <col min="775" max="775" width="25.109375" style="1" customWidth="1"/>
    <col min="776" max="776" width="4.44140625" style="1" customWidth="1"/>
    <col min="777" max="1024" width="11.44140625" style="1"/>
    <col min="1025" max="1025" width="20.33203125" style="1" customWidth="1"/>
    <col min="1026" max="1026" width="7.33203125" style="1" customWidth="1"/>
    <col min="1027" max="1027" width="51.44140625" style="1" customWidth="1"/>
    <col min="1028" max="1028" width="23.44140625" style="1" customWidth="1"/>
    <col min="1029" max="1029" width="19.44140625" style="1" customWidth="1"/>
    <col min="1030" max="1030" width="20" style="1" customWidth="1"/>
    <col min="1031" max="1031" width="25.109375" style="1" customWidth="1"/>
    <col min="1032" max="1032" width="4.44140625" style="1" customWidth="1"/>
    <col min="1033" max="1280" width="11.44140625" style="1"/>
    <col min="1281" max="1281" width="20.33203125" style="1" customWidth="1"/>
    <col min="1282" max="1282" width="7.33203125" style="1" customWidth="1"/>
    <col min="1283" max="1283" width="51.44140625" style="1" customWidth="1"/>
    <col min="1284" max="1284" width="23.44140625" style="1" customWidth="1"/>
    <col min="1285" max="1285" width="19.44140625" style="1" customWidth="1"/>
    <col min="1286" max="1286" width="20" style="1" customWidth="1"/>
    <col min="1287" max="1287" width="25.109375" style="1" customWidth="1"/>
    <col min="1288" max="1288" width="4.44140625" style="1" customWidth="1"/>
    <col min="1289" max="1536" width="11.44140625" style="1"/>
    <col min="1537" max="1537" width="20.33203125" style="1" customWidth="1"/>
    <col min="1538" max="1538" width="7.33203125" style="1" customWidth="1"/>
    <col min="1539" max="1539" width="51.44140625" style="1" customWidth="1"/>
    <col min="1540" max="1540" width="23.44140625" style="1" customWidth="1"/>
    <col min="1541" max="1541" width="19.44140625" style="1" customWidth="1"/>
    <col min="1542" max="1542" width="20" style="1" customWidth="1"/>
    <col min="1543" max="1543" width="25.109375" style="1" customWidth="1"/>
    <col min="1544" max="1544" width="4.44140625" style="1" customWidth="1"/>
    <col min="1545" max="1792" width="11.44140625" style="1"/>
    <col min="1793" max="1793" width="20.33203125" style="1" customWidth="1"/>
    <col min="1794" max="1794" width="7.33203125" style="1" customWidth="1"/>
    <col min="1795" max="1795" width="51.44140625" style="1" customWidth="1"/>
    <col min="1796" max="1796" width="23.44140625" style="1" customWidth="1"/>
    <col min="1797" max="1797" width="19.44140625" style="1" customWidth="1"/>
    <col min="1798" max="1798" width="20" style="1" customWidth="1"/>
    <col min="1799" max="1799" width="25.109375" style="1" customWidth="1"/>
    <col min="1800" max="1800" width="4.44140625" style="1" customWidth="1"/>
    <col min="1801" max="2048" width="11.44140625" style="1"/>
    <col min="2049" max="2049" width="20.33203125" style="1" customWidth="1"/>
    <col min="2050" max="2050" width="7.33203125" style="1" customWidth="1"/>
    <col min="2051" max="2051" width="51.44140625" style="1" customWidth="1"/>
    <col min="2052" max="2052" width="23.44140625" style="1" customWidth="1"/>
    <col min="2053" max="2053" width="19.44140625" style="1" customWidth="1"/>
    <col min="2054" max="2054" width="20" style="1" customWidth="1"/>
    <col min="2055" max="2055" width="25.109375" style="1" customWidth="1"/>
    <col min="2056" max="2056" width="4.44140625" style="1" customWidth="1"/>
    <col min="2057" max="2304" width="11.44140625" style="1"/>
    <col min="2305" max="2305" width="20.33203125" style="1" customWidth="1"/>
    <col min="2306" max="2306" width="7.33203125" style="1" customWidth="1"/>
    <col min="2307" max="2307" width="51.44140625" style="1" customWidth="1"/>
    <col min="2308" max="2308" width="23.44140625" style="1" customWidth="1"/>
    <col min="2309" max="2309" width="19.44140625" style="1" customWidth="1"/>
    <col min="2310" max="2310" width="20" style="1" customWidth="1"/>
    <col min="2311" max="2311" width="25.109375" style="1" customWidth="1"/>
    <col min="2312" max="2312" width="4.44140625" style="1" customWidth="1"/>
    <col min="2313" max="2560" width="11.44140625" style="1"/>
    <col min="2561" max="2561" width="20.33203125" style="1" customWidth="1"/>
    <col min="2562" max="2562" width="7.33203125" style="1" customWidth="1"/>
    <col min="2563" max="2563" width="51.44140625" style="1" customWidth="1"/>
    <col min="2564" max="2564" width="23.44140625" style="1" customWidth="1"/>
    <col min="2565" max="2565" width="19.44140625" style="1" customWidth="1"/>
    <col min="2566" max="2566" width="20" style="1" customWidth="1"/>
    <col min="2567" max="2567" width="25.109375" style="1" customWidth="1"/>
    <col min="2568" max="2568" width="4.44140625" style="1" customWidth="1"/>
    <col min="2569" max="2816" width="11.44140625" style="1"/>
    <col min="2817" max="2817" width="20.33203125" style="1" customWidth="1"/>
    <col min="2818" max="2818" width="7.33203125" style="1" customWidth="1"/>
    <col min="2819" max="2819" width="51.44140625" style="1" customWidth="1"/>
    <col min="2820" max="2820" width="23.44140625" style="1" customWidth="1"/>
    <col min="2821" max="2821" width="19.44140625" style="1" customWidth="1"/>
    <col min="2822" max="2822" width="20" style="1" customWidth="1"/>
    <col min="2823" max="2823" width="25.109375" style="1" customWidth="1"/>
    <col min="2824" max="2824" width="4.44140625" style="1" customWidth="1"/>
    <col min="2825" max="3072" width="11.44140625" style="1"/>
    <col min="3073" max="3073" width="20.33203125" style="1" customWidth="1"/>
    <col min="3074" max="3074" width="7.33203125" style="1" customWidth="1"/>
    <col min="3075" max="3075" width="51.44140625" style="1" customWidth="1"/>
    <col min="3076" max="3076" width="23.44140625" style="1" customWidth="1"/>
    <col min="3077" max="3077" width="19.44140625" style="1" customWidth="1"/>
    <col min="3078" max="3078" width="20" style="1" customWidth="1"/>
    <col min="3079" max="3079" width="25.109375" style="1" customWidth="1"/>
    <col min="3080" max="3080" width="4.44140625" style="1" customWidth="1"/>
    <col min="3081" max="3328" width="11.44140625" style="1"/>
    <col min="3329" max="3329" width="20.33203125" style="1" customWidth="1"/>
    <col min="3330" max="3330" width="7.33203125" style="1" customWidth="1"/>
    <col min="3331" max="3331" width="51.44140625" style="1" customWidth="1"/>
    <col min="3332" max="3332" width="23.44140625" style="1" customWidth="1"/>
    <col min="3333" max="3333" width="19.44140625" style="1" customWidth="1"/>
    <col min="3334" max="3334" width="20" style="1" customWidth="1"/>
    <col min="3335" max="3335" width="25.109375" style="1" customWidth="1"/>
    <col min="3336" max="3336" width="4.44140625" style="1" customWidth="1"/>
    <col min="3337" max="3584" width="11.44140625" style="1"/>
    <col min="3585" max="3585" width="20.33203125" style="1" customWidth="1"/>
    <col min="3586" max="3586" width="7.33203125" style="1" customWidth="1"/>
    <col min="3587" max="3587" width="51.44140625" style="1" customWidth="1"/>
    <col min="3588" max="3588" width="23.44140625" style="1" customWidth="1"/>
    <col min="3589" max="3589" width="19.44140625" style="1" customWidth="1"/>
    <col min="3590" max="3590" width="20" style="1" customWidth="1"/>
    <col min="3591" max="3591" width="25.109375" style="1" customWidth="1"/>
    <col min="3592" max="3592" width="4.44140625" style="1" customWidth="1"/>
    <col min="3593" max="3840" width="11.44140625" style="1"/>
    <col min="3841" max="3841" width="20.33203125" style="1" customWidth="1"/>
    <col min="3842" max="3842" width="7.33203125" style="1" customWidth="1"/>
    <col min="3843" max="3843" width="51.44140625" style="1" customWidth="1"/>
    <col min="3844" max="3844" width="23.44140625" style="1" customWidth="1"/>
    <col min="3845" max="3845" width="19.44140625" style="1" customWidth="1"/>
    <col min="3846" max="3846" width="20" style="1" customWidth="1"/>
    <col min="3847" max="3847" width="25.109375" style="1" customWidth="1"/>
    <col min="3848" max="3848" width="4.44140625" style="1" customWidth="1"/>
    <col min="3849" max="4096" width="11.44140625" style="1"/>
    <col min="4097" max="4097" width="20.33203125" style="1" customWidth="1"/>
    <col min="4098" max="4098" width="7.33203125" style="1" customWidth="1"/>
    <col min="4099" max="4099" width="51.44140625" style="1" customWidth="1"/>
    <col min="4100" max="4100" width="23.44140625" style="1" customWidth="1"/>
    <col min="4101" max="4101" width="19.44140625" style="1" customWidth="1"/>
    <col min="4102" max="4102" width="20" style="1" customWidth="1"/>
    <col min="4103" max="4103" width="25.109375" style="1" customWidth="1"/>
    <col min="4104" max="4104" width="4.44140625" style="1" customWidth="1"/>
    <col min="4105" max="4352" width="11.44140625" style="1"/>
    <col min="4353" max="4353" width="20.33203125" style="1" customWidth="1"/>
    <col min="4354" max="4354" width="7.33203125" style="1" customWidth="1"/>
    <col min="4355" max="4355" width="51.44140625" style="1" customWidth="1"/>
    <col min="4356" max="4356" width="23.44140625" style="1" customWidth="1"/>
    <col min="4357" max="4357" width="19.44140625" style="1" customWidth="1"/>
    <col min="4358" max="4358" width="20" style="1" customWidth="1"/>
    <col min="4359" max="4359" width="25.109375" style="1" customWidth="1"/>
    <col min="4360" max="4360" width="4.44140625" style="1" customWidth="1"/>
    <col min="4361" max="4608" width="11.44140625" style="1"/>
    <col min="4609" max="4609" width="20.33203125" style="1" customWidth="1"/>
    <col min="4610" max="4610" width="7.33203125" style="1" customWidth="1"/>
    <col min="4611" max="4611" width="51.44140625" style="1" customWidth="1"/>
    <col min="4612" max="4612" width="23.44140625" style="1" customWidth="1"/>
    <col min="4613" max="4613" width="19.44140625" style="1" customWidth="1"/>
    <col min="4614" max="4614" width="20" style="1" customWidth="1"/>
    <col min="4615" max="4615" width="25.109375" style="1" customWidth="1"/>
    <col min="4616" max="4616" width="4.44140625" style="1" customWidth="1"/>
    <col min="4617" max="4864" width="11.44140625" style="1"/>
    <col min="4865" max="4865" width="20.33203125" style="1" customWidth="1"/>
    <col min="4866" max="4866" width="7.33203125" style="1" customWidth="1"/>
    <col min="4867" max="4867" width="51.44140625" style="1" customWidth="1"/>
    <col min="4868" max="4868" width="23.44140625" style="1" customWidth="1"/>
    <col min="4869" max="4869" width="19.44140625" style="1" customWidth="1"/>
    <col min="4870" max="4870" width="20" style="1" customWidth="1"/>
    <col min="4871" max="4871" width="25.109375" style="1" customWidth="1"/>
    <col min="4872" max="4872" width="4.44140625" style="1" customWidth="1"/>
    <col min="4873" max="5120" width="11.44140625" style="1"/>
    <col min="5121" max="5121" width="20.33203125" style="1" customWidth="1"/>
    <col min="5122" max="5122" width="7.33203125" style="1" customWidth="1"/>
    <col min="5123" max="5123" width="51.44140625" style="1" customWidth="1"/>
    <col min="5124" max="5124" width="23.44140625" style="1" customWidth="1"/>
    <col min="5125" max="5125" width="19.44140625" style="1" customWidth="1"/>
    <col min="5126" max="5126" width="20" style="1" customWidth="1"/>
    <col min="5127" max="5127" width="25.109375" style="1" customWidth="1"/>
    <col min="5128" max="5128" width="4.44140625" style="1" customWidth="1"/>
    <col min="5129" max="5376" width="11.44140625" style="1"/>
    <col min="5377" max="5377" width="20.33203125" style="1" customWidth="1"/>
    <col min="5378" max="5378" width="7.33203125" style="1" customWidth="1"/>
    <col min="5379" max="5379" width="51.44140625" style="1" customWidth="1"/>
    <col min="5380" max="5380" width="23.44140625" style="1" customWidth="1"/>
    <col min="5381" max="5381" width="19.44140625" style="1" customWidth="1"/>
    <col min="5382" max="5382" width="20" style="1" customWidth="1"/>
    <col min="5383" max="5383" width="25.109375" style="1" customWidth="1"/>
    <col min="5384" max="5384" width="4.44140625" style="1" customWidth="1"/>
    <col min="5385" max="5632" width="11.44140625" style="1"/>
    <col min="5633" max="5633" width="20.33203125" style="1" customWidth="1"/>
    <col min="5634" max="5634" width="7.33203125" style="1" customWidth="1"/>
    <col min="5635" max="5635" width="51.44140625" style="1" customWidth="1"/>
    <col min="5636" max="5636" width="23.44140625" style="1" customWidth="1"/>
    <col min="5637" max="5637" width="19.44140625" style="1" customWidth="1"/>
    <col min="5638" max="5638" width="20" style="1" customWidth="1"/>
    <col min="5639" max="5639" width="25.109375" style="1" customWidth="1"/>
    <col min="5640" max="5640" width="4.44140625" style="1" customWidth="1"/>
    <col min="5641" max="5888" width="11.44140625" style="1"/>
    <col min="5889" max="5889" width="20.33203125" style="1" customWidth="1"/>
    <col min="5890" max="5890" width="7.33203125" style="1" customWidth="1"/>
    <col min="5891" max="5891" width="51.44140625" style="1" customWidth="1"/>
    <col min="5892" max="5892" width="23.44140625" style="1" customWidth="1"/>
    <col min="5893" max="5893" width="19.44140625" style="1" customWidth="1"/>
    <col min="5894" max="5894" width="20" style="1" customWidth="1"/>
    <col min="5895" max="5895" width="25.109375" style="1" customWidth="1"/>
    <col min="5896" max="5896" width="4.44140625" style="1" customWidth="1"/>
    <col min="5897" max="6144" width="11.44140625" style="1"/>
    <col min="6145" max="6145" width="20.33203125" style="1" customWidth="1"/>
    <col min="6146" max="6146" width="7.33203125" style="1" customWidth="1"/>
    <col min="6147" max="6147" width="51.44140625" style="1" customWidth="1"/>
    <col min="6148" max="6148" width="23.44140625" style="1" customWidth="1"/>
    <col min="6149" max="6149" width="19.44140625" style="1" customWidth="1"/>
    <col min="6150" max="6150" width="20" style="1" customWidth="1"/>
    <col min="6151" max="6151" width="25.109375" style="1" customWidth="1"/>
    <col min="6152" max="6152" width="4.44140625" style="1" customWidth="1"/>
    <col min="6153" max="6400" width="11.44140625" style="1"/>
    <col min="6401" max="6401" width="20.33203125" style="1" customWidth="1"/>
    <col min="6402" max="6402" width="7.33203125" style="1" customWidth="1"/>
    <col min="6403" max="6403" width="51.44140625" style="1" customWidth="1"/>
    <col min="6404" max="6404" width="23.44140625" style="1" customWidth="1"/>
    <col min="6405" max="6405" width="19.44140625" style="1" customWidth="1"/>
    <col min="6406" max="6406" width="20" style="1" customWidth="1"/>
    <col min="6407" max="6407" width="25.109375" style="1" customWidth="1"/>
    <col min="6408" max="6408" width="4.44140625" style="1" customWidth="1"/>
    <col min="6409" max="6656" width="11.44140625" style="1"/>
    <col min="6657" max="6657" width="20.33203125" style="1" customWidth="1"/>
    <col min="6658" max="6658" width="7.33203125" style="1" customWidth="1"/>
    <col min="6659" max="6659" width="51.44140625" style="1" customWidth="1"/>
    <col min="6660" max="6660" width="23.44140625" style="1" customWidth="1"/>
    <col min="6661" max="6661" width="19.44140625" style="1" customWidth="1"/>
    <col min="6662" max="6662" width="20" style="1" customWidth="1"/>
    <col min="6663" max="6663" width="25.109375" style="1" customWidth="1"/>
    <col min="6664" max="6664" width="4.44140625" style="1" customWidth="1"/>
    <col min="6665" max="6912" width="11.44140625" style="1"/>
    <col min="6913" max="6913" width="20.33203125" style="1" customWidth="1"/>
    <col min="6914" max="6914" width="7.33203125" style="1" customWidth="1"/>
    <col min="6915" max="6915" width="51.44140625" style="1" customWidth="1"/>
    <col min="6916" max="6916" width="23.44140625" style="1" customWidth="1"/>
    <col min="6917" max="6917" width="19.44140625" style="1" customWidth="1"/>
    <col min="6918" max="6918" width="20" style="1" customWidth="1"/>
    <col min="6919" max="6919" width="25.109375" style="1" customWidth="1"/>
    <col min="6920" max="6920" width="4.44140625" style="1" customWidth="1"/>
    <col min="6921" max="7168" width="11.44140625" style="1"/>
    <col min="7169" max="7169" width="20.33203125" style="1" customWidth="1"/>
    <col min="7170" max="7170" width="7.33203125" style="1" customWidth="1"/>
    <col min="7171" max="7171" width="51.44140625" style="1" customWidth="1"/>
    <col min="7172" max="7172" width="23.44140625" style="1" customWidth="1"/>
    <col min="7173" max="7173" width="19.44140625" style="1" customWidth="1"/>
    <col min="7174" max="7174" width="20" style="1" customWidth="1"/>
    <col min="7175" max="7175" width="25.109375" style="1" customWidth="1"/>
    <col min="7176" max="7176" width="4.44140625" style="1" customWidth="1"/>
    <col min="7177" max="7424" width="11.44140625" style="1"/>
    <col min="7425" max="7425" width="20.33203125" style="1" customWidth="1"/>
    <col min="7426" max="7426" width="7.33203125" style="1" customWidth="1"/>
    <col min="7427" max="7427" width="51.44140625" style="1" customWidth="1"/>
    <col min="7428" max="7428" width="23.44140625" style="1" customWidth="1"/>
    <col min="7429" max="7429" width="19.44140625" style="1" customWidth="1"/>
    <col min="7430" max="7430" width="20" style="1" customWidth="1"/>
    <col min="7431" max="7431" width="25.109375" style="1" customWidth="1"/>
    <col min="7432" max="7432" width="4.44140625" style="1" customWidth="1"/>
    <col min="7433" max="7680" width="11.44140625" style="1"/>
    <col min="7681" max="7681" width="20.33203125" style="1" customWidth="1"/>
    <col min="7682" max="7682" width="7.33203125" style="1" customWidth="1"/>
    <col min="7683" max="7683" width="51.44140625" style="1" customWidth="1"/>
    <col min="7684" max="7684" width="23.44140625" style="1" customWidth="1"/>
    <col min="7685" max="7685" width="19.44140625" style="1" customWidth="1"/>
    <col min="7686" max="7686" width="20" style="1" customWidth="1"/>
    <col min="7687" max="7687" width="25.109375" style="1" customWidth="1"/>
    <col min="7688" max="7688" width="4.44140625" style="1" customWidth="1"/>
    <col min="7689" max="7936" width="11.44140625" style="1"/>
    <col min="7937" max="7937" width="20.33203125" style="1" customWidth="1"/>
    <col min="7938" max="7938" width="7.33203125" style="1" customWidth="1"/>
    <col min="7939" max="7939" width="51.44140625" style="1" customWidth="1"/>
    <col min="7940" max="7940" width="23.44140625" style="1" customWidth="1"/>
    <col min="7941" max="7941" width="19.44140625" style="1" customWidth="1"/>
    <col min="7942" max="7942" width="20" style="1" customWidth="1"/>
    <col min="7943" max="7943" width="25.109375" style="1" customWidth="1"/>
    <col min="7944" max="7944" width="4.44140625" style="1" customWidth="1"/>
    <col min="7945" max="8192" width="11.44140625" style="1"/>
    <col min="8193" max="8193" width="20.33203125" style="1" customWidth="1"/>
    <col min="8194" max="8194" width="7.33203125" style="1" customWidth="1"/>
    <col min="8195" max="8195" width="51.44140625" style="1" customWidth="1"/>
    <col min="8196" max="8196" width="23.44140625" style="1" customWidth="1"/>
    <col min="8197" max="8197" width="19.44140625" style="1" customWidth="1"/>
    <col min="8198" max="8198" width="20" style="1" customWidth="1"/>
    <col min="8199" max="8199" width="25.109375" style="1" customWidth="1"/>
    <col min="8200" max="8200" width="4.44140625" style="1" customWidth="1"/>
    <col min="8201" max="8448" width="11.44140625" style="1"/>
    <col min="8449" max="8449" width="20.33203125" style="1" customWidth="1"/>
    <col min="8450" max="8450" width="7.33203125" style="1" customWidth="1"/>
    <col min="8451" max="8451" width="51.44140625" style="1" customWidth="1"/>
    <col min="8452" max="8452" width="23.44140625" style="1" customWidth="1"/>
    <col min="8453" max="8453" width="19.44140625" style="1" customWidth="1"/>
    <col min="8454" max="8454" width="20" style="1" customWidth="1"/>
    <col min="8455" max="8455" width="25.109375" style="1" customWidth="1"/>
    <col min="8456" max="8456" width="4.44140625" style="1" customWidth="1"/>
    <col min="8457" max="8704" width="11.44140625" style="1"/>
    <col min="8705" max="8705" width="20.33203125" style="1" customWidth="1"/>
    <col min="8706" max="8706" width="7.33203125" style="1" customWidth="1"/>
    <col min="8707" max="8707" width="51.44140625" style="1" customWidth="1"/>
    <col min="8708" max="8708" width="23.44140625" style="1" customWidth="1"/>
    <col min="8709" max="8709" width="19.44140625" style="1" customWidth="1"/>
    <col min="8710" max="8710" width="20" style="1" customWidth="1"/>
    <col min="8711" max="8711" width="25.109375" style="1" customWidth="1"/>
    <col min="8712" max="8712" width="4.44140625" style="1" customWidth="1"/>
    <col min="8713" max="8960" width="11.44140625" style="1"/>
    <col min="8961" max="8961" width="20.33203125" style="1" customWidth="1"/>
    <col min="8962" max="8962" width="7.33203125" style="1" customWidth="1"/>
    <col min="8963" max="8963" width="51.44140625" style="1" customWidth="1"/>
    <col min="8964" max="8964" width="23.44140625" style="1" customWidth="1"/>
    <col min="8965" max="8965" width="19.44140625" style="1" customWidth="1"/>
    <col min="8966" max="8966" width="20" style="1" customWidth="1"/>
    <col min="8967" max="8967" width="25.109375" style="1" customWidth="1"/>
    <col min="8968" max="8968" width="4.44140625" style="1" customWidth="1"/>
    <col min="8969" max="9216" width="11.44140625" style="1"/>
    <col min="9217" max="9217" width="20.33203125" style="1" customWidth="1"/>
    <col min="9218" max="9218" width="7.33203125" style="1" customWidth="1"/>
    <col min="9219" max="9219" width="51.44140625" style="1" customWidth="1"/>
    <col min="9220" max="9220" width="23.44140625" style="1" customWidth="1"/>
    <col min="9221" max="9221" width="19.44140625" style="1" customWidth="1"/>
    <col min="9222" max="9222" width="20" style="1" customWidth="1"/>
    <col min="9223" max="9223" width="25.109375" style="1" customWidth="1"/>
    <col min="9224" max="9224" width="4.44140625" style="1" customWidth="1"/>
    <col min="9225" max="9472" width="11.44140625" style="1"/>
    <col min="9473" max="9473" width="20.33203125" style="1" customWidth="1"/>
    <col min="9474" max="9474" width="7.33203125" style="1" customWidth="1"/>
    <col min="9475" max="9475" width="51.44140625" style="1" customWidth="1"/>
    <col min="9476" max="9476" width="23.44140625" style="1" customWidth="1"/>
    <col min="9477" max="9477" width="19.44140625" style="1" customWidth="1"/>
    <col min="9478" max="9478" width="20" style="1" customWidth="1"/>
    <col min="9479" max="9479" width="25.109375" style="1" customWidth="1"/>
    <col min="9480" max="9480" width="4.44140625" style="1" customWidth="1"/>
    <col min="9481" max="9728" width="11.44140625" style="1"/>
    <col min="9729" max="9729" width="20.33203125" style="1" customWidth="1"/>
    <col min="9730" max="9730" width="7.33203125" style="1" customWidth="1"/>
    <col min="9731" max="9731" width="51.44140625" style="1" customWidth="1"/>
    <col min="9732" max="9732" width="23.44140625" style="1" customWidth="1"/>
    <col min="9733" max="9733" width="19.44140625" style="1" customWidth="1"/>
    <col min="9734" max="9734" width="20" style="1" customWidth="1"/>
    <col min="9735" max="9735" width="25.109375" style="1" customWidth="1"/>
    <col min="9736" max="9736" width="4.44140625" style="1" customWidth="1"/>
    <col min="9737" max="9984" width="11.44140625" style="1"/>
    <col min="9985" max="9985" width="20.33203125" style="1" customWidth="1"/>
    <col min="9986" max="9986" width="7.33203125" style="1" customWidth="1"/>
    <col min="9987" max="9987" width="51.44140625" style="1" customWidth="1"/>
    <col min="9988" max="9988" width="23.44140625" style="1" customWidth="1"/>
    <col min="9989" max="9989" width="19.44140625" style="1" customWidth="1"/>
    <col min="9990" max="9990" width="20" style="1" customWidth="1"/>
    <col min="9991" max="9991" width="25.109375" style="1" customWidth="1"/>
    <col min="9992" max="9992" width="4.44140625" style="1" customWidth="1"/>
    <col min="9993" max="10240" width="11.44140625" style="1"/>
    <col min="10241" max="10241" width="20.33203125" style="1" customWidth="1"/>
    <col min="10242" max="10242" width="7.33203125" style="1" customWidth="1"/>
    <col min="10243" max="10243" width="51.44140625" style="1" customWidth="1"/>
    <col min="10244" max="10244" width="23.44140625" style="1" customWidth="1"/>
    <col min="10245" max="10245" width="19.44140625" style="1" customWidth="1"/>
    <col min="10246" max="10246" width="20" style="1" customWidth="1"/>
    <col min="10247" max="10247" width="25.109375" style="1" customWidth="1"/>
    <col min="10248" max="10248" width="4.44140625" style="1" customWidth="1"/>
    <col min="10249" max="10496" width="11.44140625" style="1"/>
    <col min="10497" max="10497" width="20.33203125" style="1" customWidth="1"/>
    <col min="10498" max="10498" width="7.33203125" style="1" customWidth="1"/>
    <col min="10499" max="10499" width="51.44140625" style="1" customWidth="1"/>
    <col min="10500" max="10500" width="23.44140625" style="1" customWidth="1"/>
    <col min="10501" max="10501" width="19.44140625" style="1" customWidth="1"/>
    <col min="10502" max="10502" width="20" style="1" customWidth="1"/>
    <col min="10503" max="10503" width="25.109375" style="1" customWidth="1"/>
    <col min="10504" max="10504" width="4.44140625" style="1" customWidth="1"/>
    <col min="10505" max="10752" width="11.44140625" style="1"/>
    <col min="10753" max="10753" width="20.33203125" style="1" customWidth="1"/>
    <col min="10754" max="10754" width="7.33203125" style="1" customWidth="1"/>
    <col min="10755" max="10755" width="51.44140625" style="1" customWidth="1"/>
    <col min="10756" max="10756" width="23.44140625" style="1" customWidth="1"/>
    <col min="10757" max="10757" width="19.44140625" style="1" customWidth="1"/>
    <col min="10758" max="10758" width="20" style="1" customWidth="1"/>
    <col min="10759" max="10759" width="25.109375" style="1" customWidth="1"/>
    <col min="10760" max="10760" width="4.44140625" style="1" customWidth="1"/>
    <col min="10761" max="11008" width="11.44140625" style="1"/>
    <col min="11009" max="11009" width="20.33203125" style="1" customWidth="1"/>
    <col min="11010" max="11010" width="7.33203125" style="1" customWidth="1"/>
    <col min="11011" max="11011" width="51.44140625" style="1" customWidth="1"/>
    <col min="11012" max="11012" width="23.44140625" style="1" customWidth="1"/>
    <col min="11013" max="11013" width="19.44140625" style="1" customWidth="1"/>
    <col min="11014" max="11014" width="20" style="1" customWidth="1"/>
    <col min="11015" max="11015" width="25.109375" style="1" customWidth="1"/>
    <col min="11016" max="11016" width="4.44140625" style="1" customWidth="1"/>
    <col min="11017" max="11264" width="11.44140625" style="1"/>
    <col min="11265" max="11265" width="20.33203125" style="1" customWidth="1"/>
    <col min="11266" max="11266" width="7.33203125" style="1" customWidth="1"/>
    <col min="11267" max="11267" width="51.44140625" style="1" customWidth="1"/>
    <col min="11268" max="11268" width="23.44140625" style="1" customWidth="1"/>
    <col min="11269" max="11269" width="19.44140625" style="1" customWidth="1"/>
    <col min="11270" max="11270" width="20" style="1" customWidth="1"/>
    <col min="11271" max="11271" width="25.109375" style="1" customWidth="1"/>
    <col min="11272" max="11272" width="4.44140625" style="1" customWidth="1"/>
    <col min="11273" max="11520" width="11.44140625" style="1"/>
    <col min="11521" max="11521" width="20.33203125" style="1" customWidth="1"/>
    <col min="11522" max="11522" width="7.33203125" style="1" customWidth="1"/>
    <col min="11523" max="11523" width="51.44140625" style="1" customWidth="1"/>
    <col min="11524" max="11524" width="23.44140625" style="1" customWidth="1"/>
    <col min="11525" max="11525" width="19.44140625" style="1" customWidth="1"/>
    <col min="11526" max="11526" width="20" style="1" customWidth="1"/>
    <col min="11527" max="11527" width="25.109375" style="1" customWidth="1"/>
    <col min="11528" max="11528" width="4.44140625" style="1" customWidth="1"/>
    <col min="11529" max="11776" width="11.44140625" style="1"/>
    <col min="11777" max="11777" width="20.33203125" style="1" customWidth="1"/>
    <col min="11778" max="11778" width="7.33203125" style="1" customWidth="1"/>
    <col min="11779" max="11779" width="51.44140625" style="1" customWidth="1"/>
    <col min="11780" max="11780" width="23.44140625" style="1" customWidth="1"/>
    <col min="11781" max="11781" width="19.44140625" style="1" customWidth="1"/>
    <col min="11782" max="11782" width="20" style="1" customWidth="1"/>
    <col min="11783" max="11783" width="25.109375" style="1" customWidth="1"/>
    <col min="11784" max="11784" width="4.44140625" style="1" customWidth="1"/>
    <col min="11785" max="12032" width="11.44140625" style="1"/>
    <col min="12033" max="12033" width="20.33203125" style="1" customWidth="1"/>
    <col min="12034" max="12034" width="7.33203125" style="1" customWidth="1"/>
    <col min="12035" max="12035" width="51.44140625" style="1" customWidth="1"/>
    <col min="12036" max="12036" width="23.44140625" style="1" customWidth="1"/>
    <col min="12037" max="12037" width="19.44140625" style="1" customWidth="1"/>
    <col min="12038" max="12038" width="20" style="1" customWidth="1"/>
    <col min="12039" max="12039" width="25.109375" style="1" customWidth="1"/>
    <col min="12040" max="12040" width="4.44140625" style="1" customWidth="1"/>
    <col min="12041" max="12288" width="11.44140625" style="1"/>
    <col min="12289" max="12289" width="20.33203125" style="1" customWidth="1"/>
    <col min="12290" max="12290" width="7.33203125" style="1" customWidth="1"/>
    <col min="12291" max="12291" width="51.44140625" style="1" customWidth="1"/>
    <col min="12292" max="12292" width="23.44140625" style="1" customWidth="1"/>
    <col min="12293" max="12293" width="19.44140625" style="1" customWidth="1"/>
    <col min="12294" max="12294" width="20" style="1" customWidth="1"/>
    <col min="12295" max="12295" width="25.109375" style="1" customWidth="1"/>
    <col min="12296" max="12296" width="4.44140625" style="1" customWidth="1"/>
    <col min="12297" max="12544" width="11.44140625" style="1"/>
    <col min="12545" max="12545" width="20.33203125" style="1" customWidth="1"/>
    <col min="12546" max="12546" width="7.33203125" style="1" customWidth="1"/>
    <col min="12547" max="12547" width="51.44140625" style="1" customWidth="1"/>
    <col min="12548" max="12548" width="23.44140625" style="1" customWidth="1"/>
    <col min="12549" max="12549" width="19.44140625" style="1" customWidth="1"/>
    <col min="12550" max="12550" width="20" style="1" customWidth="1"/>
    <col min="12551" max="12551" width="25.109375" style="1" customWidth="1"/>
    <col min="12552" max="12552" width="4.44140625" style="1" customWidth="1"/>
    <col min="12553" max="12800" width="11.44140625" style="1"/>
    <col min="12801" max="12801" width="20.33203125" style="1" customWidth="1"/>
    <col min="12802" max="12802" width="7.33203125" style="1" customWidth="1"/>
    <col min="12803" max="12803" width="51.44140625" style="1" customWidth="1"/>
    <col min="12804" max="12804" width="23.44140625" style="1" customWidth="1"/>
    <col min="12805" max="12805" width="19.44140625" style="1" customWidth="1"/>
    <col min="12806" max="12806" width="20" style="1" customWidth="1"/>
    <col min="12807" max="12807" width="25.109375" style="1" customWidth="1"/>
    <col min="12808" max="12808" width="4.44140625" style="1" customWidth="1"/>
    <col min="12809" max="13056" width="11.44140625" style="1"/>
    <col min="13057" max="13057" width="20.33203125" style="1" customWidth="1"/>
    <col min="13058" max="13058" width="7.33203125" style="1" customWidth="1"/>
    <col min="13059" max="13059" width="51.44140625" style="1" customWidth="1"/>
    <col min="13060" max="13060" width="23.44140625" style="1" customWidth="1"/>
    <col min="13061" max="13061" width="19.44140625" style="1" customWidth="1"/>
    <col min="13062" max="13062" width="20" style="1" customWidth="1"/>
    <col min="13063" max="13063" width="25.109375" style="1" customWidth="1"/>
    <col min="13064" max="13064" width="4.44140625" style="1" customWidth="1"/>
    <col min="13065" max="13312" width="11.44140625" style="1"/>
    <col min="13313" max="13313" width="20.33203125" style="1" customWidth="1"/>
    <col min="13314" max="13314" width="7.33203125" style="1" customWidth="1"/>
    <col min="13315" max="13315" width="51.44140625" style="1" customWidth="1"/>
    <col min="13316" max="13316" width="23.44140625" style="1" customWidth="1"/>
    <col min="13317" max="13317" width="19.44140625" style="1" customWidth="1"/>
    <col min="13318" max="13318" width="20" style="1" customWidth="1"/>
    <col min="13319" max="13319" width="25.109375" style="1" customWidth="1"/>
    <col min="13320" max="13320" width="4.44140625" style="1" customWidth="1"/>
    <col min="13321" max="13568" width="11.44140625" style="1"/>
    <col min="13569" max="13569" width="20.33203125" style="1" customWidth="1"/>
    <col min="13570" max="13570" width="7.33203125" style="1" customWidth="1"/>
    <col min="13571" max="13571" width="51.44140625" style="1" customWidth="1"/>
    <col min="13572" max="13572" width="23.44140625" style="1" customWidth="1"/>
    <col min="13573" max="13573" width="19.44140625" style="1" customWidth="1"/>
    <col min="13574" max="13574" width="20" style="1" customWidth="1"/>
    <col min="13575" max="13575" width="25.109375" style="1" customWidth="1"/>
    <col min="13576" max="13576" width="4.44140625" style="1" customWidth="1"/>
    <col min="13577" max="13824" width="11.44140625" style="1"/>
    <col min="13825" max="13825" width="20.33203125" style="1" customWidth="1"/>
    <col min="13826" max="13826" width="7.33203125" style="1" customWidth="1"/>
    <col min="13827" max="13827" width="51.44140625" style="1" customWidth="1"/>
    <col min="13828" max="13828" width="23.44140625" style="1" customWidth="1"/>
    <col min="13829" max="13829" width="19.44140625" style="1" customWidth="1"/>
    <col min="13830" max="13830" width="20" style="1" customWidth="1"/>
    <col min="13831" max="13831" width="25.109375" style="1" customWidth="1"/>
    <col min="13832" max="13832" width="4.44140625" style="1" customWidth="1"/>
    <col min="13833" max="14080" width="11.44140625" style="1"/>
    <col min="14081" max="14081" width="20.33203125" style="1" customWidth="1"/>
    <col min="14082" max="14082" width="7.33203125" style="1" customWidth="1"/>
    <col min="14083" max="14083" width="51.44140625" style="1" customWidth="1"/>
    <col min="14084" max="14084" width="23.44140625" style="1" customWidth="1"/>
    <col min="14085" max="14085" width="19.44140625" style="1" customWidth="1"/>
    <col min="14086" max="14086" width="20" style="1" customWidth="1"/>
    <col min="14087" max="14087" width="25.109375" style="1" customWidth="1"/>
    <col min="14088" max="14088" width="4.44140625" style="1" customWidth="1"/>
    <col min="14089" max="14336" width="11.44140625" style="1"/>
    <col min="14337" max="14337" width="20.33203125" style="1" customWidth="1"/>
    <col min="14338" max="14338" width="7.33203125" style="1" customWidth="1"/>
    <col min="14339" max="14339" width="51.44140625" style="1" customWidth="1"/>
    <col min="14340" max="14340" width="23.44140625" style="1" customWidth="1"/>
    <col min="14341" max="14341" width="19.44140625" style="1" customWidth="1"/>
    <col min="14342" max="14342" width="20" style="1" customWidth="1"/>
    <col min="14343" max="14343" width="25.109375" style="1" customWidth="1"/>
    <col min="14344" max="14344" width="4.44140625" style="1" customWidth="1"/>
    <col min="14345" max="14592" width="11.44140625" style="1"/>
    <col min="14593" max="14593" width="20.33203125" style="1" customWidth="1"/>
    <col min="14594" max="14594" width="7.33203125" style="1" customWidth="1"/>
    <col min="14595" max="14595" width="51.44140625" style="1" customWidth="1"/>
    <col min="14596" max="14596" width="23.44140625" style="1" customWidth="1"/>
    <col min="14597" max="14597" width="19.44140625" style="1" customWidth="1"/>
    <col min="14598" max="14598" width="20" style="1" customWidth="1"/>
    <col min="14599" max="14599" width="25.109375" style="1" customWidth="1"/>
    <col min="14600" max="14600" width="4.44140625" style="1" customWidth="1"/>
    <col min="14601" max="14848" width="11.44140625" style="1"/>
    <col min="14849" max="14849" width="20.33203125" style="1" customWidth="1"/>
    <col min="14850" max="14850" width="7.33203125" style="1" customWidth="1"/>
    <col min="14851" max="14851" width="51.44140625" style="1" customWidth="1"/>
    <col min="14852" max="14852" width="23.44140625" style="1" customWidth="1"/>
    <col min="14853" max="14853" width="19.44140625" style="1" customWidth="1"/>
    <col min="14854" max="14854" width="20" style="1" customWidth="1"/>
    <col min="14855" max="14855" width="25.109375" style="1" customWidth="1"/>
    <col min="14856" max="14856" width="4.44140625" style="1" customWidth="1"/>
    <col min="14857" max="15104" width="11.44140625" style="1"/>
    <col min="15105" max="15105" width="20.33203125" style="1" customWidth="1"/>
    <col min="15106" max="15106" width="7.33203125" style="1" customWidth="1"/>
    <col min="15107" max="15107" width="51.44140625" style="1" customWidth="1"/>
    <col min="15108" max="15108" width="23.44140625" style="1" customWidth="1"/>
    <col min="15109" max="15109" width="19.44140625" style="1" customWidth="1"/>
    <col min="15110" max="15110" width="20" style="1" customWidth="1"/>
    <col min="15111" max="15111" width="25.109375" style="1" customWidth="1"/>
    <col min="15112" max="15112" width="4.44140625" style="1" customWidth="1"/>
    <col min="15113" max="15360" width="11.44140625" style="1"/>
    <col min="15361" max="15361" width="20.33203125" style="1" customWidth="1"/>
    <col min="15362" max="15362" width="7.33203125" style="1" customWidth="1"/>
    <col min="15363" max="15363" width="51.44140625" style="1" customWidth="1"/>
    <col min="15364" max="15364" width="23.44140625" style="1" customWidth="1"/>
    <col min="15365" max="15365" width="19.44140625" style="1" customWidth="1"/>
    <col min="15366" max="15366" width="20" style="1" customWidth="1"/>
    <col min="15367" max="15367" width="25.109375" style="1" customWidth="1"/>
    <col min="15368" max="15368" width="4.44140625" style="1" customWidth="1"/>
    <col min="15369" max="15616" width="11.44140625" style="1"/>
    <col min="15617" max="15617" width="20.33203125" style="1" customWidth="1"/>
    <col min="15618" max="15618" width="7.33203125" style="1" customWidth="1"/>
    <col min="15619" max="15619" width="51.44140625" style="1" customWidth="1"/>
    <col min="15620" max="15620" width="23.44140625" style="1" customWidth="1"/>
    <col min="15621" max="15621" width="19.44140625" style="1" customWidth="1"/>
    <col min="15622" max="15622" width="20" style="1" customWidth="1"/>
    <col min="15623" max="15623" width="25.109375" style="1" customWidth="1"/>
    <col min="15624" max="15624" width="4.44140625" style="1" customWidth="1"/>
    <col min="15625" max="15872" width="11.44140625" style="1"/>
    <col min="15873" max="15873" width="20.33203125" style="1" customWidth="1"/>
    <col min="15874" max="15874" width="7.33203125" style="1" customWidth="1"/>
    <col min="15875" max="15875" width="51.44140625" style="1" customWidth="1"/>
    <col min="15876" max="15876" width="23.44140625" style="1" customWidth="1"/>
    <col min="15877" max="15877" width="19.44140625" style="1" customWidth="1"/>
    <col min="15878" max="15878" width="20" style="1" customWidth="1"/>
    <col min="15879" max="15879" width="25.109375" style="1" customWidth="1"/>
    <col min="15880" max="15880" width="4.44140625" style="1" customWidth="1"/>
    <col min="15881" max="16128" width="11.44140625" style="1"/>
    <col min="16129" max="16129" width="20.33203125" style="1" customWidth="1"/>
    <col min="16130" max="16130" width="7.33203125" style="1" customWidth="1"/>
    <col min="16131" max="16131" width="51.44140625" style="1" customWidth="1"/>
    <col min="16132" max="16132" width="23.44140625" style="1" customWidth="1"/>
    <col min="16133" max="16133" width="19.44140625" style="1" customWidth="1"/>
    <col min="16134" max="16134" width="20" style="1" customWidth="1"/>
    <col min="16135" max="16135" width="25.109375" style="1" customWidth="1"/>
    <col min="16136" max="16136" width="4.44140625" style="1" customWidth="1"/>
    <col min="16137" max="16384" width="11.44140625" style="1"/>
  </cols>
  <sheetData>
    <row r="1" spans="1:7" ht="15" thickBot="1" x14ac:dyDescent="0.35"/>
    <row r="2" spans="1:7" x14ac:dyDescent="0.3">
      <c r="A2" s="726" t="s">
        <v>1</v>
      </c>
      <c r="B2" s="727"/>
      <c r="C2" s="727"/>
      <c r="D2" s="727"/>
      <c r="E2" s="727"/>
      <c r="F2" s="727"/>
      <c r="G2" s="728"/>
    </row>
    <row r="3" spans="1:7" x14ac:dyDescent="0.3">
      <c r="A3" s="729" t="s">
        <v>2</v>
      </c>
      <c r="B3" s="730"/>
      <c r="C3" s="730"/>
      <c r="D3" s="730"/>
      <c r="E3" s="730"/>
      <c r="F3" s="730"/>
      <c r="G3" s="731"/>
    </row>
    <row r="4" spans="1:7" x14ac:dyDescent="0.3">
      <c r="A4" s="2"/>
      <c r="G4" s="5"/>
    </row>
    <row r="5" spans="1:7" ht="12.75" customHeight="1" x14ac:dyDescent="0.3">
      <c r="A5" s="6" t="s">
        <v>0</v>
      </c>
      <c r="G5" s="5"/>
    </row>
    <row r="6" spans="1:7" ht="34.5" hidden="1" customHeight="1" x14ac:dyDescent="0.3">
      <c r="A6" s="2"/>
      <c r="G6" s="7"/>
    </row>
    <row r="7" spans="1:7" x14ac:dyDescent="0.3">
      <c r="A7" s="2" t="s">
        <v>3</v>
      </c>
      <c r="C7" s="1" t="s">
        <v>4</v>
      </c>
      <c r="E7" s="4" t="s">
        <v>5</v>
      </c>
      <c r="F7" s="3" t="s">
        <v>190</v>
      </c>
      <c r="G7" s="5" t="s">
        <v>197</v>
      </c>
    </row>
    <row r="8" spans="1:7" ht="5.25" customHeight="1" thickBot="1" x14ac:dyDescent="0.35">
      <c r="A8" s="2"/>
      <c r="D8" s="1"/>
      <c r="E8" s="8"/>
      <c r="F8" s="1"/>
      <c r="G8" s="9"/>
    </row>
    <row r="9" spans="1:7" ht="57.75" customHeight="1" thickBot="1" x14ac:dyDescent="0.35">
      <c r="A9" s="10" t="s">
        <v>6</v>
      </c>
      <c r="B9" s="11"/>
      <c r="C9" s="11" t="s">
        <v>7</v>
      </c>
      <c r="D9" s="12" t="s">
        <v>8</v>
      </c>
      <c r="E9" s="13" t="s">
        <v>9</v>
      </c>
      <c r="F9" s="12" t="s">
        <v>10</v>
      </c>
      <c r="G9" s="14" t="s">
        <v>11</v>
      </c>
    </row>
    <row r="10" spans="1:7" ht="16.2" thickBot="1" x14ac:dyDescent="0.35">
      <c r="A10" s="15" t="s">
        <v>12</v>
      </c>
      <c r="B10" s="16"/>
      <c r="C10" s="17" t="s">
        <v>13</v>
      </c>
      <c r="D10" s="18">
        <f>+D11+D37+D83</f>
        <v>3785909847.0299997</v>
      </c>
      <c r="E10" s="19">
        <f>+E11+E37+E83</f>
        <v>0</v>
      </c>
      <c r="F10" s="20">
        <f>+D10-E10</f>
        <v>3785909847.0299997</v>
      </c>
      <c r="G10" s="21">
        <f>+G11+G37+G83</f>
        <v>3784485831.0299997</v>
      </c>
    </row>
    <row r="11" spans="1:7" ht="15.6" x14ac:dyDescent="0.3">
      <c r="A11" s="22">
        <v>1</v>
      </c>
      <c r="B11" s="23"/>
      <c r="C11" s="23" t="s">
        <v>14</v>
      </c>
      <c r="D11" s="24">
        <f>+D12</f>
        <v>799877804</v>
      </c>
      <c r="E11" s="25">
        <f>+E12</f>
        <v>0</v>
      </c>
      <c r="F11" s="24">
        <f>+D11-E11</f>
        <v>799877804</v>
      </c>
      <c r="G11" s="26">
        <f>+G12</f>
        <v>799877804</v>
      </c>
    </row>
    <row r="12" spans="1:7" ht="15.6" x14ac:dyDescent="0.3">
      <c r="A12" s="27">
        <v>10</v>
      </c>
      <c r="B12" s="28"/>
      <c r="C12" s="28" t="s">
        <v>14</v>
      </c>
      <c r="D12" s="29">
        <f>+D13+D16+D19</f>
        <v>799877804</v>
      </c>
      <c r="E12" s="30">
        <f>+E13+E16+E19</f>
        <v>0</v>
      </c>
      <c r="F12" s="29">
        <f>+D12-E12</f>
        <v>799877804</v>
      </c>
      <c r="G12" s="31">
        <f>+G13+G16+G19</f>
        <v>799877804</v>
      </c>
    </row>
    <row r="13" spans="1:7" ht="18" customHeight="1" x14ac:dyDescent="0.3">
      <c r="A13" s="27">
        <v>101</v>
      </c>
      <c r="B13" s="28"/>
      <c r="C13" s="28" t="s">
        <v>15</v>
      </c>
      <c r="D13" s="29">
        <f>+D14</f>
        <v>26134973</v>
      </c>
      <c r="E13" s="30">
        <f>+E14</f>
        <v>0</v>
      </c>
      <c r="F13" s="29">
        <f>+D13-E13</f>
        <v>26134973</v>
      </c>
      <c r="G13" s="31">
        <f>+G14</f>
        <v>26134973</v>
      </c>
    </row>
    <row r="14" spans="1:7" ht="15.6" x14ac:dyDescent="0.3">
      <c r="A14" s="27">
        <v>1011</v>
      </c>
      <c r="B14" s="28"/>
      <c r="C14" s="28" t="s">
        <v>16</v>
      </c>
      <c r="D14" s="29">
        <f>+D15</f>
        <v>26134973</v>
      </c>
      <c r="E14" s="30">
        <f>+E15</f>
        <v>0</v>
      </c>
      <c r="F14" s="29">
        <f>+D14-E14</f>
        <v>26134973</v>
      </c>
      <c r="G14" s="31">
        <f>+G15</f>
        <v>26134973</v>
      </c>
    </row>
    <row r="15" spans="1:7" ht="15.6" x14ac:dyDescent="0.3">
      <c r="A15" s="27">
        <v>10111</v>
      </c>
      <c r="B15" s="28">
        <v>20</v>
      </c>
      <c r="C15" s="28" t="s">
        <v>17</v>
      </c>
      <c r="D15" s="29">
        <v>26134973</v>
      </c>
      <c r="E15" s="32">
        <v>0</v>
      </c>
      <c r="F15" s="29">
        <f t="shared" ref="F15:F28" si="0">+D15-E15</f>
        <v>26134973</v>
      </c>
      <c r="G15" s="31">
        <v>26134973</v>
      </c>
    </row>
    <row r="16" spans="1:7" ht="15.6" x14ac:dyDescent="0.3">
      <c r="A16" s="27">
        <v>102</v>
      </c>
      <c r="B16" s="28"/>
      <c r="C16" s="28" t="s">
        <v>31</v>
      </c>
      <c r="D16" s="29">
        <f>+D17+D18</f>
        <v>178809431</v>
      </c>
      <c r="E16" s="30">
        <f>+E17+E18</f>
        <v>0</v>
      </c>
      <c r="F16" s="29">
        <f>+D16-E16</f>
        <v>178809431</v>
      </c>
      <c r="G16" s="31">
        <f>+G17+G18</f>
        <v>178809431</v>
      </c>
    </row>
    <row r="17" spans="1:7" ht="15.6" x14ac:dyDescent="0.3">
      <c r="A17" s="27">
        <v>10212</v>
      </c>
      <c r="B17" s="28">
        <v>20</v>
      </c>
      <c r="C17" s="28" t="s">
        <v>32</v>
      </c>
      <c r="D17" s="29">
        <v>250877</v>
      </c>
      <c r="E17" s="32">
        <v>0</v>
      </c>
      <c r="F17" s="29">
        <f t="shared" si="0"/>
        <v>250877</v>
      </c>
      <c r="G17" s="31">
        <v>250877</v>
      </c>
    </row>
    <row r="18" spans="1:7" ht="15.6" x14ac:dyDescent="0.3">
      <c r="A18" s="27">
        <v>10214</v>
      </c>
      <c r="B18" s="28">
        <v>20</v>
      </c>
      <c r="C18" s="28" t="s">
        <v>33</v>
      </c>
      <c r="D18" s="29">
        <v>178558554</v>
      </c>
      <c r="E18" s="32">
        <v>0</v>
      </c>
      <c r="F18" s="29">
        <f t="shared" si="0"/>
        <v>178558554</v>
      </c>
      <c r="G18" s="31">
        <v>178558554</v>
      </c>
    </row>
    <row r="19" spans="1:7" ht="31.2" x14ac:dyDescent="0.3">
      <c r="A19" s="27">
        <v>105</v>
      </c>
      <c r="B19" s="28"/>
      <c r="C19" s="33" t="s">
        <v>34</v>
      </c>
      <c r="D19" s="29">
        <f>+D20+D24+D27+D28</f>
        <v>594933400</v>
      </c>
      <c r="E19" s="30">
        <f>+E20+E24+E27+E28</f>
        <v>0</v>
      </c>
      <c r="F19" s="29">
        <f t="shared" si="0"/>
        <v>594933400</v>
      </c>
      <c r="G19" s="31">
        <f>+G20+G24+G27+G28</f>
        <v>594933400</v>
      </c>
    </row>
    <row r="20" spans="1:7" ht="15.6" x14ac:dyDescent="0.3">
      <c r="A20" s="27">
        <v>1051</v>
      </c>
      <c r="B20" s="28"/>
      <c r="C20" s="33" t="s">
        <v>35</v>
      </c>
      <c r="D20" s="29">
        <f>+D21+D22+D23</f>
        <v>382819200</v>
      </c>
      <c r="E20" s="30">
        <f>+E21+E22+E23</f>
        <v>0</v>
      </c>
      <c r="F20" s="29">
        <f t="shared" si="0"/>
        <v>382819200</v>
      </c>
      <c r="G20" s="31">
        <f>+G21+G22+G23</f>
        <v>382819200</v>
      </c>
    </row>
    <row r="21" spans="1:7" ht="15.6" x14ac:dyDescent="0.3">
      <c r="A21" s="27">
        <v>10511</v>
      </c>
      <c r="B21" s="28">
        <v>20</v>
      </c>
      <c r="C21" s="28" t="s">
        <v>36</v>
      </c>
      <c r="D21" s="29">
        <v>79008700</v>
      </c>
      <c r="E21" s="32">
        <v>0</v>
      </c>
      <c r="F21" s="29">
        <f t="shared" si="0"/>
        <v>79008700</v>
      </c>
      <c r="G21" s="31">
        <v>79008700</v>
      </c>
    </row>
    <row r="22" spans="1:7" ht="15.6" x14ac:dyDescent="0.3">
      <c r="A22" s="27">
        <v>10513</v>
      </c>
      <c r="B22" s="28">
        <v>20</v>
      </c>
      <c r="C22" s="28" t="s">
        <v>37</v>
      </c>
      <c r="D22" s="29">
        <v>134377500</v>
      </c>
      <c r="E22" s="32">
        <v>0</v>
      </c>
      <c r="F22" s="29">
        <f t="shared" si="0"/>
        <v>134377500</v>
      </c>
      <c r="G22" s="31">
        <v>134377500</v>
      </c>
    </row>
    <row r="23" spans="1:7" ht="15.6" x14ac:dyDescent="0.3">
      <c r="A23" s="27">
        <v>10514</v>
      </c>
      <c r="B23" s="28">
        <v>20</v>
      </c>
      <c r="C23" s="28" t="s">
        <v>38</v>
      </c>
      <c r="D23" s="29">
        <v>169433000</v>
      </c>
      <c r="E23" s="32">
        <v>0</v>
      </c>
      <c r="F23" s="29">
        <f t="shared" si="0"/>
        <v>169433000</v>
      </c>
      <c r="G23" s="31">
        <v>169433000</v>
      </c>
    </row>
    <row r="24" spans="1:7" ht="15.6" x14ac:dyDescent="0.3">
      <c r="A24" s="27">
        <v>1052</v>
      </c>
      <c r="B24" s="28"/>
      <c r="C24" s="33" t="s">
        <v>39</v>
      </c>
      <c r="D24" s="29">
        <f>+D25+D26</f>
        <v>113341400</v>
      </c>
      <c r="E24" s="30">
        <f>+E25+E26</f>
        <v>0</v>
      </c>
      <c r="F24" s="29">
        <f t="shared" si="0"/>
        <v>113341400</v>
      </c>
      <c r="G24" s="31">
        <f>+G25+G26</f>
        <v>113341400</v>
      </c>
    </row>
    <row r="25" spans="1:7" ht="15.6" x14ac:dyDescent="0.3">
      <c r="A25" s="27">
        <v>10523</v>
      </c>
      <c r="B25" s="28">
        <v>20</v>
      </c>
      <c r="C25" s="28" t="s">
        <v>41</v>
      </c>
      <c r="D25" s="29">
        <v>103511700</v>
      </c>
      <c r="E25" s="32">
        <v>0</v>
      </c>
      <c r="F25" s="29">
        <f t="shared" si="0"/>
        <v>103511700</v>
      </c>
      <c r="G25" s="31">
        <v>103511700</v>
      </c>
    </row>
    <row r="26" spans="1:7" ht="41.25" customHeight="1" x14ac:dyDescent="0.3">
      <c r="A26" s="27">
        <v>10527</v>
      </c>
      <c r="B26" s="28">
        <v>20</v>
      </c>
      <c r="C26" s="34" t="s">
        <v>42</v>
      </c>
      <c r="D26" s="29">
        <v>9829700</v>
      </c>
      <c r="E26" s="32">
        <v>0</v>
      </c>
      <c r="F26" s="29">
        <f t="shared" si="0"/>
        <v>9829700</v>
      </c>
      <c r="G26" s="31">
        <v>9829700</v>
      </c>
    </row>
    <row r="27" spans="1:7" ht="15.6" x14ac:dyDescent="0.3">
      <c r="A27" s="27">
        <v>1056</v>
      </c>
      <c r="B27" s="28">
        <v>20</v>
      </c>
      <c r="C27" s="28" t="s">
        <v>43</v>
      </c>
      <c r="D27" s="29">
        <v>59261300</v>
      </c>
      <c r="E27" s="32"/>
      <c r="F27" s="29">
        <f t="shared" si="0"/>
        <v>59261300</v>
      </c>
      <c r="G27" s="31">
        <v>59261300</v>
      </c>
    </row>
    <row r="28" spans="1:7" ht="16.2" thickBot="1" x14ac:dyDescent="0.35">
      <c r="A28" s="35">
        <v>1057</v>
      </c>
      <c r="B28" s="36">
        <v>20</v>
      </c>
      <c r="C28" s="36" t="s">
        <v>44</v>
      </c>
      <c r="D28" s="37">
        <v>39511500</v>
      </c>
      <c r="E28" s="38">
        <f>+E38</f>
        <v>0</v>
      </c>
      <c r="F28" s="39">
        <f t="shared" si="0"/>
        <v>39511500</v>
      </c>
      <c r="G28" s="40">
        <v>39511500</v>
      </c>
    </row>
    <row r="29" spans="1:7" ht="16.2" thickBot="1" x14ac:dyDescent="0.35">
      <c r="A29" s="41"/>
      <c r="B29" s="42"/>
      <c r="C29" s="42"/>
      <c r="D29" s="43"/>
      <c r="E29" s="44"/>
      <c r="F29" s="45"/>
      <c r="G29" s="43"/>
    </row>
    <row r="30" spans="1:7" ht="7.8" customHeight="1" x14ac:dyDescent="0.3">
      <c r="A30" s="726"/>
      <c r="B30" s="727"/>
      <c r="C30" s="727"/>
      <c r="D30" s="727"/>
      <c r="E30" s="727"/>
      <c r="F30" s="727"/>
      <c r="G30" s="728"/>
    </row>
    <row r="31" spans="1:7" x14ac:dyDescent="0.3">
      <c r="A31" s="729" t="s">
        <v>1</v>
      </c>
      <c r="B31" s="730"/>
      <c r="C31" s="730"/>
      <c r="D31" s="730"/>
      <c r="E31" s="730"/>
      <c r="F31" s="730"/>
      <c r="G31" s="731"/>
    </row>
    <row r="32" spans="1:7" x14ac:dyDescent="0.3">
      <c r="A32" s="729" t="s">
        <v>2</v>
      </c>
      <c r="B32" s="730"/>
      <c r="C32" s="730"/>
      <c r="D32" s="730"/>
      <c r="E32" s="730"/>
      <c r="F32" s="730"/>
      <c r="G32" s="731"/>
    </row>
    <row r="33" spans="1:7" x14ac:dyDescent="0.3">
      <c r="A33" s="6" t="s">
        <v>0</v>
      </c>
      <c r="G33" s="5"/>
    </row>
    <row r="34" spans="1:7" x14ac:dyDescent="0.3">
      <c r="A34" s="2" t="s">
        <v>3</v>
      </c>
      <c r="C34" s="1" t="s">
        <v>4</v>
      </c>
      <c r="E34" s="4" t="s">
        <v>5</v>
      </c>
      <c r="F34" s="3" t="str">
        <f>F7</f>
        <v>ENERO</v>
      </c>
      <c r="G34" s="5" t="str">
        <f>G7</f>
        <v>VIGENCIA FISCAL: 2018</v>
      </c>
    </row>
    <row r="35" spans="1:7" ht="5.25" customHeight="1" thickBot="1" x14ac:dyDescent="0.35">
      <c r="A35" s="46"/>
      <c r="B35" s="47"/>
      <c r="C35" s="47"/>
      <c r="D35" s="48"/>
      <c r="E35" s="49"/>
      <c r="F35" s="48"/>
      <c r="G35" s="50"/>
    </row>
    <row r="36" spans="1:7" ht="51.6" customHeight="1" thickBot="1" x14ac:dyDescent="0.35">
      <c r="A36" s="51" t="s">
        <v>6</v>
      </c>
      <c r="B36" s="52"/>
      <c r="C36" s="52" t="s">
        <v>7</v>
      </c>
      <c r="D36" s="53" t="s">
        <v>8</v>
      </c>
      <c r="E36" s="54" t="s">
        <v>9</v>
      </c>
      <c r="F36" s="53" t="s">
        <v>10</v>
      </c>
      <c r="G36" s="55" t="s">
        <v>11</v>
      </c>
    </row>
    <row r="37" spans="1:7" ht="17.25" customHeight="1" x14ac:dyDescent="0.3">
      <c r="A37" s="56">
        <v>2</v>
      </c>
      <c r="B37" s="57"/>
      <c r="C37" s="57" t="s">
        <v>45</v>
      </c>
      <c r="D37" s="58">
        <f>+D38</f>
        <v>303056086.19999999</v>
      </c>
      <c r="E37" s="59">
        <f>+E38</f>
        <v>0</v>
      </c>
      <c r="F37" s="60">
        <f>+D37-E37</f>
        <v>303056086.19999999</v>
      </c>
      <c r="G37" s="61">
        <f>+G38</f>
        <v>303056086.19999999</v>
      </c>
    </row>
    <row r="38" spans="1:7" ht="15.6" x14ac:dyDescent="0.3">
      <c r="A38" s="27">
        <v>20</v>
      </c>
      <c r="B38" s="28"/>
      <c r="C38" s="28" t="s">
        <v>45</v>
      </c>
      <c r="D38" s="29">
        <f>+D39</f>
        <v>303056086.19999999</v>
      </c>
      <c r="E38" s="30">
        <f>+E39</f>
        <v>0</v>
      </c>
      <c r="F38" s="29">
        <f t="shared" ref="F38:F69" si="1">+D38-E38</f>
        <v>303056086.19999999</v>
      </c>
      <c r="G38" s="31">
        <f>+G39</f>
        <v>303056086.19999999</v>
      </c>
    </row>
    <row r="39" spans="1:7" ht="15.6" x14ac:dyDescent="0.3">
      <c r="A39" s="27">
        <v>204</v>
      </c>
      <c r="B39" s="28"/>
      <c r="C39" s="28" t="s">
        <v>46</v>
      </c>
      <c r="D39" s="29">
        <f>+D40+D43+D49+D57+D60+D62+D65+D67+D69+D70+D81</f>
        <v>303056086.19999999</v>
      </c>
      <c r="E39" s="30">
        <f>+E40+E43+E49+E57+E60+E62+E65+E67+E69+E70+E81</f>
        <v>0</v>
      </c>
      <c r="F39" s="29">
        <f t="shared" si="1"/>
        <v>303056086.19999999</v>
      </c>
      <c r="G39" s="31">
        <f>+G40+G43+G49+G57+G60+G62+G65+G67+G69+G70+G81</f>
        <v>303056086.19999999</v>
      </c>
    </row>
    <row r="40" spans="1:7" ht="15.6" x14ac:dyDescent="0.3">
      <c r="A40" s="27">
        <v>2041</v>
      </c>
      <c r="B40" s="28"/>
      <c r="C40" s="28" t="s">
        <v>116</v>
      </c>
      <c r="D40" s="29">
        <f>+D41+D42</f>
        <v>14865</v>
      </c>
      <c r="E40" s="30">
        <f>+E41+E42</f>
        <v>0</v>
      </c>
      <c r="F40" s="29">
        <f t="shared" si="1"/>
        <v>14865</v>
      </c>
      <c r="G40" s="31">
        <f>+G41+G42</f>
        <v>14865</v>
      </c>
    </row>
    <row r="41" spans="1:7" ht="15.6" x14ac:dyDescent="0.3">
      <c r="A41" s="27">
        <v>20418</v>
      </c>
      <c r="B41" s="28">
        <v>20</v>
      </c>
      <c r="C41" s="28" t="s">
        <v>117</v>
      </c>
      <c r="D41" s="29">
        <v>65</v>
      </c>
      <c r="E41" s="32">
        <v>0</v>
      </c>
      <c r="F41" s="29">
        <f t="shared" si="1"/>
        <v>65</v>
      </c>
      <c r="G41" s="31">
        <v>65</v>
      </c>
    </row>
    <row r="42" spans="1:7" ht="21" customHeight="1" x14ac:dyDescent="0.3">
      <c r="A42" s="27">
        <v>204125</v>
      </c>
      <c r="B42" s="28">
        <v>20</v>
      </c>
      <c r="C42" s="28" t="s">
        <v>118</v>
      </c>
      <c r="D42" s="29">
        <v>14800</v>
      </c>
      <c r="E42" s="32">
        <v>0</v>
      </c>
      <c r="F42" s="29">
        <f t="shared" si="1"/>
        <v>14800</v>
      </c>
      <c r="G42" s="31">
        <v>14800</v>
      </c>
    </row>
    <row r="43" spans="1:7" ht="21" customHeight="1" x14ac:dyDescent="0.3">
      <c r="A43" s="27">
        <v>2044</v>
      </c>
      <c r="B43" s="28"/>
      <c r="C43" s="33" t="s">
        <v>47</v>
      </c>
      <c r="D43" s="29">
        <f>SUM(D44:D48)</f>
        <v>2835496</v>
      </c>
      <c r="E43" s="30">
        <f>SUM(E44:E48)</f>
        <v>0</v>
      </c>
      <c r="F43" s="29">
        <f t="shared" si="1"/>
        <v>2835496</v>
      </c>
      <c r="G43" s="31">
        <f>SUM(G44:G48)</f>
        <v>2835496</v>
      </c>
    </row>
    <row r="44" spans="1:7" ht="21" customHeight="1" x14ac:dyDescent="0.3">
      <c r="A44" s="27">
        <v>20441</v>
      </c>
      <c r="B44" s="28">
        <v>20</v>
      </c>
      <c r="C44" s="33" t="s">
        <v>48</v>
      </c>
      <c r="D44" s="29">
        <v>2833278</v>
      </c>
      <c r="E44" s="32">
        <v>0</v>
      </c>
      <c r="F44" s="29">
        <f t="shared" si="1"/>
        <v>2833278</v>
      </c>
      <c r="G44" s="31">
        <v>2833278</v>
      </c>
    </row>
    <row r="45" spans="1:7" ht="21" customHeight="1" x14ac:dyDescent="0.3">
      <c r="A45" s="27">
        <v>204415</v>
      </c>
      <c r="B45" s="28">
        <v>20</v>
      </c>
      <c r="C45" s="33" t="s">
        <v>119</v>
      </c>
      <c r="D45" s="29">
        <v>1898</v>
      </c>
      <c r="E45" s="32">
        <v>0</v>
      </c>
      <c r="F45" s="29">
        <f t="shared" si="1"/>
        <v>1898</v>
      </c>
      <c r="G45" s="31">
        <v>1898</v>
      </c>
    </row>
    <row r="46" spans="1:7" ht="21" customHeight="1" x14ac:dyDescent="0.3">
      <c r="A46" s="27">
        <v>204418</v>
      </c>
      <c r="B46" s="28">
        <v>20</v>
      </c>
      <c r="C46" s="33" t="s">
        <v>120</v>
      </c>
      <c r="D46" s="29">
        <v>302</v>
      </c>
      <c r="E46" s="32">
        <v>0</v>
      </c>
      <c r="F46" s="29">
        <f t="shared" si="1"/>
        <v>302</v>
      </c>
      <c r="G46" s="31">
        <v>302</v>
      </c>
    </row>
    <row r="47" spans="1:7" ht="21" customHeight="1" x14ac:dyDescent="0.3">
      <c r="A47" s="27">
        <v>204420</v>
      </c>
      <c r="B47" s="28">
        <v>20</v>
      </c>
      <c r="C47" s="33" t="s">
        <v>196</v>
      </c>
      <c r="D47" s="29">
        <v>13</v>
      </c>
      <c r="E47" s="32">
        <v>0</v>
      </c>
      <c r="F47" s="29">
        <f t="shared" si="1"/>
        <v>13</v>
      </c>
      <c r="G47" s="31">
        <v>13</v>
      </c>
    </row>
    <row r="48" spans="1:7" ht="21" customHeight="1" x14ac:dyDescent="0.3">
      <c r="A48" s="27">
        <v>204423</v>
      </c>
      <c r="B48" s="28">
        <v>20</v>
      </c>
      <c r="C48" s="33" t="s">
        <v>121</v>
      </c>
      <c r="D48" s="29">
        <v>5</v>
      </c>
      <c r="E48" s="32">
        <v>0</v>
      </c>
      <c r="F48" s="29">
        <f t="shared" si="1"/>
        <v>5</v>
      </c>
      <c r="G48" s="31">
        <v>5</v>
      </c>
    </row>
    <row r="49" spans="1:7" ht="15.6" x14ac:dyDescent="0.3">
      <c r="A49" s="27">
        <v>2045</v>
      </c>
      <c r="B49" s="28"/>
      <c r="C49" s="28" t="s">
        <v>49</v>
      </c>
      <c r="D49" s="29">
        <f>SUM(D50:D56)</f>
        <v>19584772.850000001</v>
      </c>
      <c r="E49" s="30">
        <f>SUM(E50:E56)</f>
        <v>0</v>
      </c>
      <c r="F49" s="29">
        <f t="shared" si="1"/>
        <v>19584772.850000001</v>
      </c>
      <c r="G49" s="31">
        <f>SUM(G50:G56)</f>
        <v>19584772.850000001</v>
      </c>
    </row>
    <row r="50" spans="1:7" ht="18.75" customHeight="1" x14ac:dyDescent="0.3">
      <c r="A50" s="27">
        <v>20451</v>
      </c>
      <c r="B50" s="28">
        <v>20</v>
      </c>
      <c r="C50" s="28" t="s">
        <v>50</v>
      </c>
      <c r="D50" s="29">
        <v>3195079</v>
      </c>
      <c r="E50" s="32">
        <v>0</v>
      </c>
      <c r="F50" s="29">
        <f t="shared" si="1"/>
        <v>3195079</v>
      </c>
      <c r="G50" s="31">
        <v>3195079</v>
      </c>
    </row>
    <row r="51" spans="1:7" s="66" customFormat="1" ht="31.5" customHeight="1" x14ac:dyDescent="0.3">
      <c r="A51" s="62">
        <v>20452</v>
      </c>
      <c r="B51" s="33">
        <v>20</v>
      </c>
      <c r="C51" s="33" t="s">
        <v>51</v>
      </c>
      <c r="D51" s="63">
        <v>3192800</v>
      </c>
      <c r="E51" s="64">
        <v>0</v>
      </c>
      <c r="F51" s="63">
        <f t="shared" si="1"/>
        <v>3192800</v>
      </c>
      <c r="G51" s="65">
        <v>3192800</v>
      </c>
    </row>
    <row r="52" spans="1:7" s="66" customFormat="1" ht="31.5" customHeight="1" x14ac:dyDescent="0.3">
      <c r="A52" s="62">
        <v>20455</v>
      </c>
      <c r="B52" s="33">
        <v>20</v>
      </c>
      <c r="C52" s="33" t="s">
        <v>198</v>
      </c>
      <c r="D52" s="63">
        <v>29</v>
      </c>
      <c r="E52" s="64">
        <v>0</v>
      </c>
      <c r="F52" s="63">
        <f t="shared" si="1"/>
        <v>29</v>
      </c>
      <c r="G52" s="65">
        <v>29</v>
      </c>
    </row>
    <row r="53" spans="1:7" s="66" customFormat="1" ht="31.8" customHeight="1" x14ac:dyDescent="0.3">
      <c r="A53" s="62">
        <v>20456</v>
      </c>
      <c r="B53" s="33">
        <v>20</v>
      </c>
      <c r="C53" s="33" t="s">
        <v>52</v>
      </c>
      <c r="D53" s="63">
        <v>16974</v>
      </c>
      <c r="E53" s="64">
        <v>0</v>
      </c>
      <c r="F53" s="63">
        <f t="shared" si="1"/>
        <v>16974</v>
      </c>
      <c r="G53" s="65">
        <v>16974</v>
      </c>
    </row>
    <row r="54" spans="1:7" s="66" customFormat="1" ht="21" customHeight="1" x14ac:dyDescent="0.3">
      <c r="A54" s="62">
        <v>20458</v>
      </c>
      <c r="B54" s="33">
        <v>20</v>
      </c>
      <c r="C54" s="33" t="s">
        <v>124</v>
      </c>
      <c r="D54" s="63">
        <v>13170109.85</v>
      </c>
      <c r="E54" s="64">
        <v>0</v>
      </c>
      <c r="F54" s="63">
        <f t="shared" si="1"/>
        <v>13170109.85</v>
      </c>
      <c r="G54" s="65">
        <v>13170109.85</v>
      </c>
    </row>
    <row r="55" spans="1:7" ht="18.75" customHeight="1" x14ac:dyDescent="0.3">
      <c r="A55" s="27">
        <v>204510</v>
      </c>
      <c r="B55" s="28">
        <v>20</v>
      </c>
      <c r="C55" s="28" t="s">
        <v>53</v>
      </c>
      <c r="D55" s="29">
        <v>3423</v>
      </c>
      <c r="E55" s="32">
        <v>0</v>
      </c>
      <c r="F55" s="29">
        <f t="shared" si="1"/>
        <v>3423</v>
      </c>
      <c r="G55" s="31">
        <v>3423</v>
      </c>
    </row>
    <row r="56" spans="1:7" ht="18.75" customHeight="1" x14ac:dyDescent="0.3">
      <c r="A56" s="27">
        <v>204513</v>
      </c>
      <c r="B56" s="28">
        <v>20</v>
      </c>
      <c r="C56" s="28" t="s">
        <v>54</v>
      </c>
      <c r="D56" s="29">
        <v>6358</v>
      </c>
      <c r="E56" s="32">
        <v>0</v>
      </c>
      <c r="F56" s="29">
        <f t="shared" si="1"/>
        <v>6358</v>
      </c>
      <c r="G56" s="31">
        <v>6358</v>
      </c>
    </row>
    <row r="57" spans="1:7" ht="18" customHeight="1" x14ac:dyDescent="0.3">
      <c r="A57" s="27">
        <v>2046</v>
      </c>
      <c r="B57" s="28"/>
      <c r="C57" s="28" t="s">
        <v>55</v>
      </c>
      <c r="D57" s="29">
        <f>SUM(D58:D59)</f>
        <v>394</v>
      </c>
      <c r="E57" s="30">
        <f>SUM(E58:E59)</f>
        <v>0</v>
      </c>
      <c r="F57" s="29">
        <f t="shared" si="1"/>
        <v>394</v>
      </c>
      <c r="G57" s="31">
        <f>SUM(G58:G59)</f>
        <v>394</v>
      </c>
    </row>
    <row r="58" spans="1:7" ht="18" customHeight="1" x14ac:dyDescent="0.3">
      <c r="A58" s="27">
        <v>20462</v>
      </c>
      <c r="B58" s="28">
        <v>20</v>
      </c>
      <c r="C58" s="28" t="s">
        <v>56</v>
      </c>
      <c r="D58" s="29">
        <v>386</v>
      </c>
      <c r="E58" s="32"/>
      <c r="F58" s="29">
        <f t="shared" si="1"/>
        <v>386</v>
      </c>
      <c r="G58" s="31">
        <v>386</v>
      </c>
    </row>
    <row r="59" spans="1:7" ht="18" customHeight="1" x14ac:dyDescent="0.3">
      <c r="A59" s="27">
        <v>20467</v>
      </c>
      <c r="B59" s="28">
        <v>20</v>
      </c>
      <c r="C59" s="28" t="s">
        <v>126</v>
      </c>
      <c r="D59" s="29">
        <v>8</v>
      </c>
      <c r="E59" s="32">
        <v>0</v>
      </c>
      <c r="F59" s="29">
        <f t="shared" si="1"/>
        <v>8</v>
      </c>
      <c r="G59" s="31">
        <v>8</v>
      </c>
    </row>
    <row r="60" spans="1:7" ht="18" customHeight="1" x14ac:dyDescent="0.3">
      <c r="A60" s="27">
        <v>2047</v>
      </c>
      <c r="B60" s="28"/>
      <c r="C60" s="28" t="s">
        <v>58</v>
      </c>
      <c r="D60" s="29">
        <f>+D61</f>
        <v>7187</v>
      </c>
      <c r="E60" s="30">
        <f>+E61</f>
        <v>0</v>
      </c>
      <c r="F60" s="29">
        <f t="shared" si="1"/>
        <v>7187</v>
      </c>
      <c r="G60" s="31">
        <f>+G61</f>
        <v>7187</v>
      </c>
    </row>
    <row r="61" spans="1:7" ht="18" customHeight="1" x14ac:dyDescent="0.3">
      <c r="A61" s="27">
        <v>20476</v>
      </c>
      <c r="B61" s="28">
        <v>20</v>
      </c>
      <c r="C61" s="28" t="s">
        <v>59</v>
      </c>
      <c r="D61" s="29">
        <v>7187</v>
      </c>
      <c r="E61" s="32">
        <v>0</v>
      </c>
      <c r="F61" s="29">
        <v>7187</v>
      </c>
      <c r="G61" s="31">
        <v>7187</v>
      </c>
    </row>
    <row r="62" spans="1:7" ht="18" customHeight="1" x14ac:dyDescent="0.3">
      <c r="A62" s="27">
        <v>2048</v>
      </c>
      <c r="B62" s="28"/>
      <c r="C62" s="28" t="s">
        <v>60</v>
      </c>
      <c r="D62" s="29">
        <f>SUM(D63:D64)</f>
        <v>106670</v>
      </c>
      <c r="E62" s="29">
        <f>SUM(E63:E64)</f>
        <v>0</v>
      </c>
      <c r="F62" s="29">
        <f t="shared" si="1"/>
        <v>106670</v>
      </c>
      <c r="G62" s="31">
        <f>SUM(G63:G64)</f>
        <v>106670</v>
      </c>
    </row>
    <row r="63" spans="1:7" ht="18" customHeight="1" x14ac:dyDescent="0.3">
      <c r="A63" s="27">
        <v>20482</v>
      </c>
      <c r="B63" s="28">
        <v>20</v>
      </c>
      <c r="C63" s="28" t="s">
        <v>128</v>
      </c>
      <c r="D63" s="29">
        <v>87970</v>
      </c>
      <c r="E63" s="32">
        <v>0</v>
      </c>
      <c r="F63" s="29">
        <f>+D63-E63</f>
        <v>87970</v>
      </c>
      <c r="G63" s="31">
        <v>87970</v>
      </c>
    </row>
    <row r="64" spans="1:7" ht="18" customHeight="1" x14ac:dyDescent="0.3">
      <c r="A64" s="27">
        <v>20486</v>
      </c>
      <c r="B64" s="28">
        <v>20</v>
      </c>
      <c r="C64" s="28" t="s">
        <v>61</v>
      </c>
      <c r="D64" s="29">
        <v>18700</v>
      </c>
      <c r="E64" s="32">
        <v>0</v>
      </c>
      <c r="F64" s="29">
        <f t="shared" si="1"/>
        <v>18700</v>
      </c>
      <c r="G64" s="31">
        <v>18700</v>
      </c>
    </row>
    <row r="65" spans="1:241" ht="15.6" x14ac:dyDescent="0.3">
      <c r="A65" s="27">
        <v>20410</v>
      </c>
      <c r="B65" s="28"/>
      <c r="C65" s="28" t="s">
        <v>133</v>
      </c>
      <c r="D65" s="29">
        <f>+D66</f>
        <v>233732632</v>
      </c>
      <c r="E65" s="30">
        <f>+E66</f>
        <v>0</v>
      </c>
      <c r="F65" s="29">
        <f t="shared" si="1"/>
        <v>233732632</v>
      </c>
      <c r="G65" s="31">
        <f>+G66</f>
        <v>233732632</v>
      </c>
    </row>
    <row r="66" spans="1:241" ht="22.5" customHeight="1" x14ac:dyDescent="0.3">
      <c r="A66" s="27">
        <v>204102</v>
      </c>
      <c r="B66" s="28">
        <v>20</v>
      </c>
      <c r="C66" s="28" t="s">
        <v>134</v>
      </c>
      <c r="D66" s="29">
        <v>233732632</v>
      </c>
      <c r="E66" s="32">
        <v>0</v>
      </c>
      <c r="F66" s="29">
        <f t="shared" si="1"/>
        <v>233732632</v>
      </c>
      <c r="G66" s="31">
        <v>233732632</v>
      </c>
    </row>
    <row r="67" spans="1:241" ht="22.5" customHeight="1" x14ac:dyDescent="0.3">
      <c r="A67" s="27">
        <v>20411</v>
      </c>
      <c r="B67" s="28"/>
      <c r="C67" s="28" t="s">
        <v>135</v>
      </c>
      <c r="D67" s="29">
        <f>SUM(D68:D68)</f>
        <v>282</v>
      </c>
      <c r="E67" s="30">
        <f>SUM(E68:E68)</f>
        <v>0</v>
      </c>
      <c r="F67" s="29">
        <f>+D67-E67</f>
        <v>282</v>
      </c>
      <c r="G67" s="31">
        <f>SUM(G68:G68)</f>
        <v>282</v>
      </c>
    </row>
    <row r="68" spans="1:241" ht="22.5" customHeight="1" x14ac:dyDescent="0.3">
      <c r="A68" s="27">
        <v>204111</v>
      </c>
      <c r="B68" s="28">
        <v>20</v>
      </c>
      <c r="C68" s="28" t="s">
        <v>136</v>
      </c>
      <c r="D68" s="29">
        <v>282</v>
      </c>
      <c r="E68" s="32">
        <v>0</v>
      </c>
      <c r="F68" s="29">
        <f>+D68-E68</f>
        <v>282</v>
      </c>
      <c r="G68" s="31">
        <v>282</v>
      </c>
    </row>
    <row r="69" spans="1:241" ht="24.75" customHeight="1" x14ac:dyDescent="0.3">
      <c r="A69" s="27">
        <v>20414</v>
      </c>
      <c r="B69" s="28">
        <v>20</v>
      </c>
      <c r="C69" s="28" t="s">
        <v>63</v>
      </c>
      <c r="D69" s="29">
        <v>1620</v>
      </c>
      <c r="E69" s="32">
        <v>0</v>
      </c>
      <c r="F69" s="29">
        <f t="shared" si="1"/>
        <v>1620</v>
      </c>
      <c r="G69" s="31">
        <v>1620</v>
      </c>
    </row>
    <row r="70" spans="1:241" ht="22.5" customHeight="1" x14ac:dyDescent="0.3">
      <c r="A70" s="27">
        <v>20421</v>
      </c>
      <c r="B70" s="28"/>
      <c r="C70" s="28" t="s">
        <v>64</v>
      </c>
      <c r="D70" s="29">
        <f>+D71+D72</f>
        <v>45433</v>
      </c>
      <c r="E70" s="32">
        <f>+E71+E72</f>
        <v>0</v>
      </c>
      <c r="F70" s="29">
        <f>+D70-E70</f>
        <v>45433</v>
      </c>
      <c r="G70" s="31">
        <f>+G71+G72</f>
        <v>45433</v>
      </c>
    </row>
    <row r="71" spans="1:241" ht="18.75" customHeight="1" x14ac:dyDescent="0.3">
      <c r="A71" s="27">
        <v>204214</v>
      </c>
      <c r="B71" s="28">
        <v>20</v>
      </c>
      <c r="C71" s="28" t="s">
        <v>65</v>
      </c>
      <c r="D71" s="29">
        <v>22521</v>
      </c>
      <c r="E71" s="32">
        <v>0</v>
      </c>
      <c r="F71" s="29">
        <f>+D71-E71</f>
        <v>22521</v>
      </c>
      <c r="G71" s="31">
        <v>22521</v>
      </c>
    </row>
    <row r="72" spans="1:241" ht="18.75" customHeight="1" thickBot="1" x14ac:dyDescent="0.35">
      <c r="A72" s="35">
        <v>204215</v>
      </c>
      <c r="B72" s="36">
        <v>20</v>
      </c>
      <c r="C72" s="36" t="s">
        <v>139</v>
      </c>
      <c r="D72" s="39">
        <v>22912</v>
      </c>
      <c r="E72" s="67">
        <v>0</v>
      </c>
      <c r="F72" s="39">
        <f>+D72-E72</f>
        <v>22912</v>
      </c>
      <c r="G72" s="40">
        <v>22912</v>
      </c>
    </row>
    <row r="73" spans="1:241" ht="15" thickBot="1" x14ac:dyDescent="0.35">
      <c r="A73" s="68"/>
      <c r="D73" s="69"/>
      <c r="E73" s="8"/>
      <c r="F73" s="69"/>
      <c r="G73" s="69"/>
    </row>
    <row r="74" spans="1:241" x14ac:dyDescent="0.3">
      <c r="A74" s="726" t="s">
        <v>1</v>
      </c>
      <c r="B74" s="727"/>
      <c r="C74" s="727"/>
      <c r="D74" s="727"/>
      <c r="E74" s="727"/>
      <c r="F74" s="727"/>
      <c r="G74" s="728"/>
      <c r="H74" s="70"/>
      <c r="I74" s="730"/>
      <c r="J74" s="730"/>
      <c r="K74" s="730"/>
      <c r="L74" s="730"/>
      <c r="M74" s="730"/>
      <c r="N74" s="730"/>
      <c r="O74" s="730"/>
      <c r="P74" s="730"/>
      <c r="Q74" s="730"/>
      <c r="R74" s="730"/>
      <c r="S74" s="730"/>
      <c r="T74" s="730"/>
      <c r="U74" s="730"/>
      <c r="V74" s="730"/>
      <c r="W74" s="730"/>
      <c r="X74" s="730"/>
      <c r="Y74" s="730"/>
      <c r="Z74" s="730"/>
      <c r="AA74" s="730"/>
      <c r="AB74" s="730"/>
      <c r="AC74" s="730"/>
      <c r="AD74" s="730"/>
      <c r="AE74" s="730"/>
      <c r="AF74" s="730"/>
      <c r="AG74" s="730"/>
      <c r="AH74" s="730"/>
      <c r="AI74" s="730"/>
      <c r="AJ74" s="730"/>
      <c r="AK74" s="730"/>
      <c r="AL74" s="730"/>
      <c r="AM74" s="730"/>
      <c r="AN74" s="730"/>
      <c r="AO74" s="730"/>
      <c r="AP74" s="730"/>
      <c r="AQ74" s="730"/>
      <c r="AR74" s="730"/>
      <c r="AS74" s="730"/>
      <c r="AT74" s="730"/>
      <c r="AU74" s="730"/>
      <c r="AV74" s="730"/>
      <c r="AW74" s="730"/>
      <c r="AX74" s="730"/>
      <c r="AY74" s="730"/>
      <c r="AZ74" s="730"/>
      <c r="BA74" s="730"/>
      <c r="BB74" s="730"/>
      <c r="BC74" s="730"/>
      <c r="BD74" s="730"/>
      <c r="BE74" s="730"/>
      <c r="BF74" s="730"/>
      <c r="BG74" s="730"/>
      <c r="BH74" s="730"/>
      <c r="BI74" s="730"/>
      <c r="BJ74" s="730"/>
      <c r="BK74" s="730"/>
      <c r="BL74" s="730"/>
      <c r="BM74" s="730"/>
      <c r="BN74" s="730"/>
      <c r="BO74" s="730"/>
      <c r="BP74" s="730"/>
      <c r="BQ74" s="730"/>
      <c r="BR74" s="730"/>
      <c r="BS74" s="730"/>
      <c r="BT74" s="730"/>
      <c r="BU74" s="730"/>
      <c r="BV74" s="730"/>
      <c r="BW74" s="730"/>
      <c r="BX74" s="730"/>
      <c r="BY74" s="727"/>
      <c r="BZ74" s="727"/>
      <c r="CA74" s="727"/>
      <c r="CB74" s="727"/>
      <c r="CC74" s="727"/>
      <c r="CD74" s="727"/>
      <c r="CE74" s="728"/>
      <c r="CF74" s="726"/>
      <c r="CG74" s="727"/>
      <c r="CH74" s="727"/>
      <c r="CI74" s="727"/>
      <c r="CJ74" s="727"/>
      <c r="CK74" s="727"/>
      <c r="CL74" s="728"/>
      <c r="CM74" s="726"/>
      <c r="CN74" s="727"/>
      <c r="CO74" s="727"/>
      <c r="CP74" s="727"/>
      <c r="CQ74" s="727"/>
      <c r="CR74" s="727"/>
      <c r="CS74" s="728"/>
      <c r="CT74" s="726"/>
      <c r="CU74" s="727"/>
      <c r="CV74" s="727"/>
      <c r="CW74" s="727"/>
      <c r="CX74" s="727"/>
      <c r="CY74" s="727"/>
      <c r="CZ74" s="728"/>
      <c r="DA74" s="726"/>
      <c r="DB74" s="727"/>
      <c r="DC74" s="727"/>
      <c r="DD74" s="727"/>
      <c r="DE74" s="727"/>
      <c r="DF74" s="727"/>
      <c r="DG74" s="728"/>
      <c r="DH74" s="726"/>
      <c r="DI74" s="727"/>
      <c r="DJ74" s="727"/>
      <c r="DK74" s="727"/>
      <c r="DL74" s="727"/>
      <c r="DM74" s="727"/>
      <c r="DN74" s="728"/>
      <c r="DO74" s="726"/>
      <c r="DP74" s="727"/>
      <c r="DQ74" s="727"/>
      <c r="DR74" s="727"/>
      <c r="DS74" s="727"/>
      <c r="DT74" s="727"/>
      <c r="DU74" s="728"/>
      <c r="DV74" s="726"/>
      <c r="DW74" s="727"/>
      <c r="DX74" s="727"/>
      <c r="DY74" s="727"/>
      <c r="DZ74" s="727"/>
      <c r="EA74" s="727"/>
      <c r="EB74" s="728"/>
      <c r="EC74" s="726"/>
      <c r="ED74" s="727"/>
      <c r="EE74" s="727"/>
      <c r="EF74" s="727"/>
      <c r="EG74" s="727"/>
      <c r="EH74" s="727"/>
      <c r="EI74" s="728"/>
      <c r="EJ74" s="726"/>
      <c r="EK74" s="727"/>
      <c r="EL74" s="727"/>
      <c r="EM74" s="727"/>
      <c r="EN74" s="727"/>
      <c r="EO74" s="727"/>
      <c r="EP74" s="728"/>
      <c r="EQ74" s="726"/>
      <c r="ER74" s="727"/>
      <c r="ES74" s="727"/>
      <c r="ET74" s="727"/>
      <c r="EU74" s="727"/>
      <c r="EV74" s="727"/>
      <c r="EW74" s="728"/>
      <c r="EX74" s="726"/>
      <c r="EY74" s="727"/>
      <c r="EZ74" s="727"/>
      <c r="FA74" s="727"/>
      <c r="FB74" s="727"/>
      <c r="FC74" s="727"/>
      <c r="FD74" s="728"/>
      <c r="FE74" s="726"/>
      <c r="FF74" s="727"/>
      <c r="FG74" s="727"/>
      <c r="FH74" s="727"/>
      <c r="FI74" s="727"/>
      <c r="FJ74" s="727"/>
      <c r="FK74" s="728"/>
      <c r="FL74" s="726"/>
      <c r="FM74" s="727"/>
      <c r="FN74" s="727"/>
      <c r="FO74" s="727"/>
      <c r="FP74" s="727"/>
      <c r="FQ74" s="727"/>
      <c r="FR74" s="728"/>
      <c r="FS74" s="726"/>
      <c r="FT74" s="727"/>
      <c r="FU74" s="727"/>
      <c r="FV74" s="727"/>
      <c r="FW74" s="727"/>
      <c r="FX74" s="727"/>
      <c r="FY74" s="728"/>
      <c r="FZ74" s="726"/>
      <c r="GA74" s="727"/>
      <c r="GB74" s="727"/>
      <c r="GC74" s="727"/>
      <c r="GD74" s="727"/>
      <c r="GE74" s="727"/>
      <c r="GF74" s="728"/>
      <c r="GG74" s="726"/>
      <c r="GH74" s="727"/>
      <c r="GI74" s="727"/>
      <c r="GJ74" s="727"/>
      <c r="GK74" s="727"/>
      <c r="GL74" s="727"/>
      <c r="GM74" s="728"/>
      <c r="GN74" s="726"/>
      <c r="GO74" s="727"/>
      <c r="GP74" s="727"/>
      <c r="GQ74" s="727"/>
      <c r="GR74" s="727"/>
      <c r="GS74" s="727"/>
      <c r="GT74" s="728"/>
      <c r="GU74" s="726"/>
      <c r="GV74" s="727"/>
      <c r="GW74" s="727"/>
      <c r="GX74" s="727"/>
      <c r="GY74" s="727"/>
      <c r="GZ74" s="727"/>
      <c r="HA74" s="728"/>
      <c r="HB74" s="726"/>
      <c r="HC74" s="727"/>
      <c r="HD74" s="727"/>
      <c r="HE74" s="727"/>
      <c r="HF74" s="727"/>
      <c r="HG74" s="727"/>
      <c r="HH74" s="728"/>
      <c r="HI74" s="726"/>
      <c r="HJ74" s="727"/>
      <c r="HK74" s="727"/>
      <c r="HL74" s="727"/>
      <c r="HM74" s="727"/>
      <c r="HN74" s="727"/>
      <c r="HO74" s="728"/>
      <c r="HP74" s="726"/>
      <c r="HQ74" s="727"/>
      <c r="HR74" s="727"/>
      <c r="HS74" s="727"/>
      <c r="HT74" s="727"/>
      <c r="HU74" s="727"/>
      <c r="HV74" s="728"/>
      <c r="HW74" s="726"/>
      <c r="HX74" s="727"/>
      <c r="HY74" s="727"/>
      <c r="HZ74" s="727"/>
      <c r="IA74" s="727"/>
      <c r="IB74" s="727"/>
      <c r="IC74" s="728"/>
      <c r="ID74" s="726"/>
      <c r="IE74" s="726"/>
      <c r="IF74" s="726"/>
      <c r="IG74" s="726"/>
    </row>
    <row r="75" spans="1:241" ht="15.75" customHeight="1" x14ac:dyDescent="0.3">
      <c r="A75" s="729" t="s">
        <v>2</v>
      </c>
      <c r="B75" s="730"/>
      <c r="C75" s="730"/>
      <c r="D75" s="730"/>
      <c r="E75" s="730"/>
      <c r="F75" s="730"/>
      <c r="G75" s="731"/>
    </row>
    <row r="76" spans="1:241" x14ac:dyDescent="0.3">
      <c r="A76" s="6" t="s">
        <v>0</v>
      </c>
      <c r="G76" s="5"/>
    </row>
    <row r="77" spans="1:241" ht="12.75" customHeight="1" x14ac:dyDescent="0.3">
      <c r="A77" s="2"/>
      <c r="G77" s="7"/>
    </row>
    <row r="78" spans="1:241" x14ac:dyDescent="0.3">
      <c r="A78" s="2" t="s">
        <v>3</v>
      </c>
      <c r="C78" s="1" t="s">
        <v>4</v>
      </c>
      <c r="E78" s="4" t="s">
        <v>5</v>
      </c>
      <c r="F78" s="3" t="str">
        <f>F34</f>
        <v>ENERO</v>
      </c>
      <c r="G78" s="5" t="str">
        <f>G34</f>
        <v>VIGENCIA FISCAL: 2018</v>
      </c>
    </row>
    <row r="79" spans="1:241" ht="7.5" customHeight="1" thickBot="1" x14ac:dyDescent="0.35">
      <c r="A79" s="71"/>
      <c r="B79" s="47"/>
      <c r="C79" s="47"/>
      <c r="D79" s="48"/>
      <c r="E79" s="49"/>
      <c r="F79" s="48"/>
      <c r="G79" s="50"/>
    </row>
    <row r="80" spans="1:241" ht="61.5" customHeight="1" thickBot="1" x14ac:dyDescent="0.35">
      <c r="A80" s="51" t="s">
        <v>6</v>
      </c>
      <c r="B80" s="52"/>
      <c r="C80" s="52" t="s">
        <v>7</v>
      </c>
      <c r="D80" s="53" t="s">
        <v>8</v>
      </c>
      <c r="E80" s="54" t="s">
        <v>9</v>
      </c>
      <c r="F80" s="53" t="s">
        <v>10</v>
      </c>
      <c r="G80" s="55" t="s">
        <v>11</v>
      </c>
    </row>
    <row r="81" spans="1:7" ht="18.75" customHeight="1" x14ac:dyDescent="0.3">
      <c r="A81" s="56">
        <v>20441</v>
      </c>
      <c r="B81" s="57"/>
      <c r="C81" s="57" t="s">
        <v>66</v>
      </c>
      <c r="D81" s="60">
        <f>+D82</f>
        <v>46726734.350000001</v>
      </c>
      <c r="E81" s="72">
        <f>+E82</f>
        <v>0</v>
      </c>
      <c r="F81" s="60">
        <f t="shared" ref="F81:F102" si="2">+D81-E81</f>
        <v>46726734.350000001</v>
      </c>
      <c r="G81" s="73">
        <f>+G82</f>
        <v>46726734.350000001</v>
      </c>
    </row>
    <row r="82" spans="1:7" ht="18.75" customHeight="1" x14ac:dyDescent="0.3">
      <c r="A82" s="27">
        <v>2044113</v>
      </c>
      <c r="B82" s="28">
        <v>20</v>
      </c>
      <c r="C82" s="28" t="s">
        <v>66</v>
      </c>
      <c r="D82" s="29">
        <v>46726734.350000001</v>
      </c>
      <c r="E82" s="32">
        <v>0</v>
      </c>
      <c r="F82" s="29">
        <f t="shared" si="2"/>
        <v>46726734.350000001</v>
      </c>
      <c r="G82" s="31">
        <v>46726734.350000001</v>
      </c>
    </row>
    <row r="83" spans="1:7" ht="18.75" customHeight="1" x14ac:dyDescent="0.3">
      <c r="A83" s="27">
        <v>3</v>
      </c>
      <c r="B83" s="28"/>
      <c r="C83" s="28" t="s">
        <v>67</v>
      </c>
      <c r="D83" s="29">
        <f>+D84</f>
        <v>2682975956.8299999</v>
      </c>
      <c r="E83" s="30">
        <f>+E84</f>
        <v>0</v>
      </c>
      <c r="F83" s="29">
        <f t="shared" si="2"/>
        <v>2682975956.8299999</v>
      </c>
      <c r="G83" s="31">
        <f>+G84</f>
        <v>2681551940.8299999</v>
      </c>
    </row>
    <row r="84" spans="1:7" ht="18.75" customHeight="1" x14ac:dyDescent="0.3">
      <c r="A84" s="27">
        <v>36</v>
      </c>
      <c r="B84" s="28"/>
      <c r="C84" s="28" t="s">
        <v>68</v>
      </c>
      <c r="D84" s="29">
        <f>+D85</f>
        <v>2682975956.8299999</v>
      </c>
      <c r="E84" s="30">
        <f>+E85</f>
        <v>0</v>
      </c>
      <c r="F84" s="29">
        <f t="shared" si="2"/>
        <v>2682975956.8299999</v>
      </c>
      <c r="G84" s="31">
        <f>+G85</f>
        <v>2681551940.8299999</v>
      </c>
    </row>
    <row r="85" spans="1:7" ht="18.75" customHeight="1" x14ac:dyDescent="0.3">
      <c r="A85" s="27">
        <v>361</v>
      </c>
      <c r="B85" s="28"/>
      <c r="C85" s="28" t="s">
        <v>69</v>
      </c>
      <c r="D85" s="29">
        <f>+D86+D87+D88</f>
        <v>2682975956.8299999</v>
      </c>
      <c r="E85" s="30">
        <f>+E86+E87+E88</f>
        <v>0</v>
      </c>
      <c r="F85" s="29">
        <f t="shared" si="2"/>
        <v>2682975956.8299999</v>
      </c>
      <c r="G85" s="31">
        <f>+G86+G87+G88</f>
        <v>2681551940.8299999</v>
      </c>
    </row>
    <row r="86" spans="1:7" ht="18.75" customHeight="1" x14ac:dyDescent="0.3">
      <c r="A86" s="27">
        <v>36112</v>
      </c>
      <c r="B86" s="28">
        <v>10</v>
      </c>
      <c r="C86" s="28" t="s">
        <v>144</v>
      </c>
      <c r="D86" s="29">
        <v>1424016</v>
      </c>
      <c r="E86" s="32">
        <v>0</v>
      </c>
      <c r="F86" s="29">
        <f>+D86-E86</f>
        <v>1424016</v>
      </c>
      <c r="G86" s="31">
        <v>0</v>
      </c>
    </row>
    <row r="87" spans="1:7" ht="18.75" customHeight="1" x14ac:dyDescent="0.3">
      <c r="A87" s="27">
        <v>36113</v>
      </c>
      <c r="B87" s="28">
        <v>10</v>
      </c>
      <c r="C87" s="28" t="s">
        <v>70</v>
      </c>
      <c r="D87" s="29">
        <v>1610680038.8299999</v>
      </c>
      <c r="E87" s="32">
        <v>0</v>
      </c>
      <c r="F87" s="29">
        <f>+D87-E87</f>
        <v>1610680038.8299999</v>
      </c>
      <c r="G87" s="31">
        <v>1610680038.8299999</v>
      </c>
    </row>
    <row r="88" spans="1:7" ht="18.75" customHeight="1" thickBot="1" x14ac:dyDescent="0.35">
      <c r="A88" s="74">
        <v>36113</v>
      </c>
      <c r="B88" s="75">
        <v>20</v>
      </c>
      <c r="C88" s="75" t="s">
        <v>70</v>
      </c>
      <c r="D88" s="76">
        <v>1070871902</v>
      </c>
      <c r="E88" s="77">
        <v>0</v>
      </c>
      <c r="F88" s="76">
        <f t="shared" si="2"/>
        <v>1070871902</v>
      </c>
      <c r="G88" s="78">
        <v>1070871902</v>
      </c>
    </row>
    <row r="89" spans="1:7" ht="16.2" thickBot="1" x14ac:dyDescent="0.35">
      <c r="A89" s="79" t="s">
        <v>71</v>
      </c>
      <c r="B89" s="80"/>
      <c r="C89" s="80" t="s">
        <v>199</v>
      </c>
      <c r="D89" s="81">
        <f>+D90+D96+D100+D109</f>
        <v>24040909539.029999</v>
      </c>
      <c r="E89" s="82">
        <f>+E90+E96+E100+E109</f>
        <v>0</v>
      </c>
      <c r="F89" s="81">
        <f t="shared" si="2"/>
        <v>24040909539.029999</v>
      </c>
      <c r="G89" s="83">
        <f>+G90+G96+G100+G109</f>
        <v>23691242564.889999</v>
      </c>
    </row>
    <row r="90" spans="1:7" ht="35.25" customHeight="1" x14ac:dyDescent="0.3">
      <c r="A90" s="22">
        <v>2401</v>
      </c>
      <c r="B90" s="23"/>
      <c r="C90" s="84" t="s">
        <v>149</v>
      </c>
      <c r="D90" s="24">
        <f>+D91</f>
        <v>2233847030</v>
      </c>
      <c r="E90" s="24">
        <f>+E91</f>
        <v>0</v>
      </c>
      <c r="F90" s="24">
        <f t="shared" si="2"/>
        <v>2233847030</v>
      </c>
      <c r="G90" s="26">
        <f>+G91</f>
        <v>1897524909</v>
      </c>
    </row>
    <row r="91" spans="1:7" ht="15.6" x14ac:dyDescent="0.3">
      <c r="A91" s="27">
        <v>24010600</v>
      </c>
      <c r="B91" s="28"/>
      <c r="C91" s="33" t="s">
        <v>73</v>
      </c>
      <c r="D91" s="29">
        <f>SUM(D92:D95)</f>
        <v>2233847030</v>
      </c>
      <c r="E91" s="29">
        <f>SUM(E92:E95)</f>
        <v>0</v>
      </c>
      <c r="F91" s="29">
        <f t="shared" si="2"/>
        <v>2233847030</v>
      </c>
      <c r="G91" s="31">
        <f>SUM(G92:G95)</f>
        <v>1897524909</v>
      </c>
    </row>
    <row r="92" spans="1:7" ht="57.75" customHeight="1" x14ac:dyDescent="0.3">
      <c r="A92" s="27">
        <v>240106003</v>
      </c>
      <c r="B92" s="28">
        <v>11</v>
      </c>
      <c r="C92" s="33" t="s">
        <v>81</v>
      </c>
      <c r="D92" s="29">
        <v>336322121</v>
      </c>
      <c r="E92" s="32">
        <v>0</v>
      </c>
      <c r="F92" s="29">
        <f t="shared" si="2"/>
        <v>336322121</v>
      </c>
      <c r="G92" s="31">
        <v>0</v>
      </c>
    </row>
    <row r="93" spans="1:7" ht="50.25" customHeight="1" x14ac:dyDescent="0.3">
      <c r="A93" s="85">
        <v>240106003</v>
      </c>
      <c r="B93" s="86">
        <v>13</v>
      </c>
      <c r="C93" s="87" t="s">
        <v>81</v>
      </c>
      <c r="D93" s="29">
        <v>279354454</v>
      </c>
      <c r="E93" s="32">
        <v>0</v>
      </c>
      <c r="F93" s="29">
        <f t="shared" si="2"/>
        <v>279354454</v>
      </c>
      <c r="G93" s="31">
        <v>279354454</v>
      </c>
    </row>
    <row r="94" spans="1:7" ht="57" customHeight="1" x14ac:dyDescent="0.3">
      <c r="A94" s="85">
        <v>240106003</v>
      </c>
      <c r="B94" s="86">
        <v>20</v>
      </c>
      <c r="C94" s="87" t="s">
        <v>81</v>
      </c>
      <c r="D94" s="29">
        <v>993425050</v>
      </c>
      <c r="E94" s="32">
        <v>0</v>
      </c>
      <c r="F94" s="29">
        <f t="shared" si="2"/>
        <v>993425050</v>
      </c>
      <c r="G94" s="31">
        <v>993425050</v>
      </c>
    </row>
    <row r="95" spans="1:7" ht="77.25" customHeight="1" x14ac:dyDescent="0.3">
      <c r="A95" s="27">
        <v>2401060011</v>
      </c>
      <c r="B95" s="28">
        <v>10</v>
      </c>
      <c r="C95" s="33" t="s">
        <v>156</v>
      </c>
      <c r="D95" s="29">
        <v>624745405</v>
      </c>
      <c r="E95" s="32">
        <v>0</v>
      </c>
      <c r="F95" s="29">
        <f t="shared" si="2"/>
        <v>624745405</v>
      </c>
      <c r="G95" s="31">
        <v>624745405</v>
      </c>
    </row>
    <row r="96" spans="1:7" ht="23.25" customHeight="1" x14ac:dyDescent="0.3">
      <c r="A96" s="27">
        <v>2404</v>
      </c>
      <c r="B96" s="28"/>
      <c r="C96" s="33" t="s">
        <v>157</v>
      </c>
      <c r="D96" s="29">
        <f>+D97</f>
        <v>20061970435</v>
      </c>
      <c r="E96" s="29">
        <f>+E97</f>
        <v>0</v>
      </c>
      <c r="F96" s="29">
        <f t="shared" si="2"/>
        <v>20061970435</v>
      </c>
      <c r="G96" s="31">
        <f>+G97</f>
        <v>20061970435</v>
      </c>
    </row>
    <row r="97" spans="1:241" ht="15.6" x14ac:dyDescent="0.3">
      <c r="A97" s="27">
        <v>24040600</v>
      </c>
      <c r="B97" s="28"/>
      <c r="C97" s="33" t="s">
        <v>73</v>
      </c>
      <c r="D97" s="29">
        <f>+D98+D99</f>
        <v>20061970435</v>
      </c>
      <c r="E97" s="29">
        <f>+E98+E99</f>
        <v>0</v>
      </c>
      <c r="F97" s="29">
        <f t="shared" si="2"/>
        <v>20061970435</v>
      </c>
      <c r="G97" s="31">
        <f>+G98+G99</f>
        <v>20061970435</v>
      </c>
    </row>
    <row r="98" spans="1:241" ht="39.75" customHeight="1" x14ac:dyDescent="0.3">
      <c r="A98" s="27">
        <v>240406001</v>
      </c>
      <c r="B98" s="28">
        <v>13</v>
      </c>
      <c r="C98" s="33" t="s">
        <v>77</v>
      </c>
      <c r="D98" s="29">
        <v>11294324623</v>
      </c>
      <c r="E98" s="32">
        <v>0</v>
      </c>
      <c r="F98" s="29">
        <f t="shared" si="2"/>
        <v>11294324623</v>
      </c>
      <c r="G98" s="31">
        <v>11294324623</v>
      </c>
    </row>
    <row r="99" spans="1:241" ht="39.75" customHeight="1" x14ac:dyDescent="0.3">
      <c r="A99" s="27">
        <v>240406001</v>
      </c>
      <c r="B99" s="28">
        <v>20</v>
      </c>
      <c r="C99" s="33" t="s">
        <v>77</v>
      </c>
      <c r="D99" s="29">
        <v>8767645812</v>
      </c>
      <c r="E99" s="32"/>
      <c r="F99" s="29">
        <f t="shared" si="2"/>
        <v>8767645812</v>
      </c>
      <c r="G99" s="31">
        <v>8767645812</v>
      </c>
    </row>
    <row r="100" spans="1:241" ht="15.6" x14ac:dyDescent="0.3">
      <c r="A100" s="27">
        <v>2405</v>
      </c>
      <c r="B100" s="28"/>
      <c r="C100" s="33" t="s">
        <v>158</v>
      </c>
      <c r="D100" s="29">
        <f>+D101</f>
        <v>74243512</v>
      </c>
      <c r="E100" s="29">
        <f>+E101</f>
        <v>0</v>
      </c>
      <c r="F100" s="29">
        <f t="shared" si="2"/>
        <v>74243512</v>
      </c>
      <c r="G100" s="31">
        <f>+G101</f>
        <v>74243512</v>
      </c>
    </row>
    <row r="101" spans="1:241" ht="15.6" x14ac:dyDescent="0.3">
      <c r="A101" s="27">
        <v>24050600</v>
      </c>
      <c r="B101" s="28"/>
      <c r="C101" s="33" t="s">
        <v>73</v>
      </c>
      <c r="D101" s="29">
        <f>+D102+D103</f>
        <v>74243512</v>
      </c>
      <c r="E101" s="29">
        <f>+E102+E103</f>
        <v>0</v>
      </c>
      <c r="F101" s="29">
        <f t="shared" si="2"/>
        <v>74243512</v>
      </c>
      <c r="G101" s="31">
        <f>+G102+G103</f>
        <v>74243512</v>
      </c>
    </row>
    <row r="102" spans="1:241" ht="39.75" customHeight="1" thickBot="1" x14ac:dyDescent="0.35">
      <c r="A102" s="35">
        <v>240506001</v>
      </c>
      <c r="B102" s="36">
        <v>20</v>
      </c>
      <c r="C102" s="88" t="s">
        <v>78</v>
      </c>
      <c r="D102" s="39">
        <v>74243512</v>
      </c>
      <c r="E102" s="67">
        <v>0</v>
      </c>
      <c r="F102" s="39">
        <f t="shared" si="2"/>
        <v>74243512</v>
      </c>
      <c r="G102" s="40">
        <v>74243512</v>
      </c>
    </row>
    <row r="103" spans="1:241" ht="49.5" customHeight="1" thickBot="1" x14ac:dyDescent="0.35">
      <c r="A103" s="41"/>
      <c r="B103" s="42"/>
      <c r="C103" s="89"/>
      <c r="D103" s="45"/>
      <c r="E103" s="44"/>
      <c r="F103" s="45"/>
      <c r="G103" s="45"/>
    </row>
    <row r="104" spans="1:241" ht="13.5" customHeight="1" x14ac:dyDescent="0.3">
      <c r="A104" s="726" t="s">
        <v>1</v>
      </c>
      <c r="B104" s="727"/>
      <c r="C104" s="727"/>
      <c r="D104" s="727"/>
      <c r="E104" s="727"/>
      <c r="F104" s="727"/>
      <c r="G104" s="728"/>
      <c r="H104" s="70"/>
      <c r="I104" s="730"/>
      <c r="J104" s="730"/>
      <c r="K104" s="730"/>
      <c r="L104" s="730"/>
      <c r="M104" s="731"/>
      <c r="N104" s="729"/>
      <c r="O104" s="730"/>
      <c r="P104" s="730"/>
      <c r="Q104" s="730"/>
      <c r="R104" s="730"/>
      <c r="S104" s="730"/>
      <c r="T104" s="731"/>
      <c r="U104" s="729"/>
      <c r="V104" s="730"/>
      <c r="W104" s="730"/>
      <c r="X104" s="730"/>
      <c r="Y104" s="730"/>
      <c r="Z104" s="730"/>
      <c r="AA104" s="731"/>
      <c r="AB104" s="729"/>
      <c r="AC104" s="730"/>
      <c r="AD104" s="730"/>
      <c r="AE104" s="730"/>
      <c r="AF104" s="730"/>
      <c r="AG104" s="730"/>
      <c r="AH104" s="731"/>
      <c r="AI104" s="729"/>
      <c r="AJ104" s="730"/>
      <c r="AK104" s="730"/>
      <c r="AL104" s="730"/>
      <c r="AM104" s="730"/>
      <c r="AN104" s="730"/>
      <c r="AO104" s="731"/>
      <c r="AP104" s="729"/>
      <c r="AQ104" s="730"/>
      <c r="AR104" s="730"/>
      <c r="AS104" s="730"/>
      <c r="AT104" s="730"/>
      <c r="AU104" s="730"/>
      <c r="AV104" s="731"/>
      <c r="AW104" s="729"/>
      <c r="AX104" s="730"/>
      <c r="AY104" s="730"/>
      <c r="AZ104" s="730"/>
      <c r="BA104" s="730"/>
      <c r="BB104" s="730"/>
      <c r="BC104" s="731"/>
      <c r="BD104" s="729"/>
      <c r="BE104" s="730"/>
      <c r="BF104" s="730"/>
      <c r="BG104" s="730"/>
      <c r="BH104" s="730"/>
      <c r="BI104" s="730"/>
      <c r="BJ104" s="731"/>
      <c r="BK104" s="729"/>
      <c r="BL104" s="730"/>
      <c r="BM104" s="730"/>
      <c r="BN104" s="730"/>
      <c r="BO104" s="730"/>
      <c r="BP104" s="730"/>
      <c r="BQ104" s="731"/>
      <c r="BR104" s="729"/>
      <c r="BS104" s="730"/>
      <c r="BT104" s="730"/>
      <c r="BU104" s="730"/>
      <c r="BV104" s="730"/>
      <c r="BW104" s="730"/>
      <c r="BX104" s="731"/>
      <c r="BY104" s="729"/>
      <c r="BZ104" s="730"/>
      <c r="CA104" s="730"/>
      <c r="CB104" s="730"/>
      <c r="CC104" s="730"/>
      <c r="CD104" s="730"/>
      <c r="CE104" s="731"/>
      <c r="CF104" s="729"/>
      <c r="CG104" s="730"/>
      <c r="CH104" s="730"/>
      <c r="CI104" s="730"/>
      <c r="CJ104" s="730"/>
      <c r="CK104" s="730"/>
      <c r="CL104" s="731"/>
      <c r="CM104" s="729"/>
      <c r="CN104" s="730"/>
      <c r="CO104" s="730"/>
      <c r="CP104" s="730"/>
      <c r="CQ104" s="730"/>
      <c r="CR104" s="730"/>
      <c r="CS104" s="731"/>
      <c r="CT104" s="729"/>
      <c r="CU104" s="730"/>
      <c r="CV104" s="730"/>
      <c r="CW104" s="730"/>
      <c r="CX104" s="730"/>
      <c r="CY104" s="730"/>
      <c r="CZ104" s="731"/>
      <c r="DA104" s="729"/>
      <c r="DB104" s="730"/>
      <c r="DC104" s="730"/>
      <c r="DD104" s="730"/>
      <c r="DE104" s="730"/>
      <c r="DF104" s="730"/>
      <c r="DG104" s="731"/>
      <c r="DH104" s="729"/>
      <c r="DI104" s="730"/>
      <c r="DJ104" s="730"/>
      <c r="DK104" s="730"/>
      <c r="DL104" s="730"/>
      <c r="DM104" s="730"/>
      <c r="DN104" s="731"/>
      <c r="DO104" s="729"/>
      <c r="DP104" s="730"/>
      <c r="DQ104" s="730"/>
      <c r="DR104" s="730"/>
      <c r="DS104" s="730"/>
      <c r="DT104" s="730"/>
      <c r="DU104" s="731"/>
      <c r="DV104" s="729"/>
      <c r="DW104" s="730"/>
      <c r="DX104" s="730"/>
      <c r="DY104" s="730"/>
      <c r="DZ104" s="730"/>
      <c r="EA104" s="730"/>
      <c r="EB104" s="731"/>
      <c r="EC104" s="729"/>
      <c r="ED104" s="730"/>
      <c r="EE104" s="730"/>
      <c r="EF104" s="730"/>
      <c r="EG104" s="730"/>
      <c r="EH104" s="730"/>
      <c r="EI104" s="731"/>
      <c r="EJ104" s="729"/>
      <c r="EK104" s="730"/>
      <c r="EL104" s="730"/>
      <c r="EM104" s="730"/>
      <c r="EN104" s="730"/>
      <c r="EO104" s="730"/>
      <c r="EP104" s="731"/>
      <c r="EQ104" s="729"/>
      <c r="ER104" s="730"/>
      <c r="ES104" s="730"/>
      <c r="ET104" s="730"/>
      <c r="EU104" s="730"/>
      <c r="EV104" s="730"/>
      <c r="EW104" s="731"/>
      <c r="EX104" s="729"/>
      <c r="EY104" s="730"/>
      <c r="EZ104" s="730"/>
      <c r="FA104" s="730"/>
      <c r="FB104" s="730"/>
      <c r="FC104" s="730"/>
      <c r="FD104" s="731"/>
      <c r="FE104" s="729"/>
      <c r="FF104" s="730"/>
      <c r="FG104" s="730"/>
      <c r="FH104" s="730"/>
      <c r="FI104" s="730"/>
      <c r="FJ104" s="730"/>
      <c r="FK104" s="731"/>
      <c r="FL104" s="729"/>
      <c r="FM104" s="730"/>
      <c r="FN104" s="730"/>
      <c r="FO104" s="730"/>
      <c r="FP104" s="730"/>
      <c r="FQ104" s="730"/>
      <c r="FR104" s="731"/>
      <c r="FS104" s="729"/>
      <c r="FT104" s="730"/>
      <c r="FU104" s="730"/>
      <c r="FV104" s="730"/>
      <c r="FW104" s="730"/>
      <c r="FX104" s="730"/>
      <c r="FY104" s="731"/>
      <c r="FZ104" s="729"/>
      <c r="GA104" s="730"/>
      <c r="GB104" s="730"/>
      <c r="GC104" s="730"/>
      <c r="GD104" s="730"/>
      <c r="GE104" s="730"/>
      <c r="GF104" s="731"/>
      <c r="GG104" s="729"/>
      <c r="GH104" s="730"/>
      <c r="GI104" s="730"/>
      <c r="GJ104" s="730"/>
      <c r="GK104" s="730"/>
      <c r="GL104" s="730"/>
      <c r="GM104" s="731"/>
      <c r="GN104" s="729"/>
      <c r="GO104" s="730"/>
      <c r="GP104" s="730"/>
      <c r="GQ104" s="730"/>
      <c r="GR104" s="730"/>
      <c r="GS104" s="730"/>
      <c r="GT104" s="731"/>
      <c r="GU104" s="729"/>
      <c r="GV104" s="730"/>
      <c r="GW104" s="730"/>
      <c r="GX104" s="730"/>
      <c r="GY104" s="730"/>
      <c r="GZ104" s="730"/>
      <c r="HA104" s="731"/>
      <c r="HB104" s="729"/>
      <c r="HC104" s="730"/>
      <c r="HD104" s="730"/>
      <c r="HE104" s="730"/>
      <c r="HF104" s="730"/>
      <c r="HG104" s="730"/>
      <c r="HH104" s="731"/>
      <c r="HI104" s="729"/>
      <c r="HJ104" s="730"/>
      <c r="HK104" s="730"/>
      <c r="HL104" s="730"/>
      <c r="HM104" s="730"/>
      <c r="HN104" s="730"/>
      <c r="HO104" s="731"/>
      <c r="HP104" s="729"/>
      <c r="HQ104" s="730"/>
      <c r="HR104" s="730"/>
      <c r="HS104" s="730"/>
      <c r="HT104" s="730"/>
      <c r="HU104" s="730"/>
      <c r="HV104" s="731"/>
      <c r="HW104" s="729"/>
      <c r="HX104" s="730"/>
      <c r="HY104" s="730"/>
      <c r="HZ104" s="730"/>
      <c r="IA104" s="730"/>
      <c r="IB104" s="730"/>
      <c r="IC104" s="731"/>
      <c r="ID104" s="729"/>
      <c r="IE104" s="729"/>
      <c r="IF104" s="729"/>
      <c r="IG104" s="729"/>
    </row>
    <row r="105" spans="1:241" ht="12" customHeight="1" x14ac:dyDescent="0.3">
      <c r="A105" s="729" t="s">
        <v>2</v>
      </c>
      <c r="B105" s="730"/>
      <c r="C105" s="730"/>
      <c r="D105" s="730"/>
      <c r="E105" s="730"/>
      <c r="F105" s="730"/>
      <c r="G105" s="731"/>
      <c r="H105" s="70"/>
      <c r="I105" s="730"/>
      <c r="J105" s="730"/>
      <c r="K105" s="730"/>
      <c r="L105" s="730"/>
      <c r="M105" s="731"/>
      <c r="N105" s="729"/>
      <c r="O105" s="730"/>
      <c r="P105" s="730"/>
      <c r="Q105" s="730"/>
      <c r="R105" s="730"/>
      <c r="S105" s="730"/>
      <c r="T105" s="731"/>
      <c r="U105" s="729"/>
      <c r="V105" s="730"/>
      <c r="W105" s="730"/>
      <c r="X105" s="730"/>
      <c r="Y105" s="730"/>
      <c r="Z105" s="730"/>
      <c r="AA105" s="731"/>
      <c r="AB105" s="729"/>
      <c r="AC105" s="730"/>
      <c r="AD105" s="730"/>
      <c r="AE105" s="730"/>
      <c r="AF105" s="730"/>
      <c r="AG105" s="730"/>
      <c r="AH105" s="731"/>
      <c r="AI105" s="729"/>
      <c r="AJ105" s="730"/>
      <c r="AK105" s="730"/>
      <c r="AL105" s="730"/>
      <c r="AM105" s="730"/>
      <c r="AN105" s="730"/>
      <c r="AO105" s="731"/>
      <c r="AP105" s="729"/>
      <c r="AQ105" s="730"/>
      <c r="AR105" s="730"/>
      <c r="AS105" s="730"/>
      <c r="AT105" s="730"/>
      <c r="AU105" s="730"/>
      <c r="AV105" s="731"/>
      <c r="AW105" s="729"/>
      <c r="AX105" s="730"/>
      <c r="AY105" s="730"/>
      <c r="AZ105" s="730"/>
      <c r="BA105" s="730"/>
      <c r="BB105" s="730"/>
      <c r="BC105" s="731"/>
      <c r="BD105" s="729"/>
      <c r="BE105" s="730"/>
      <c r="BF105" s="730"/>
      <c r="BG105" s="730"/>
      <c r="BH105" s="730"/>
      <c r="BI105" s="730"/>
      <c r="BJ105" s="731"/>
      <c r="BK105" s="729"/>
      <c r="BL105" s="730"/>
      <c r="BM105" s="730"/>
      <c r="BN105" s="730"/>
      <c r="BO105" s="730"/>
      <c r="BP105" s="730"/>
      <c r="BQ105" s="731"/>
      <c r="BR105" s="729"/>
      <c r="BS105" s="730"/>
      <c r="BT105" s="730"/>
      <c r="BU105" s="730"/>
      <c r="BV105" s="730"/>
      <c r="BW105" s="730"/>
      <c r="BX105" s="731"/>
      <c r="BY105" s="729"/>
      <c r="BZ105" s="730"/>
      <c r="CA105" s="730"/>
      <c r="CB105" s="730"/>
      <c r="CC105" s="730"/>
      <c r="CD105" s="730"/>
      <c r="CE105" s="731"/>
      <c r="CF105" s="729"/>
      <c r="CG105" s="730"/>
      <c r="CH105" s="730"/>
      <c r="CI105" s="730"/>
      <c r="CJ105" s="730"/>
      <c r="CK105" s="730"/>
      <c r="CL105" s="731"/>
      <c r="CM105" s="729"/>
      <c r="CN105" s="730"/>
      <c r="CO105" s="730"/>
      <c r="CP105" s="730"/>
      <c r="CQ105" s="730"/>
      <c r="CR105" s="730"/>
      <c r="CS105" s="731"/>
      <c r="CT105" s="729"/>
      <c r="CU105" s="730"/>
      <c r="CV105" s="730"/>
      <c r="CW105" s="730"/>
      <c r="CX105" s="730"/>
      <c r="CY105" s="730"/>
      <c r="CZ105" s="731"/>
      <c r="DA105" s="729"/>
      <c r="DB105" s="730"/>
      <c r="DC105" s="730"/>
      <c r="DD105" s="730"/>
      <c r="DE105" s="730"/>
      <c r="DF105" s="730"/>
      <c r="DG105" s="731"/>
      <c r="DH105" s="729"/>
      <c r="DI105" s="730"/>
      <c r="DJ105" s="730"/>
      <c r="DK105" s="730"/>
      <c r="DL105" s="730"/>
      <c r="DM105" s="730"/>
      <c r="DN105" s="731"/>
      <c r="DO105" s="729"/>
      <c r="DP105" s="730"/>
      <c r="DQ105" s="730"/>
      <c r="DR105" s="730"/>
      <c r="DS105" s="730"/>
      <c r="DT105" s="730"/>
      <c r="DU105" s="731"/>
      <c r="DV105" s="729"/>
      <c r="DW105" s="730"/>
      <c r="DX105" s="730"/>
      <c r="DY105" s="730"/>
      <c r="DZ105" s="730"/>
      <c r="EA105" s="730"/>
      <c r="EB105" s="731"/>
      <c r="EC105" s="729"/>
      <c r="ED105" s="730"/>
      <c r="EE105" s="730"/>
      <c r="EF105" s="730"/>
      <c r="EG105" s="730"/>
      <c r="EH105" s="730"/>
      <c r="EI105" s="731"/>
      <c r="EJ105" s="729"/>
      <c r="EK105" s="730"/>
      <c r="EL105" s="730"/>
      <c r="EM105" s="730"/>
      <c r="EN105" s="730"/>
      <c r="EO105" s="730"/>
      <c r="EP105" s="731"/>
      <c r="EQ105" s="729"/>
      <c r="ER105" s="730"/>
      <c r="ES105" s="730"/>
      <c r="ET105" s="730"/>
      <c r="EU105" s="730"/>
      <c r="EV105" s="730"/>
      <c r="EW105" s="731"/>
      <c r="EX105" s="729"/>
      <c r="EY105" s="730"/>
      <c r="EZ105" s="730"/>
      <c r="FA105" s="730"/>
      <c r="FB105" s="730"/>
      <c r="FC105" s="730"/>
      <c r="FD105" s="731"/>
      <c r="FE105" s="729"/>
      <c r="FF105" s="730"/>
      <c r="FG105" s="730"/>
      <c r="FH105" s="730"/>
      <c r="FI105" s="730"/>
      <c r="FJ105" s="730"/>
      <c r="FK105" s="731"/>
      <c r="FL105" s="729"/>
      <c r="FM105" s="730"/>
      <c r="FN105" s="730"/>
      <c r="FO105" s="730"/>
      <c r="FP105" s="730"/>
      <c r="FQ105" s="730"/>
      <c r="FR105" s="731"/>
      <c r="FS105" s="729"/>
      <c r="FT105" s="730"/>
      <c r="FU105" s="730"/>
      <c r="FV105" s="730"/>
      <c r="FW105" s="730"/>
      <c r="FX105" s="730"/>
      <c r="FY105" s="731"/>
      <c r="FZ105" s="729"/>
      <c r="GA105" s="730"/>
      <c r="GB105" s="730"/>
      <c r="GC105" s="730"/>
      <c r="GD105" s="730"/>
      <c r="GE105" s="730"/>
      <c r="GF105" s="731"/>
      <c r="GG105" s="729"/>
      <c r="GH105" s="730"/>
      <c r="GI105" s="730"/>
      <c r="GJ105" s="730"/>
      <c r="GK105" s="730"/>
      <c r="GL105" s="730"/>
      <c r="GM105" s="731"/>
      <c r="GN105" s="729"/>
      <c r="GO105" s="730"/>
      <c r="GP105" s="730"/>
      <c r="GQ105" s="730"/>
      <c r="GR105" s="730"/>
      <c r="GS105" s="730"/>
      <c r="GT105" s="731"/>
      <c r="GU105" s="729"/>
      <c r="GV105" s="730"/>
      <c r="GW105" s="730"/>
      <c r="GX105" s="730"/>
      <c r="GY105" s="730"/>
      <c r="GZ105" s="730"/>
      <c r="HA105" s="731"/>
      <c r="HB105" s="729"/>
      <c r="HC105" s="730"/>
      <c r="HD105" s="730"/>
      <c r="HE105" s="730"/>
      <c r="HF105" s="730"/>
      <c r="HG105" s="730"/>
      <c r="HH105" s="731"/>
      <c r="HI105" s="729"/>
      <c r="HJ105" s="730"/>
      <c r="HK105" s="730"/>
      <c r="HL105" s="730"/>
      <c r="HM105" s="730"/>
      <c r="HN105" s="730"/>
      <c r="HO105" s="731"/>
      <c r="HP105" s="729"/>
      <c r="HQ105" s="730"/>
      <c r="HR105" s="730"/>
      <c r="HS105" s="730"/>
      <c r="HT105" s="730"/>
      <c r="HU105" s="730"/>
      <c r="HV105" s="731"/>
      <c r="HW105" s="729"/>
      <c r="HX105" s="730"/>
      <c r="HY105" s="730"/>
      <c r="HZ105" s="730"/>
      <c r="IA105" s="730"/>
      <c r="IB105" s="730"/>
      <c r="IC105" s="731"/>
      <c r="ID105" s="729"/>
      <c r="IE105" s="729"/>
      <c r="IF105" s="729"/>
      <c r="IG105" s="729"/>
    </row>
    <row r="106" spans="1:241" ht="14.25" customHeight="1" x14ac:dyDescent="0.3">
      <c r="A106" s="6" t="s">
        <v>0</v>
      </c>
      <c r="G106" s="5"/>
    </row>
    <row r="107" spans="1:241" ht="18" customHeight="1" thickBot="1" x14ac:dyDescent="0.35">
      <c r="A107" s="2" t="s">
        <v>3</v>
      </c>
      <c r="C107" s="1" t="s">
        <v>4</v>
      </c>
      <c r="E107" s="4" t="s">
        <v>5</v>
      </c>
      <c r="F107" s="3" t="str">
        <f>F78</f>
        <v>ENERO</v>
      </c>
      <c r="G107" s="5" t="str">
        <f>G78</f>
        <v>VIGENCIA FISCAL: 2018</v>
      </c>
    </row>
    <row r="108" spans="1:241" ht="63" customHeight="1" thickBot="1" x14ac:dyDescent="0.35">
      <c r="A108" s="10" t="s">
        <v>6</v>
      </c>
      <c r="B108" s="11"/>
      <c r="C108" s="11" t="s">
        <v>7</v>
      </c>
      <c r="D108" s="12" t="s">
        <v>8</v>
      </c>
      <c r="E108" s="13" t="s">
        <v>9</v>
      </c>
      <c r="F108" s="12" t="s">
        <v>10</v>
      </c>
      <c r="G108" s="14" t="s">
        <v>11</v>
      </c>
    </row>
    <row r="109" spans="1:241" ht="39.75" customHeight="1" x14ac:dyDescent="0.3">
      <c r="A109" s="56">
        <v>2499</v>
      </c>
      <c r="B109" s="57"/>
      <c r="C109" s="90" t="s">
        <v>159</v>
      </c>
      <c r="D109" s="60">
        <f>+D110</f>
        <v>1670848562.03</v>
      </c>
      <c r="E109" s="60">
        <f>+E110</f>
        <v>0</v>
      </c>
      <c r="F109" s="60">
        <f t="shared" ref="F109:F115" si="3">+D109-E109</f>
        <v>1670848562.03</v>
      </c>
      <c r="G109" s="73">
        <f>+G110</f>
        <v>1657503708.8899999</v>
      </c>
    </row>
    <row r="110" spans="1:241" ht="18.75" customHeight="1" x14ac:dyDescent="0.3">
      <c r="A110" s="27">
        <v>24990600</v>
      </c>
      <c r="B110" s="28"/>
      <c r="C110" s="33" t="s">
        <v>73</v>
      </c>
      <c r="D110" s="29">
        <f>SUM(D111:D115)</f>
        <v>1670848562.03</v>
      </c>
      <c r="E110" s="29">
        <f>SUM(E111:E115)</f>
        <v>0</v>
      </c>
      <c r="F110" s="29">
        <f t="shared" si="3"/>
        <v>1670848562.03</v>
      </c>
      <c r="G110" s="31">
        <f>SUM(G111:G115)</f>
        <v>1657503708.8899999</v>
      </c>
    </row>
    <row r="111" spans="1:241" ht="50.25" customHeight="1" x14ac:dyDescent="0.3">
      <c r="A111" s="27">
        <v>249906001</v>
      </c>
      <c r="B111" s="28">
        <v>10</v>
      </c>
      <c r="C111" s="33" t="s">
        <v>80</v>
      </c>
      <c r="D111" s="29">
        <v>90025966</v>
      </c>
      <c r="E111" s="29">
        <v>0</v>
      </c>
      <c r="F111" s="29">
        <f t="shared" si="3"/>
        <v>90025966</v>
      </c>
      <c r="G111" s="31">
        <v>87247900</v>
      </c>
    </row>
    <row r="112" spans="1:241" ht="35.25" customHeight="1" x14ac:dyDescent="0.3">
      <c r="A112" s="27">
        <v>249906001</v>
      </c>
      <c r="B112" s="28">
        <v>13</v>
      </c>
      <c r="C112" s="33" t="s">
        <v>80</v>
      </c>
      <c r="D112" s="29">
        <v>125003436</v>
      </c>
      <c r="E112" s="29">
        <v>0</v>
      </c>
      <c r="F112" s="29">
        <f t="shared" si="3"/>
        <v>125003436</v>
      </c>
      <c r="G112" s="31">
        <v>125003436</v>
      </c>
    </row>
    <row r="113" spans="1:7" ht="31.2" x14ac:dyDescent="0.3">
      <c r="A113" s="27">
        <v>249906001</v>
      </c>
      <c r="B113" s="28">
        <v>20</v>
      </c>
      <c r="C113" s="33" t="s">
        <v>80</v>
      </c>
      <c r="D113" s="29">
        <v>322623460</v>
      </c>
      <c r="E113" s="29">
        <v>0</v>
      </c>
      <c r="F113" s="29">
        <f t="shared" si="3"/>
        <v>322623460</v>
      </c>
      <c r="G113" s="31">
        <v>322623460</v>
      </c>
    </row>
    <row r="114" spans="1:7" s="66" customFormat="1" ht="67.5" customHeight="1" x14ac:dyDescent="0.3">
      <c r="A114" s="27">
        <v>249906003</v>
      </c>
      <c r="B114" s="28">
        <v>20</v>
      </c>
      <c r="C114" s="33" t="s">
        <v>79</v>
      </c>
      <c r="D114" s="63">
        <v>223188783.63999999</v>
      </c>
      <c r="E114" s="64">
        <v>0</v>
      </c>
      <c r="F114" s="63">
        <f t="shared" si="3"/>
        <v>223188783.63999999</v>
      </c>
      <c r="G114" s="65">
        <v>223188783.63999999</v>
      </c>
    </row>
    <row r="115" spans="1:7" s="66" customFormat="1" ht="46.2" customHeight="1" thickBot="1" x14ac:dyDescent="0.35">
      <c r="A115" s="35">
        <v>249906004</v>
      </c>
      <c r="B115" s="36">
        <v>20</v>
      </c>
      <c r="C115" s="88" t="s">
        <v>161</v>
      </c>
      <c r="D115" s="91">
        <v>910006916.38999999</v>
      </c>
      <c r="E115" s="92">
        <v>0</v>
      </c>
      <c r="F115" s="91">
        <f t="shared" si="3"/>
        <v>910006916.38999999</v>
      </c>
      <c r="G115" s="93">
        <v>899440129.25</v>
      </c>
    </row>
    <row r="116" spans="1:7" ht="16.2" thickBot="1" x14ac:dyDescent="0.35">
      <c r="A116" s="753" t="s">
        <v>82</v>
      </c>
      <c r="B116" s="754"/>
      <c r="C116" s="783"/>
      <c r="D116" s="94">
        <f>+D10+D89</f>
        <v>27826819386.059998</v>
      </c>
      <c r="E116" s="95">
        <f>+E10+E89</f>
        <v>0</v>
      </c>
      <c r="F116" s="94">
        <f>+F10+F89</f>
        <v>27826819386.059998</v>
      </c>
      <c r="G116" s="94">
        <f>+G10+G89</f>
        <v>27475728395.919998</v>
      </c>
    </row>
    <row r="117" spans="1:7" x14ac:dyDescent="0.3">
      <c r="A117" s="2"/>
      <c r="G117" s="5"/>
    </row>
    <row r="118" spans="1:7" x14ac:dyDescent="0.3">
      <c r="A118" s="2"/>
      <c r="G118" s="5"/>
    </row>
    <row r="119" spans="1:7" x14ac:dyDescent="0.3">
      <c r="A119" s="2"/>
      <c r="G119" s="5"/>
    </row>
    <row r="120" spans="1:7" x14ac:dyDescent="0.3">
      <c r="A120" s="2"/>
      <c r="G120" s="5"/>
    </row>
    <row r="121" spans="1:7" x14ac:dyDescent="0.3">
      <c r="A121" s="96" t="s">
        <v>83</v>
      </c>
      <c r="B121" s="97"/>
      <c r="C121" s="97"/>
      <c r="D121" s="97"/>
      <c r="E121" s="98" t="s">
        <v>84</v>
      </c>
      <c r="F121" s="98"/>
      <c r="G121" s="99"/>
    </row>
    <row r="122" spans="1:7" x14ac:dyDescent="0.3">
      <c r="A122" s="100" t="s">
        <v>193</v>
      </c>
      <c r="B122" s="97"/>
      <c r="C122" s="97"/>
      <c r="D122" s="97"/>
      <c r="E122" s="101" t="s">
        <v>85</v>
      </c>
      <c r="F122" s="101"/>
      <c r="G122" s="102"/>
    </row>
    <row r="123" spans="1:7" x14ac:dyDescent="0.3">
      <c r="A123" s="100" t="s">
        <v>194</v>
      </c>
      <c r="B123" s="97"/>
      <c r="C123" s="97"/>
      <c r="D123" s="103"/>
      <c r="E123" s="104" t="s">
        <v>86</v>
      </c>
      <c r="F123" s="98"/>
      <c r="G123" s="99"/>
    </row>
    <row r="124" spans="1:7" x14ac:dyDescent="0.3">
      <c r="A124" s="100"/>
      <c r="B124" s="97"/>
      <c r="C124" s="97"/>
      <c r="D124" s="97"/>
      <c r="E124" s="101"/>
      <c r="F124" s="101"/>
      <c r="G124" s="102"/>
    </row>
    <row r="125" spans="1:7" x14ac:dyDescent="0.3">
      <c r="A125" s="96"/>
      <c r="B125" s="97"/>
      <c r="C125" s="97"/>
      <c r="D125" s="104"/>
      <c r="E125" s="105"/>
      <c r="F125" s="104"/>
      <c r="G125" s="99"/>
    </row>
    <row r="126" spans="1:7" x14ac:dyDescent="0.3">
      <c r="A126" s="100"/>
      <c r="B126" s="97"/>
      <c r="C126" s="97"/>
      <c r="D126" s="104"/>
      <c r="E126" s="105"/>
      <c r="F126" s="104"/>
      <c r="G126" s="99"/>
    </row>
    <row r="127" spans="1:7" x14ac:dyDescent="0.3">
      <c r="A127" s="100" t="s">
        <v>87</v>
      </c>
      <c r="B127" s="97"/>
      <c r="C127" s="97"/>
      <c r="D127" s="3" t="s">
        <v>88</v>
      </c>
      <c r="F127" s="97" t="s">
        <v>84</v>
      </c>
      <c r="G127" s="106"/>
    </row>
    <row r="128" spans="1:7" x14ac:dyDescent="0.3">
      <c r="A128" s="100" t="s">
        <v>89</v>
      </c>
      <c r="B128" s="97"/>
      <c r="C128" s="97"/>
      <c r="D128" s="107" t="s">
        <v>90</v>
      </c>
      <c r="F128" s="101" t="s">
        <v>91</v>
      </c>
      <c r="G128" s="99"/>
    </row>
    <row r="129" spans="1:7" x14ac:dyDescent="0.3">
      <c r="A129" s="100" t="s">
        <v>92</v>
      </c>
      <c r="B129" s="97"/>
      <c r="C129" s="97"/>
      <c r="D129" s="107" t="s">
        <v>93</v>
      </c>
      <c r="F129" s="104" t="s">
        <v>94</v>
      </c>
      <c r="G129" s="99"/>
    </row>
    <row r="130" spans="1:7" ht="15" thickBot="1" x14ac:dyDescent="0.35">
      <c r="A130" s="46"/>
      <c r="B130" s="47"/>
      <c r="C130" s="47"/>
      <c r="D130" s="47"/>
      <c r="E130" s="48"/>
      <c r="F130" s="48"/>
      <c r="G130" s="50"/>
    </row>
  </sheetData>
  <mergeCells count="112">
    <mergeCell ref="I74:M74"/>
    <mergeCell ref="N74:T74"/>
    <mergeCell ref="U74:AA74"/>
    <mergeCell ref="AB74:AH74"/>
    <mergeCell ref="AI74:AO74"/>
    <mergeCell ref="AP74:AV74"/>
    <mergeCell ref="A2:G2"/>
    <mergeCell ref="A3:G3"/>
    <mergeCell ref="A30:G30"/>
    <mergeCell ref="A31:G31"/>
    <mergeCell ref="A32:G32"/>
    <mergeCell ref="A74:G74"/>
    <mergeCell ref="ID74:IG74"/>
    <mergeCell ref="A75:G75"/>
    <mergeCell ref="A104:G104"/>
    <mergeCell ref="I104:M104"/>
    <mergeCell ref="N104:T104"/>
    <mergeCell ref="U104:AA104"/>
    <mergeCell ref="AB104:AH104"/>
    <mergeCell ref="FS74:FY74"/>
    <mergeCell ref="FZ74:GF74"/>
    <mergeCell ref="GG74:GM74"/>
    <mergeCell ref="GN74:GT74"/>
    <mergeCell ref="GU74:HA74"/>
    <mergeCell ref="HB74:HH74"/>
    <mergeCell ref="EC74:EI74"/>
    <mergeCell ref="EJ74:EP74"/>
    <mergeCell ref="EQ74:EW74"/>
    <mergeCell ref="EX74:FD74"/>
    <mergeCell ref="FE74:FK74"/>
    <mergeCell ref="FL74:FR74"/>
    <mergeCell ref="CM74:CS74"/>
    <mergeCell ref="CT74:CZ74"/>
    <mergeCell ref="DA74:DG74"/>
    <mergeCell ref="DH74:DN74"/>
    <mergeCell ref="DO74:DU74"/>
    <mergeCell ref="HI74:HO74"/>
    <mergeCell ref="HP74:HV74"/>
    <mergeCell ref="HW74:IC74"/>
    <mergeCell ref="DV74:EB74"/>
    <mergeCell ref="AW74:BC74"/>
    <mergeCell ref="BD74:BJ74"/>
    <mergeCell ref="BK74:BQ74"/>
    <mergeCell ref="BR74:BX74"/>
    <mergeCell ref="BY74:CE74"/>
    <mergeCell ref="CF74:CL74"/>
    <mergeCell ref="HB104:HH104"/>
    <mergeCell ref="HI104:HO104"/>
    <mergeCell ref="HP104:HV104"/>
    <mergeCell ref="HW104:IC104"/>
    <mergeCell ref="AI104:AO104"/>
    <mergeCell ref="AP104:AV104"/>
    <mergeCell ref="AW104:BC104"/>
    <mergeCell ref="BD104:BJ104"/>
    <mergeCell ref="BK104:BQ104"/>
    <mergeCell ref="BR104:BX104"/>
    <mergeCell ref="DO104:DU104"/>
    <mergeCell ref="DV104:EB104"/>
    <mergeCell ref="EC104:EI104"/>
    <mergeCell ref="EJ104:EP104"/>
    <mergeCell ref="EQ104:EW104"/>
    <mergeCell ref="EX104:FD104"/>
    <mergeCell ref="BY104:CE104"/>
    <mergeCell ref="CF104:CL104"/>
    <mergeCell ref="AI105:AO105"/>
    <mergeCell ref="HB105:HH105"/>
    <mergeCell ref="HI105:HO105"/>
    <mergeCell ref="HP105:HV105"/>
    <mergeCell ref="ID104:IG104"/>
    <mergeCell ref="FE104:FK104"/>
    <mergeCell ref="FL104:FR104"/>
    <mergeCell ref="FS104:FY104"/>
    <mergeCell ref="FZ104:GF104"/>
    <mergeCell ref="GG104:GM104"/>
    <mergeCell ref="GN104:GT104"/>
    <mergeCell ref="AP105:AV105"/>
    <mergeCell ref="AW105:BC105"/>
    <mergeCell ref="BD105:BJ105"/>
    <mergeCell ref="BK105:BQ105"/>
    <mergeCell ref="BR105:BX105"/>
    <mergeCell ref="BY105:CE105"/>
    <mergeCell ref="HW105:IC105"/>
    <mergeCell ref="ID105:IG105"/>
    <mergeCell ref="CM104:CS104"/>
    <mergeCell ref="CT104:CZ104"/>
    <mergeCell ref="DA104:DG104"/>
    <mergeCell ref="DH104:DN104"/>
    <mergeCell ref="GU104:HA104"/>
    <mergeCell ref="A116:C116"/>
    <mergeCell ref="FL105:FR105"/>
    <mergeCell ref="FS105:FY105"/>
    <mergeCell ref="FZ105:GF105"/>
    <mergeCell ref="GG105:GM105"/>
    <mergeCell ref="GN105:GT105"/>
    <mergeCell ref="GU105:HA105"/>
    <mergeCell ref="DV105:EB105"/>
    <mergeCell ref="EC105:EI105"/>
    <mergeCell ref="EJ105:EP105"/>
    <mergeCell ref="EQ105:EW105"/>
    <mergeCell ref="EX105:FD105"/>
    <mergeCell ref="FE105:FK105"/>
    <mergeCell ref="CF105:CL105"/>
    <mergeCell ref="CM105:CS105"/>
    <mergeCell ref="CT105:CZ105"/>
    <mergeCell ref="DA105:DG105"/>
    <mergeCell ref="DH105:DN105"/>
    <mergeCell ref="DO105:DU105"/>
    <mergeCell ref="A105:G105"/>
    <mergeCell ref="I105:M105"/>
    <mergeCell ref="N105:T105"/>
    <mergeCell ref="U105:AA105"/>
    <mergeCell ref="AB105:AH10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0" orientation="landscape" horizontalDpi="4294967294" r:id="rId1"/>
  <rowBreaks count="3" manualBreakCount="3">
    <brk id="28" max="16383" man="1"/>
    <brk id="72" max="16383" man="1"/>
    <brk id="102" max="6" man="1"/>
  </rowBreaks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30"/>
  <sheetViews>
    <sheetView zoomScaleNormal="100" workbookViewId="0">
      <selection activeCell="D137" sqref="D137"/>
    </sheetView>
  </sheetViews>
  <sheetFormatPr baseColWidth="10" defaultColWidth="11.44140625" defaultRowHeight="14.4" x14ac:dyDescent="0.3"/>
  <cols>
    <col min="1" max="1" width="20.33203125" style="219" customWidth="1"/>
    <col min="2" max="2" width="7.33203125" style="219" customWidth="1"/>
    <col min="3" max="3" width="51.44140625" style="219" customWidth="1"/>
    <col min="4" max="4" width="23.44140625" style="221" customWidth="1"/>
    <col min="5" max="5" width="19.44140625" style="320" customWidth="1"/>
    <col min="6" max="6" width="20" style="221" customWidth="1"/>
    <col min="7" max="7" width="25.109375" style="221" customWidth="1"/>
    <col min="8" max="8" width="4.44140625" style="219" customWidth="1"/>
    <col min="9" max="9" width="11.44140625" style="219"/>
    <col min="10" max="10" width="19.33203125" style="219" customWidth="1"/>
    <col min="11" max="11" width="19.6640625" style="219" customWidth="1"/>
    <col min="12" max="12" width="14.44140625" style="219" customWidth="1"/>
    <col min="13" max="13" width="18.44140625" style="219" customWidth="1"/>
    <col min="14" max="14" width="11.44140625" style="219"/>
    <col min="15" max="15" width="17.44140625" style="219" customWidth="1"/>
    <col min="16" max="256" width="11.44140625" style="219"/>
    <col min="257" max="257" width="20.33203125" style="219" customWidth="1"/>
    <col min="258" max="258" width="7.33203125" style="219" customWidth="1"/>
    <col min="259" max="259" width="51.44140625" style="219" customWidth="1"/>
    <col min="260" max="260" width="23.44140625" style="219" customWidth="1"/>
    <col min="261" max="261" width="19.44140625" style="219" customWidth="1"/>
    <col min="262" max="262" width="20" style="219" customWidth="1"/>
    <col min="263" max="263" width="25.109375" style="219" customWidth="1"/>
    <col min="264" max="264" width="4.44140625" style="219" customWidth="1"/>
    <col min="265" max="265" width="11.44140625" style="219"/>
    <col min="266" max="266" width="19.33203125" style="219" customWidth="1"/>
    <col min="267" max="267" width="19.6640625" style="219" customWidth="1"/>
    <col min="268" max="268" width="14.44140625" style="219" customWidth="1"/>
    <col min="269" max="269" width="18.44140625" style="219" customWidth="1"/>
    <col min="270" max="270" width="11.44140625" style="219"/>
    <col min="271" max="271" width="17.44140625" style="219" customWidth="1"/>
    <col min="272" max="512" width="11.44140625" style="219"/>
    <col min="513" max="513" width="20.33203125" style="219" customWidth="1"/>
    <col min="514" max="514" width="7.33203125" style="219" customWidth="1"/>
    <col min="515" max="515" width="51.44140625" style="219" customWidth="1"/>
    <col min="516" max="516" width="23.44140625" style="219" customWidth="1"/>
    <col min="517" max="517" width="19.44140625" style="219" customWidth="1"/>
    <col min="518" max="518" width="20" style="219" customWidth="1"/>
    <col min="519" max="519" width="25.109375" style="219" customWidth="1"/>
    <col min="520" max="520" width="4.44140625" style="219" customWidth="1"/>
    <col min="521" max="521" width="11.44140625" style="219"/>
    <col min="522" max="522" width="19.33203125" style="219" customWidth="1"/>
    <col min="523" max="523" width="19.6640625" style="219" customWidth="1"/>
    <col min="524" max="524" width="14.44140625" style="219" customWidth="1"/>
    <col min="525" max="525" width="18.44140625" style="219" customWidth="1"/>
    <col min="526" max="526" width="11.44140625" style="219"/>
    <col min="527" max="527" width="17.44140625" style="219" customWidth="1"/>
    <col min="528" max="768" width="11.44140625" style="219"/>
    <col min="769" max="769" width="20.33203125" style="219" customWidth="1"/>
    <col min="770" max="770" width="7.33203125" style="219" customWidth="1"/>
    <col min="771" max="771" width="51.44140625" style="219" customWidth="1"/>
    <col min="772" max="772" width="23.44140625" style="219" customWidth="1"/>
    <col min="773" max="773" width="19.44140625" style="219" customWidth="1"/>
    <col min="774" max="774" width="20" style="219" customWidth="1"/>
    <col min="775" max="775" width="25.109375" style="219" customWidth="1"/>
    <col min="776" max="776" width="4.44140625" style="219" customWidth="1"/>
    <col min="777" max="777" width="11.44140625" style="219"/>
    <col min="778" max="778" width="19.33203125" style="219" customWidth="1"/>
    <col min="779" max="779" width="19.6640625" style="219" customWidth="1"/>
    <col min="780" max="780" width="14.44140625" style="219" customWidth="1"/>
    <col min="781" max="781" width="18.44140625" style="219" customWidth="1"/>
    <col min="782" max="782" width="11.44140625" style="219"/>
    <col min="783" max="783" width="17.44140625" style="219" customWidth="1"/>
    <col min="784" max="1024" width="11.44140625" style="219"/>
    <col min="1025" max="1025" width="20.33203125" style="219" customWidth="1"/>
    <col min="1026" max="1026" width="7.33203125" style="219" customWidth="1"/>
    <col min="1027" max="1027" width="51.44140625" style="219" customWidth="1"/>
    <col min="1028" max="1028" width="23.44140625" style="219" customWidth="1"/>
    <col min="1029" max="1029" width="19.44140625" style="219" customWidth="1"/>
    <col min="1030" max="1030" width="20" style="219" customWidth="1"/>
    <col min="1031" max="1031" width="25.109375" style="219" customWidth="1"/>
    <col min="1032" max="1032" width="4.44140625" style="219" customWidth="1"/>
    <col min="1033" max="1033" width="11.44140625" style="219"/>
    <col min="1034" max="1034" width="19.33203125" style="219" customWidth="1"/>
    <col min="1035" max="1035" width="19.6640625" style="219" customWidth="1"/>
    <col min="1036" max="1036" width="14.44140625" style="219" customWidth="1"/>
    <col min="1037" max="1037" width="18.44140625" style="219" customWidth="1"/>
    <col min="1038" max="1038" width="11.44140625" style="219"/>
    <col min="1039" max="1039" width="17.44140625" style="219" customWidth="1"/>
    <col min="1040" max="1280" width="11.44140625" style="219"/>
    <col min="1281" max="1281" width="20.33203125" style="219" customWidth="1"/>
    <col min="1282" max="1282" width="7.33203125" style="219" customWidth="1"/>
    <col min="1283" max="1283" width="51.44140625" style="219" customWidth="1"/>
    <col min="1284" max="1284" width="23.44140625" style="219" customWidth="1"/>
    <col min="1285" max="1285" width="19.44140625" style="219" customWidth="1"/>
    <col min="1286" max="1286" width="20" style="219" customWidth="1"/>
    <col min="1287" max="1287" width="25.109375" style="219" customWidth="1"/>
    <col min="1288" max="1288" width="4.44140625" style="219" customWidth="1"/>
    <col min="1289" max="1289" width="11.44140625" style="219"/>
    <col min="1290" max="1290" width="19.33203125" style="219" customWidth="1"/>
    <col min="1291" max="1291" width="19.6640625" style="219" customWidth="1"/>
    <col min="1292" max="1292" width="14.44140625" style="219" customWidth="1"/>
    <col min="1293" max="1293" width="18.44140625" style="219" customWidth="1"/>
    <col min="1294" max="1294" width="11.44140625" style="219"/>
    <col min="1295" max="1295" width="17.44140625" style="219" customWidth="1"/>
    <col min="1296" max="1536" width="11.44140625" style="219"/>
    <col min="1537" max="1537" width="20.33203125" style="219" customWidth="1"/>
    <col min="1538" max="1538" width="7.33203125" style="219" customWidth="1"/>
    <col min="1539" max="1539" width="51.44140625" style="219" customWidth="1"/>
    <col min="1540" max="1540" width="23.44140625" style="219" customWidth="1"/>
    <col min="1541" max="1541" width="19.44140625" style="219" customWidth="1"/>
    <col min="1542" max="1542" width="20" style="219" customWidth="1"/>
    <col min="1543" max="1543" width="25.109375" style="219" customWidth="1"/>
    <col min="1544" max="1544" width="4.44140625" style="219" customWidth="1"/>
    <col min="1545" max="1545" width="11.44140625" style="219"/>
    <col min="1546" max="1546" width="19.33203125" style="219" customWidth="1"/>
    <col min="1547" max="1547" width="19.6640625" style="219" customWidth="1"/>
    <col min="1548" max="1548" width="14.44140625" style="219" customWidth="1"/>
    <col min="1549" max="1549" width="18.44140625" style="219" customWidth="1"/>
    <col min="1550" max="1550" width="11.44140625" style="219"/>
    <col min="1551" max="1551" width="17.44140625" style="219" customWidth="1"/>
    <col min="1552" max="1792" width="11.44140625" style="219"/>
    <col min="1793" max="1793" width="20.33203125" style="219" customWidth="1"/>
    <col min="1794" max="1794" width="7.33203125" style="219" customWidth="1"/>
    <col min="1795" max="1795" width="51.44140625" style="219" customWidth="1"/>
    <col min="1796" max="1796" width="23.44140625" style="219" customWidth="1"/>
    <col min="1797" max="1797" width="19.44140625" style="219" customWidth="1"/>
    <col min="1798" max="1798" width="20" style="219" customWidth="1"/>
    <col min="1799" max="1799" width="25.109375" style="219" customWidth="1"/>
    <col min="1800" max="1800" width="4.44140625" style="219" customWidth="1"/>
    <col min="1801" max="1801" width="11.44140625" style="219"/>
    <col min="1802" max="1802" width="19.33203125" style="219" customWidth="1"/>
    <col min="1803" max="1803" width="19.6640625" style="219" customWidth="1"/>
    <col min="1804" max="1804" width="14.44140625" style="219" customWidth="1"/>
    <col min="1805" max="1805" width="18.44140625" style="219" customWidth="1"/>
    <col min="1806" max="1806" width="11.44140625" style="219"/>
    <col min="1807" max="1807" width="17.44140625" style="219" customWidth="1"/>
    <col min="1808" max="2048" width="11.44140625" style="219"/>
    <col min="2049" max="2049" width="20.33203125" style="219" customWidth="1"/>
    <col min="2050" max="2050" width="7.33203125" style="219" customWidth="1"/>
    <col min="2051" max="2051" width="51.44140625" style="219" customWidth="1"/>
    <col min="2052" max="2052" width="23.44140625" style="219" customWidth="1"/>
    <col min="2053" max="2053" width="19.44140625" style="219" customWidth="1"/>
    <col min="2054" max="2054" width="20" style="219" customWidth="1"/>
    <col min="2055" max="2055" width="25.109375" style="219" customWidth="1"/>
    <col min="2056" max="2056" width="4.44140625" style="219" customWidth="1"/>
    <col min="2057" max="2057" width="11.44140625" style="219"/>
    <col min="2058" max="2058" width="19.33203125" style="219" customWidth="1"/>
    <col min="2059" max="2059" width="19.6640625" style="219" customWidth="1"/>
    <col min="2060" max="2060" width="14.44140625" style="219" customWidth="1"/>
    <col min="2061" max="2061" width="18.44140625" style="219" customWidth="1"/>
    <col min="2062" max="2062" width="11.44140625" style="219"/>
    <col min="2063" max="2063" width="17.44140625" style="219" customWidth="1"/>
    <col min="2064" max="2304" width="11.44140625" style="219"/>
    <col min="2305" max="2305" width="20.33203125" style="219" customWidth="1"/>
    <col min="2306" max="2306" width="7.33203125" style="219" customWidth="1"/>
    <col min="2307" max="2307" width="51.44140625" style="219" customWidth="1"/>
    <col min="2308" max="2308" width="23.44140625" style="219" customWidth="1"/>
    <col min="2309" max="2309" width="19.44140625" style="219" customWidth="1"/>
    <col min="2310" max="2310" width="20" style="219" customWidth="1"/>
    <col min="2311" max="2311" width="25.109375" style="219" customWidth="1"/>
    <col min="2312" max="2312" width="4.44140625" style="219" customWidth="1"/>
    <col min="2313" max="2313" width="11.44140625" style="219"/>
    <col min="2314" max="2314" width="19.33203125" style="219" customWidth="1"/>
    <col min="2315" max="2315" width="19.6640625" style="219" customWidth="1"/>
    <col min="2316" max="2316" width="14.44140625" style="219" customWidth="1"/>
    <col min="2317" max="2317" width="18.44140625" style="219" customWidth="1"/>
    <col min="2318" max="2318" width="11.44140625" style="219"/>
    <col min="2319" max="2319" width="17.44140625" style="219" customWidth="1"/>
    <col min="2320" max="2560" width="11.44140625" style="219"/>
    <col min="2561" max="2561" width="20.33203125" style="219" customWidth="1"/>
    <col min="2562" max="2562" width="7.33203125" style="219" customWidth="1"/>
    <col min="2563" max="2563" width="51.44140625" style="219" customWidth="1"/>
    <col min="2564" max="2564" width="23.44140625" style="219" customWidth="1"/>
    <col min="2565" max="2565" width="19.44140625" style="219" customWidth="1"/>
    <col min="2566" max="2566" width="20" style="219" customWidth="1"/>
    <col min="2567" max="2567" width="25.109375" style="219" customWidth="1"/>
    <col min="2568" max="2568" width="4.44140625" style="219" customWidth="1"/>
    <col min="2569" max="2569" width="11.44140625" style="219"/>
    <col min="2570" max="2570" width="19.33203125" style="219" customWidth="1"/>
    <col min="2571" max="2571" width="19.6640625" style="219" customWidth="1"/>
    <col min="2572" max="2572" width="14.44140625" style="219" customWidth="1"/>
    <col min="2573" max="2573" width="18.44140625" style="219" customWidth="1"/>
    <col min="2574" max="2574" width="11.44140625" style="219"/>
    <col min="2575" max="2575" width="17.44140625" style="219" customWidth="1"/>
    <col min="2576" max="2816" width="11.44140625" style="219"/>
    <col min="2817" max="2817" width="20.33203125" style="219" customWidth="1"/>
    <col min="2818" max="2818" width="7.33203125" style="219" customWidth="1"/>
    <col min="2819" max="2819" width="51.44140625" style="219" customWidth="1"/>
    <col min="2820" max="2820" width="23.44140625" style="219" customWidth="1"/>
    <col min="2821" max="2821" width="19.44140625" style="219" customWidth="1"/>
    <col min="2822" max="2822" width="20" style="219" customWidth="1"/>
    <col min="2823" max="2823" width="25.109375" style="219" customWidth="1"/>
    <col min="2824" max="2824" width="4.44140625" style="219" customWidth="1"/>
    <col min="2825" max="2825" width="11.44140625" style="219"/>
    <col min="2826" max="2826" width="19.33203125" style="219" customWidth="1"/>
    <col min="2827" max="2827" width="19.6640625" style="219" customWidth="1"/>
    <col min="2828" max="2828" width="14.44140625" style="219" customWidth="1"/>
    <col min="2829" max="2829" width="18.44140625" style="219" customWidth="1"/>
    <col min="2830" max="2830" width="11.44140625" style="219"/>
    <col min="2831" max="2831" width="17.44140625" style="219" customWidth="1"/>
    <col min="2832" max="3072" width="11.44140625" style="219"/>
    <col min="3073" max="3073" width="20.33203125" style="219" customWidth="1"/>
    <col min="3074" max="3074" width="7.33203125" style="219" customWidth="1"/>
    <col min="3075" max="3075" width="51.44140625" style="219" customWidth="1"/>
    <col min="3076" max="3076" width="23.44140625" style="219" customWidth="1"/>
    <col min="3077" max="3077" width="19.44140625" style="219" customWidth="1"/>
    <col min="3078" max="3078" width="20" style="219" customWidth="1"/>
    <col min="3079" max="3079" width="25.109375" style="219" customWidth="1"/>
    <col min="3080" max="3080" width="4.44140625" style="219" customWidth="1"/>
    <col min="3081" max="3081" width="11.44140625" style="219"/>
    <col min="3082" max="3082" width="19.33203125" style="219" customWidth="1"/>
    <col min="3083" max="3083" width="19.6640625" style="219" customWidth="1"/>
    <col min="3084" max="3084" width="14.44140625" style="219" customWidth="1"/>
    <col min="3085" max="3085" width="18.44140625" style="219" customWidth="1"/>
    <col min="3086" max="3086" width="11.44140625" style="219"/>
    <col min="3087" max="3087" width="17.44140625" style="219" customWidth="1"/>
    <col min="3088" max="3328" width="11.44140625" style="219"/>
    <col min="3329" max="3329" width="20.33203125" style="219" customWidth="1"/>
    <col min="3330" max="3330" width="7.33203125" style="219" customWidth="1"/>
    <col min="3331" max="3331" width="51.44140625" style="219" customWidth="1"/>
    <col min="3332" max="3332" width="23.44140625" style="219" customWidth="1"/>
    <col min="3333" max="3333" width="19.44140625" style="219" customWidth="1"/>
    <col min="3334" max="3334" width="20" style="219" customWidth="1"/>
    <col min="3335" max="3335" width="25.109375" style="219" customWidth="1"/>
    <col min="3336" max="3336" width="4.44140625" style="219" customWidth="1"/>
    <col min="3337" max="3337" width="11.44140625" style="219"/>
    <col min="3338" max="3338" width="19.33203125" style="219" customWidth="1"/>
    <col min="3339" max="3339" width="19.6640625" style="219" customWidth="1"/>
    <col min="3340" max="3340" width="14.44140625" style="219" customWidth="1"/>
    <col min="3341" max="3341" width="18.44140625" style="219" customWidth="1"/>
    <col min="3342" max="3342" width="11.44140625" style="219"/>
    <col min="3343" max="3343" width="17.44140625" style="219" customWidth="1"/>
    <col min="3344" max="3584" width="11.44140625" style="219"/>
    <col min="3585" max="3585" width="20.33203125" style="219" customWidth="1"/>
    <col min="3586" max="3586" width="7.33203125" style="219" customWidth="1"/>
    <col min="3587" max="3587" width="51.44140625" style="219" customWidth="1"/>
    <col min="3588" max="3588" width="23.44140625" style="219" customWidth="1"/>
    <col min="3589" max="3589" width="19.44140625" style="219" customWidth="1"/>
    <col min="3590" max="3590" width="20" style="219" customWidth="1"/>
    <col min="3591" max="3591" width="25.109375" style="219" customWidth="1"/>
    <col min="3592" max="3592" width="4.44140625" style="219" customWidth="1"/>
    <col min="3593" max="3593" width="11.44140625" style="219"/>
    <col min="3594" max="3594" width="19.33203125" style="219" customWidth="1"/>
    <col min="3595" max="3595" width="19.6640625" style="219" customWidth="1"/>
    <col min="3596" max="3596" width="14.44140625" style="219" customWidth="1"/>
    <col min="3597" max="3597" width="18.44140625" style="219" customWidth="1"/>
    <col min="3598" max="3598" width="11.44140625" style="219"/>
    <col min="3599" max="3599" width="17.44140625" style="219" customWidth="1"/>
    <col min="3600" max="3840" width="11.44140625" style="219"/>
    <col min="3841" max="3841" width="20.33203125" style="219" customWidth="1"/>
    <col min="3842" max="3842" width="7.33203125" style="219" customWidth="1"/>
    <col min="3843" max="3843" width="51.44140625" style="219" customWidth="1"/>
    <col min="3844" max="3844" width="23.44140625" style="219" customWidth="1"/>
    <col min="3845" max="3845" width="19.44140625" style="219" customWidth="1"/>
    <col min="3846" max="3846" width="20" style="219" customWidth="1"/>
    <col min="3847" max="3847" width="25.109375" style="219" customWidth="1"/>
    <col min="3848" max="3848" width="4.44140625" style="219" customWidth="1"/>
    <col min="3849" max="3849" width="11.44140625" style="219"/>
    <col min="3850" max="3850" width="19.33203125" style="219" customWidth="1"/>
    <col min="3851" max="3851" width="19.6640625" style="219" customWidth="1"/>
    <col min="3852" max="3852" width="14.44140625" style="219" customWidth="1"/>
    <col min="3853" max="3853" width="18.44140625" style="219" customWidth="1"/>
    <col min="3854" max="3854" width="11.44140625" style="219"/>
    <col min="3855" max="3855" width="17.44140625" style="219" customWidth="1"/>
    <col min="3856" max="4096" width="11.44140625" style="219"/>
    <col min="4097" max="4097" width="20.33203125" style="219" customWidth="1"/>
    <col min="4098" max="4098" width="7.33203125" style="219" customWidth="1"/>
    <col min="4099" max="4099" width="51.44140625" style="219" customWidth="1"/>
    <col min="4100" max="4100" width="23.44140625" style="219" customWidth="1"/>
    <col min="4101" max="4101" width="19.44140625" style="219" customWidth="1"/>
    <col min="4102" max="4102" width="20" style="219" customWidth="1"/>
    <col min="4103" max="4103" width="25.109375" style="219" customWidth="1"/>
    <col min="4104" max="4104" width="4.44140625" style="219" customWidth="1"/>
    <col min="4105" max="4105" width="11.44140625" style="219"/>
    <col min="4106" max="4106" width="19.33203125" style="219" customWidth="1"/>
    <col min="4107" max="4107" width="19.6640625" style="219" customWidth="1"/>
    <col min="4108" max="4108" width="14.44140625" style="219" customWidth="1"/>
    <col min="4109" max="4109" width="18.44140625" style="219" customWidth="1"/>
    <col min="4110" max="4110" width="11.44140625" style="219"/>
    <col min="4111" max="4111" width="17.44140625" style="219" customWidth="1"/>
    <col min="4112" max="4352" width="11.44140625" style="219"/>
    <col min="4353" max="4353" width="20.33203125" style="219" customWidth="1"/>
    <col min="4354" max="4354" width="7.33203125" style="219" customWidth="1"/>
    <col min="4355" max="4355" width="51.44140625" style="219" customWidth="1"/>
    <col min="4356" max="4356" width="23.44140625" style="219" customWidth="1"/>
    <col min="4357" max="4357" width="19.44140625" style="219" customWidth="1"/>
    <col min="4358" max="4358" width="20" style="219" customWidth="1"/>
    <col min="4359" max="4359" width="25.109375" style="219" customWidth="1"/>
    <col min="4360" max="4360" width="4.44140625" style="219" customWidth="1"/>
    <col min="4361" max="4361" width="11.44140625" style="219"/>
    <col min="4362" max="4362" width="19.33203125" style="219" customWidth="1"/>
    <col min="4363" max="4363" width="19.6640625" style="219" customWidth="1"/>
    <col min="4364" max="4364" width="14.44140625" style="219" customWidth="1"/>
    <col min="4365" max="4365" width="18.44140625" style="219" customWidth="1"/>
    <col min="4366" max="4366" width="11.44140625" style="219"/>
    <col min="4367" max="4367" width="17.44140625" style="219" customWidth="1"/>
    <col min="4368" max="4608" width="11.44140625" style="219"/>
    <col min="4609" max="4609" width="20.33203125" style="219" customWidth="1"/>
    <col min="4610" max="4610" width="7.33203125" style="219" customWidth="1"/>
    <col min="4611" max="4611" width="51.44140625" style="219" customWidth="1"/>
    <col min="4612" max="4612" width="23.44140625" style="219" customWidth="1"/>
    <col min="4613" max="4613" width="19.44140625" style="219" customWidth="1"/>
    <col min="4614" max="4614" width="20" style="219" customWidth="1"/>
    <col min="4615" max="4615" width="25.109375" style="219" customWidth="1"/>
    <col min="4616" max="4616" width="4.44140625" style="219" customWidth="1"/>
    <col min="4617" max="4617" width="11.44140625" style="219"/>
    <col min="4618" max="4618" width="19.33203125" style="219" customWidth="1"/>
    <col min="4619" max="4619" width="19.6640625" style="219" customWidth="1"/>
    <col min="4620" max="4620" width="14.44140625" style="219" customWidth="1"/>
    <col min="4621" max="4621" width="18.44140625" style="219" customWidth="1"/>
    <col min="4622" max="4622" width="11.44140625" style="219"/>
    <col min="4623" max="4623" width="17.44140625" style="219" customWidth="1"/>
    <col min="4624" max="4864" width="11.44140625" style="219"/>
    <col min="4865" max="4865" width="20.33203125" style="219" customWidth="1"/>
    <col min="4866" max="4866" width="7.33203125" style="219" customWidth="1"/>
    <col min="4867" max="4867" width="51.44140625" style="219" customWidth="1"/>
    <col min="4868" max="4868" width="23.44140625" style="219" customWidth="1"/>
    <col min="4869" max="4869" width="19.44140625" style="219" customWidth="1"/>
    <col min="4870" max="4870" width="20" style="219" customWidth="1"/>
    <col min="4871" max="4871" width="25.109375" style="219" customWidth="1"/>
    <col min="4872" max="4872" width="4.44140625" style="219" customWidth="1"/>
    <col min="4873" max="4873" width="11.44140625" style="219"/>
    <col min="4874" max="4874" width="19.33203125" style="219" customWidth="1"/>
    <col min="4875" max="4875" width="19.6640625" style="219" customWidth="1"/>
    <col min="4876" max="4876" width="14.44140625" style="219" customWidth="1"/>
    <col min="4877" max="4877" width="18.44140625" style="219" customWidth="1"/>
    <col min="4878" max="4878" width="11.44140625" style="219"/>
    <col min="4879" max="4879" width="17.44140625" style="219" customWidth="1"/>
    <col min="4880" max="5120" width="11.44140625" style="219"/>
    <col min="5121" max="5121" width="20.33203125" style="219" customWidth="1"/>
    <col min="5122" max="5122" width="7.33203125" style="219" customWidth="1"/>
    <col min="5123" max="5123" width="51.44140625" style="219" customWidth="1"/>
    <col min="5124" max="5124" width="23.44140625" style="219" customWidth="1"/>
    <col min="5125" max="5125" width="19.44140625" style="219" customWidth="1"/>
    <col min="5126" max="5126" width="20" style="219" customWidth="1"/>
    <col min="5127" max="5127" width="25.109375" style="219" customWidth="1"/>
    <col min="5128" max="5128" width="4.44140625" style="219" customWidth="1"/>
    <col min="5129" max="5129" width="11.44140625" style="219"/>
    <col min="5130" max="5130" width="19.33203125" style="219" customWidth="1"/>
    <col min="5131" max="5131" width="19.6640625" style="219" customWidth="1"/>
    <col min="5132" max="5132" width="14.44140625" style="219" customWidth="1"/>
    <col min="5133" max="5133" width="18.44140625" style="219" customWidth="1"/>
    <col min="5134" max="5134" width="11.44140625" style="219"/>
    <col min="5135" max="5135" width="17.44140625" style="219" customWidth="1"/>
    <col min="5136" max="5376" width="11.44140625" style="219"/>
    <col min="5377" max="5377" width="20.33203125" style="219" customWidth="1"/>
    <col min="5378" max="5378" width="7.33203125" style="219" customWidth="1"/>
    <col min="5379" max="5379" width="51.44140625" style="219" customWidth="1"/>
    <col min="5380" max="5380" width="23.44140625" style="219" customWidth="1"/>
    <col min="5381" max="5381" width="19.44140625" style="219" customWidth="1"/>
    <col min="5382" max="5382" width="20" style="219" customWidth="1"/>
    <col min="5383" max="5383" width="25.109375" style="219" customWidth="1"/>
    <col min="5384" max="5384" width="4.44140625" style="219" customWidth="1"/>
    <col min="5385" max="5385" width="11.44140625" style="219"/>
    <col min="5386" max="5386" width="19.33203125" style="219" customWidth="1"/>
    <col min="5387" max="5387" width="19.6640625" style="219" customWidth="1"/>
    <col min="5388" max="5388" width="14.44140625" style="219" customWidth="1"/>
    <col min="5389" max="5389" width="18.44140625" style="219" customWidth="1"/>
    <col min="5390" max="5390" width="11.44140625" style="219"/>
    <col min="5391" max="5391" width="17.44140625" style="219" customWidth="1"/>
    <col min="5392" max="5632" width="11.44140625" style="219"/>
    <col min="5633" max="5633" width="20.33203125" style="219" customWidth="1"/>
    <col min="5634" max="5634" width="7.33203125" style="219" customWidth="1"/>
    <col min="5635" max="5635" width="51.44140625" style="219" customWidth="1"/>
    <col min="5636" max="5636" width="23.44140625" style="219" customWidth="1"/>
    <col min="5637" max="5637" width="19.44140625" style="219" customWidth="1"/>
    <col min="5638" max="5638" width="20" style="219" customWidth="1"/>
    <col min="5639" max="5639" width="25.109375" style="219" customWidth="1"/>
    <col min="5640" max="5640" width="4.44140625" style="219" customWidth="1"/>
    <col min="5641" max="5641" width="11.44140625" style="219"/>
    <col min="5642" max="5642" width="19.33203125" style="219" customWidth="1"/>
    <col min="5643" max="5643" width="19.6640625" style="219" customWidth="1"/>
    <col min="5644" max="5644" width="14.44140625" style="219" customWidth="1"/>
    <col min="5645" max="5645" width="18.44140625" style="219" customWidth="1"/>
    <col min="5646" max="5646" width="11.44140625" style="219"/>
    <col min="5647" max="5647" width="17.44140625" style="219" customWidth="1"/>
    <col min="5648" max="5888" width="11.44140625" style="219"/>
    <col min="5889" max="5889" width="20.33203125" style="219" customWidth="1"/>
    <col min="5890" max="5890" width="7.33203125" style="219" customWidth="1"/>
    <col min="5891" max="5891" width="51.44140625" style="219" customWidth="1"/>
    <col min="5892" max="5892" width="23.44140625" style="219" customWidth="1"/>
    <col min="5893" max="5893" width="19.44140625" style="219" customWidth="1"/>
    <col min="5894" max="5894" width="20" style="219" customWidth="1"/>
    <col min="5895" max="5895" width="25.109375" style="219" customWidth="1"/>
    <col min="5896" max="5896" width="4.44140625" style="219" customWidth="1"/>
    <col min="5897" max="5897" width="11.44140625" style="219"/>
    <col min="5898" max="5898" width="19.33203125" style="219" customWidth="1"/>
    <col min="5899" max="5899" width="19.6640625" style="219" customWidth="1"/>
    <col min="5900" max="5900" width="14.44140625" style="219" customWidth="1"/>
    <col min="5901" max="5901" width="18.44140625" style="219" customWidth="1"/>
    <col min="5902" max="5902" width="11.44140625" style="219"/>
    <col min="5903" max="5903" width="17.44140625" style="219" customWidth="1"/>
    <col min="5904" max="6144" width="11.44140625" style="219"/>
    <col min="6145" max="6145" width="20.33203125" style="219" customWidth="1"/>
    <col min="6146" max="6146" width="7.33203125" style="219" customWidth="1"/>
    <col min="6147" max="6147" width="51.44140625" style="219" customWidth="1"/>
    <col min="6148" max="6148" width="23.44140625" style="219" customWidth="1"/>
    <col min="6149" max="6149" width="19.44140625" style="219" customWidth="1"/>
    <col min="6150" max="6150" width="20" style="219" customWidth="1"/>
    <col min="6151" max="6151" width="25.109375" style="219" customWidth="1"/>
    <col min="6152" max="6152" width="4.44140625" style="219" customWidth="1"/>
    <col min="6153" max="6153" width="11.44140625" style="219"/>
    <col min="6154" max="6154" width="19.33203125" style="219" customWidth="1"/>
    <col min="6155" max="6155" width="19.6640625" style="219" customWidth="1"/>
    <col min="6156" max="6156" width="14.44140625" style="219" customWidth="1"/>
    <col min="6157" max="6157" width="18.44140625" style="219" customWidth="1"/>
    <col min="6158" max="6158" width="11.44140625" style="219"/>
    <col min="6159" max="6159" width="17.44140625" style="219" customWidth="1"/>
    <col min="6160" max="6400" width="11.44140625" style="219"/>
    <col min="6401" max="6401" width="20.33203125" style="219" customWidth="1"/>
    <col min="6402" max="6402" width="7.33203125" style="219" customWidth="1"/>
    <col min="6403" max="6403" width="51.44140625" style="219" customWidth="1"/>
    <col min="6404" max="6404" width="23.44140625" style="219" customWidth="1"/>
    <col min="6405" max="6405" width="19.44140625" style="219" customWidth="1"/>
    <col min="6406" max="6406" width="20" style="219" customWidth="1"/>
    <col min="6407" max="6407" width="25.109375" style="219" customWidth="1"/>
    <col min="6408" max="6408" width="4.44140625" style="219" customWidth="1"/>
    <col min="6409" max="6409" width="11.44140625" style="219"/>
    <col min="6410" max="6410" width="19.33203125" style="219" customWidth="1"/>
    <col min="6411" max="6411" width="19.6640625" style="219" customWidth="1"/>
    <col min="6412" max="6412" width="14.44140625" style="219" customWidth="1"/>
    <col min="6413" max="6413" width="18.44140625" style="219" customWidth="1"/>
    <col min="6414" max="6414" width="11.44140625" style="219"/>
    <col min="6415" max="6415" width="17.44140625" style="219" customWidth="1"/>
    <col min="6416" max="6656" width="11.44140625" style="219"/>
    <col min="6657" max="6657" width="20.33203125" style="219" customWidth="1"/>
    <col min="6658" max="6658" width="7.33203125" style="219" customWidth="1"/>
    <col min="6659" max="6659" width="51.44140625" style="219" customWidth="1"/>
    <col min="6660" max="6660" width="23.44140625" style="219" customWidth="1"/>
    <col min="6661" max="6661" width="19.44140625" style="219" customWidth="1"/>
    <col min="6662" max="6662" width="20" style="219" customWidth="1"/>
    <col min="6663" max="6663" width="25.109375" style="219" customWidth="1"/>
    <col min="6664" max="6664" width="4.44140625" style="219" customWidth="1"/>
    <col min="6665" max="6665" width="11.44140625" style="219"/>
    <col min="6666" max="6666" width="19.33203125" style="219" customWidth="1"/>
    <col min="6667" max="6667" width="19.6640625" style="219" customWidth="1"/>
    <col min="6668" max="6668" width="14.44140625" style="219" customWidth="1"/>
    <col min="6669" max="6669" width="18.44140625" style="219" customWidth="1"/>
    <col min="6670" max="6670" width="11.44140625" style="219"/>
    <col min="6671" max="6671" width="17.44140625" style="219" customWidth="1"/>
    <col min="6672" max="6912" width="11.44140625" style="219"/>
    <col min="6913" max="6913" width="20.33203125" style="219" customWidth="1"/>
    <col min="6914" max="6914" width="7.33203125" style="219" customWidth="1"/>
    <col min="6915" max="6915" width="51.44140625" style="219" customWidth="1"/>
    <col min="6916" max="6916" width="23.44140625" style="219" customWidth="1"/>
    <col min="6917" max="6917" width="19.44140625" style="219" customWidth="1"/>
    <col min="6918" max="6918" width="20" style="219" customWidth="1"/>
    <col min="6919" max="6919" width="25.109375" style="219" customWidth="1"/>
    <col min="6920" max="6920" width="4.44140625" style="219" customWidth="1"/>
    <col min="6921" max="6921" width="11.44140625" style="219"/>
    <col min="6922" max="6922" width="19.33203125" style="219" customWidth="1"/>
    <col min="6923" max="6923" width="19.6640625" style="219" customWidth="1"/>
    <col min="6924" max="6924" width="14.44140625" style="219" customWidth="1"/>
    <col min="6925" max="6925" width="18.44140625" style="219" customWidth="1"/>
    <col min="6926" max="6926" width="11.44140625" style="219"/>
    <col min="6927" max="6927" width="17.44140625" style="219" customWidth="1"/>
    <col min="6928" max="7168" width="11.44140625" style="219"/>
    <col min="7169" max="7169" width="20.33203125" style="219" customWidth="1"/>
    <col min="7170" max="7170" width="7.33203125" style="219" customWidth="1"/>
    <col min="7171" max="7171" width="51.44140625" style="219" customWidth="1"/>
    <col min="7172" max="7172" width="23.44140625" style="219" customWidth="1"/>
    <col min="7173" max="7173" width="19.44140625" style="219" customWidth="1"/>
    <col min="7174" max="7174" width="20" style="219" customWidth="1"/>
    <col min="7175" max="7175" width="25.109375" style="219" customWidth="1"/>
    <col min="7176" max="7176" width="4.44140625" style="219" customWidth="1"/>
    <col min="7177" max="7177" width="11.44140625" style="219"/>
    <col min="7178" max="7178" width="19.33203125" style="219" customWidth="1"/>
    <col min="7179" max="7179" width="19.6640625" style="219" customWidth="1"/>
    <col min="7180" max="7180" width="14.44140625" style="219" customWidth="1"/>
    <col min="7181" max="7181" width="18.44140625" style="219" customWidth="1"/>
    <col min="7182" max="7182" width="11.44140625" style="219"/>
    <col min="7183" max="7183" width="17.44140625" style="219" customWidth="1"/>
    <col min="7184" max="7424" width="11.44140625" style="219"/>
    <col min="7425" max="7425" width="20.33203125" style="219" customWidth="1"/>
    <col min="7426" max="7426" width="7.33203125" style="219" customWidth="1"/>
    <col min="7427" max="7427" width="51.44140625" style="219" customWidth="1"/>
    <col min="7428" max="7428" width="23.44140625" style="219" customWidth="1"/>
    <col min="7429" max="7429" width="19.44140625" style="219" customWidth="1"/>
    <col min="7430" max="7430" width="20" style="219" customWidth="1"/>
    <col min="7431" max="7431" width="25.109375" style="219" customWidth="1"/>
    <col min="7432" max="7432" width="4.44140625" style="219" customWidth="1"/>
    <col min="7433" max="7433" width="11.44140625" style="219"/>
    <col min="7434" max="7434" width="19.33203125" style="219" customWidth="1"/>
    <col min="7435" max="7435" width="19.6640625" style="219" customWidth="1"/>
    <col min="7436" max="7436" width="14.44140625" style="219" customWidth="1"/>
    <col min="7437" max="7437" width="18.44140625" style="219" customWidth="1"/>
    <col min="7438" max="7438" width="11.44140625" style="219"/>
    <col min="7439" max="7439" width="17.44140625" style="219" customWidth="1"/>
    <col min="7440" max="7680" width="11.44140625" style="219"/>
    <col min="7681" max="7681" width="20.33203125" style="219" customWidth="1"/>
    <col min="7682" max="7682" width="7.33203125" style="219" customWidth="1"/>
    <col min="7683" max="7683" width="51.44140625" style="219" customWidth="1"/>
    <col min="7684" max="7684" width="23.44140625" style="219" customWidth="1"/>
    <col min="7685" max="7685" width="19.44140625" style="219" customWidth="1"/>
    <col min="7686" max="7686" width="20" style="219" customWidth="1"/>
    <col min="7687" max="7687" width="25.109375" style="219" customWidth="1"/>
    <col min="7688" max="7688" width="4.44140625" style="219" customWidth="1"/>
    <col min="7689" max="7689" width="11.44140625" style="219"/>
    <col min="7690" max="7690" width="19.33203125" style="219" customWidth="1"/>
    <col min="7691" max="7691" width="19.6640625" style="219" customWidth="1"/>
    <col min="7692" max="7692" width="14.44140625" style="219" customWidth="1"/>
    <col min="7693" max="7693" width="18.44140625" style="219" customWidth="1"/>
    <col min="7694" max="7694" width="11.44140625" style="219"/>
    <col min="7695" max="7695" width="17.44140625" style="219" customWidth="1"/>
    <col min="7696" max="7936" width="11.44140625" style="219"/>
    <col min="7937" max="7937" width="20.33203125" style="219" customWidth="1"/>
    <col min="7938" max="7938" width="7.33203125" style="219" customWidth="1"/>
    <col min="7939" max="7939" width="51.44140625" style="219" customWidth="1"/>
    <col min="7940" max="7940" width="23.44140625" style="219" customWidth="1"/>
    <col min="7941" max="7941" width="19.44140625" style="219" customWidth="1"/>
    <col min="7942" max="7942" width="20" style="219" customWidth="1"/>
    <col min="7943" max="7943" width="25.109375" style="219" customWidth="1"/>
    <col min="7944" max="7944" width="4.44140625" style="219" customWidth="1"/>
    <col min="7945" max="7945" width="11.44140625" style="219"/>
    <col min="7946" max="7946" width="19.33203125" style="219" customWidth="1"/>
    <col min="7947" max="7947" width="19.6640625" style="219" customWidth="1"/>
    <col min="7948" max="7948" width="14.44140625" style="219" customWidth="1"/>
    <col min="7949" max="7949" width="18.44140625" style="219" customWidth="1"/>
    <col min="7950" max="7950" width="11.44140625" style="219"/>
    <col min="7951" max="7951" width="17.44140625" style="219" customWidth="1"/>
    <col min="7952" max="8192" width="11.44140625" style="219"/>
    <col min="8193" max="8193" width="20.33203125" style="219" customWidth="1"/>
    <col min="8194" max="8194" width="7.33203125" style="219" customWidth="1"/>
    <col min="8195" max="8195" width="51.44140625" style="219" customWidth="1"/>
    <col min="8196" max="8196" width="23.44140625" style="219" customWidth="1"/>
    <col min="8197" max="8197" width="19.44140625" style="219" customWidth="1"/>
    <col min="8198" max="8198" width="20" style="219" customWidth="1"/>
    <col min="8199" max="8199" width="25.109375" style="219" customWidth="1"/>
    <col min="8200" max="8200" width="4.44140625" style="219" customWidth="1"/>
    <col min="8201" max="8201" width="11.44140625" style="219"/>
    <col min="8202" max="8202" width="19.33203125" style="219" customWidth="1"/>
    <col min="8203" max="8203" width="19.6640625" style="219" customWidth="1"/>
    <col min="8204" max="8204" width="14.44140625" style="219" customWidth="1"/>
    <col min="8205" max="8205" width="18.44140625" style="219" customWidth="1"/>
    <col min="8206" max="8206" width="11.44140625" style="219"/>
    <col min="8207" max="8207" width="17.44140625" style="219" customWidth="1"/>
    <col min="8208" max="8448" width="11.44140625" style="219"/>
    <col min="8449" max="8449" width="20.33203125" style="219" customWidth="1"/>
    <col min="8450" max="8450" width="7.33203125" style="219" customWidth="1"/>
    <col min="8451" max="8451" width="51.44140625" style="219" customWidth="1"/>
    <col min="8452" max="8452" width="23.44140625" style="219" customWidth="1"/>
    <col min="8453" max="8453" width="19.44140625" style="219" customWidth="1"/>
    <col min="8454" max="8454" width="20" style="219" customWidth="1"/>
    <col min="8455" max="8455" width="25.109375" style="219" customWidth="1"/>
    <col min="8456" max="8456" width="4.44140625" style="219" customWidth="1"/>
    <col min="8457" max="8457" width="11.44140625" style="219"/>
    <col min="8458" max="8458" width="19.33203125" style="219" customWidth="1"/>
    <col min="8459" max="8459" width="19.6640625" style="219" customWidth="1"/>
    <col min="8460" max="8460" width="14.44140625" style="219" customWidth="1"/>
    <col min="8461" max="8461" width="18.44140625" style="219" customWidth="1"/>
    <col min="8462" max="8462" width="11.44140625" style="219"/>
    <col min="8463" max="8463" width="17.44140625" style="219" customWidth="1"/>
    <col min="8464" max="8704" width="11.44140625" style="219"/>
    <col min="8705" max="8705" width="20.33203125" style="219" customWidth="1"/>
    <col min="8706" max="8706" width="7.33203125" style="219" customWidth="1"/>
    <col min="8707" max="8707" width="51.44140625" style="219" customWidth="1"/>
    <col min="8708" max="8708" width="23.44140625" style="219" customWidth="1"/>
    <col min="8709" max="8709" width="19.44140625" style="219" customWidth="1"/>
    <col min="8710" max="8710" width="20" style="219" customWidth="1"/>
    <col min="8711" max="8711" width="25.109375" style="219" customWidth="1"/>
    <col min="8712" max="8712" width="4.44140625" style="219" customWidth="1"/>
    <col min="8713" max="8713" width="11.44140625" style="219"/>
    <col min="8714" max="8714" width="19.33203125" style="219" customWidth="1"/>
    <col min="8715" max="8715" width="19.6640625" style="219" customWidth="1"/>
    <col min="8716" max="8716" width="14.44140625" style="219" customWidth="1"/>
    <col min="8717" max="8717" width="18.44140625" style="219" customWidth="1"/>
    <col min="8718" max="8718" width="11.44140625" style="219"/>
    <col min="8719" max="8719" width="17.44140625" style="219" customWidth="1"/>
    <col min="8720" max="8960" width="11.44140625" style="219"/>
    <col min="8961" max="8961" width="20.33203125" style="219" customWidth="1"/>
    <col min="8962" max="8962" width="7.33203125" style="219" customWidth="1"/>
    <col min="8963" max="8963" width="51.44140625" style="219" customWidth="1"/>
    <col min="8964" max="8964" width="23.44140625" style="219" customWidth="1"/>
    <col min="8965" max="8965" width="19.44140625" style="219" customWidth="1"/>
    <col min="8966" max="8966" width="20" style="219" customWidth="1"/>
    <col min="8967" max="8967" width="25.109375" style="219" customWidth="1"/>
    <col min="8968" max="8968" width="4.44140625" style="219" customWidth="1"/>
    <col min="8969" max="8969" width="11.44140625" style="219"/>
    <col min="8970" max="8970" width="19.33203125" style="219" customWidth="1"/>
    <col min="8971" max="8971" width="19.6640625" style="219" customWidth="1"/>
    <col min="8972" max="8972" width="14.44140625" style="219" customWidth="1"/>
    <col min="8973" max="8973" width="18.44140625" style="219" customWidth="1"/>
    <col min="8974" max="8974" width="11.44140625" style="219"/>
    <col min="8975" max="8975" width="17.44140625" style="219" customWidth="1"/>
    <col min="8976" max="9216" width="11.44140625" style="219"/>
    <col min="9217" max="9217" width="20.33203125" style="219" customWidth="1"/>
    <col min="9218" max="9218" width="7.33203125" style="219" customWidth="1"/>
    <col min="9219" max="9219" width="51.44140625" style="219" customWidth="1"/>
    <col min="9220" max="9220" width="23.44140625" style="219" customWidth="1"/>
    <col min="9221" max="9221" width="19.44140625" style="219" customWidth="1"/>
    <col min="9222" max="9222" width="20" style="219" customWidth="1"/>
    <col min="9223" max="9223" width="25.109375" style="219" customWidth="1"/>
    <col min="9224" max="9224" width="4.44140625" style="219" customWidth="1"/>
    <col min="9225" max="9225" width="11.44140625" style="219"/>
    <col min="9226" max="9226" width="19.33203125" style="219" customWidth="1"/>
    <col min="9227" max="9227" width="19.6640625" style="219" customWidth="1"/>
    <col min="9228" max="9228" width="14.44140625" style="219" customWidth="1"/>
    <col min="9229" max="9229" width="18.44140625" style="219" customWidth="1"/>
    <col min="9230" max="9230" width="11.44140625" style="219"/>
    <col min="9231" max="9231" width="17.44140625" style="219" customWidth="1"/>
    <col min="9232" max="9472" width="11.44140625" style="219"/>
    <col min="9473" max="9473" width="20.33203125" style="219" customWidth="1"/>
    <col min="9474" max="9474" width="7.33203125" style="219" customWidth="1"/>
    <col min="9475" max="9475" width="51.44140625" style="219" customWidth="1"/>
    <col min="9476" max="9476" width="23.44140625" style="219" customWidth="1"/>
    <col min="9477" max="9477" width="19.44140625" style="219" customWidth="1"/>
    <col min="9478" max="9478" width="20" style="219" customWidth="1"/>
    <col min="9479" max="9479" width="25.109375" style="219" customWidth="1"/>
    <col min="9480" max="9480" width="4.44140625" style="219" customWidth="1"/>
    <col min="9481" max="9481" width="11.44140625" style="219"/>
    <col min="9482" max="9482" width="19.33203125" style="219" customWidth="1"/>
    <col min="9483" max="9483" width="19.6640625" style="219" customWidth="1"/>
    <col min="9484" max="9484" width="14.44140625" style="219" customWidth="1"/>
    <col min="9485" max="9485" width="18.44140625" style="219" customWidth="1"/>
    <col min="9486" max="9486" width="11.44140625" style="219"/>
    <col min="9487" max="9487" width="17.44140625" style="219" customWidth="1"/>
    <col min="9488" max="9728" width="11.44140625" style="219"/>
    <col min="9729" max="9729" width="20.33203125" style="219" customWidth="1"/>
    <col min="9730" max="9730" width="7.33203125" style="219" customWidth="1"/>
    <col min="9731" max="9731" width="51.44140625" style="219" customWidth="1"/>
    <col min="9732" max="9732" width="23.44140625" style="219" customWidth="1"/>
    <col min="9733" max="9733" width="19.44140625" style="219" customWidth="1"/>
    <col min="9734" max="9734" width="20" style="219" customWidth="1"/>
    <col min="9735" max="9735" width="25.109375" style="219" customWidth="1"/>
    <col min="9736" max="9736" width="4.44140625" style="219" customWidth="1"/>
    <col min="9737" max="9737" width="11.44140625" style="219"/>
    <col min="9738" max="9738" width="19.33203125" style="219" customWidth="1"/>
    <col min="9739" max="9739" width="19.6640625" style="219" customWidth="1"/>
    <col min="9740" max="9740" width="14.44140625" style="219" customWidth="1"/>
    <col min="9741" max="9741" width="18.44140625" style="219" customWidth="1"/>
    <col min="9742" max="9742" width="11.44140625" style="219"/>
    <col min="9743" max="9743" width="17.44140625" style="219" customWidth="1"/>
    <col min="9744" max="9984" width="11.44140625" style="219"/>
    <col min="9985" max="9985" width="20.33203125" style="219" customWidth="1"/>
    <col min="9986" max="9986" width="7.33203125" style="219" customWidth="1"/>
    <col min="9987" max="9987" width="51.44140625" style="219" customWidth="1"/>
    <col min="9988" max="9988" width="23.44140625" style="219" customWidth="1"/>
    <col min="9989" max="9989" width="19.44140625" style="219" customWidth="1"/>
    <col min="9990" max="9990" width="20" style="219" customWidth="1"/>
    <col min="9991" max="9991" width="25.109375" style="219" customWidth="1"/>
    <col min="9992" max="9992" width="4.44140625" style="219" customWidth="1"/>
    <col min="9993" max="9993" width="11.44140625" style="219"/>
    <col min="9994" max="9994" width="19.33203125" style="219" customWidth="1"/>
    <col min="9995" max="9995" width="19.6640625" style="219" customWidth="1"/>
    <col min="9996" max="9996" width="14.44140625" style="219" customWidth="1"/>
    <col min="9997" max="9997" width="18.44140625" style="219" customWidth="1"/>
    <col min="9998" max="9998" width="11.44140625" style="219"/>
    <col min="9999" max="9999" width="17.44140625" style="219" customWidth="1"/>
    <col min="10000" max="10240" width="11.44140625" style="219"/>
    <col min="10241" max="10241" width="20.33203125" style="219" customWidth="1"/>
    <col min="10242" max="10242" width="7.33203125" style="219" customWidth="1"/>
    <col min="10243" max="10243" width="51.44140625" style="219" customWidth="1"/>
    <col min="10244" max="10244" width="23.44140625" style="219" customWidth="1"/>
    <col min="10245" max="10245" width="19.44140625" style="219" customWidth="1"/>
    <col min="10246" max="10246" width="20" style="219" customWidth="1"/>
    <col min="10247" max="10247" width="25.109375" style="219" customWidth="1"/>
    <col min="10248" max="10248" width="4.44140625" style="219" customWidth="1"/>
    <col min="10249" max="10249" width="11.44140625" style="219"/>
    <col min="10250" max="10250" width="19.33203125" style="219" customWidth="1"/>
    <col min="10251" max="10251" width="19.6640625" style="219" customWidth="1"/>
    <col min="10252" max="10252" width="14.44140625" style="219" customWidth="1"/>
    <col min="10253" max="10253" width="18.44140625" style="219" customWidth="1"/>
    <col min="10254" max="10254" width="11.44140625" style="219"/>
    <col min="10255" max="10255" width="17.44140625" style="219" customWidth="1"/>
    <col min="10256" max="10496" width="11.44140625" style="219"/>
    <col min="10497" max="10497" width="20.33203125" style="219" customWidth="1"/>
    <col min="10498" max="10498" width="7.33203125" style="219" customWidth="1"/>
    <col min="10499" max="10499" width="51.44140625" style="219" customWidth="1"/>
    <col min="10500" max="10500" width="23.44140625" style="219" customWidth="1"/>
    <col min="10501" max="10501" width="19.44140625" style="219" customWidth="1"/>
    <col min="10502" max="10502" width="20" style="219" customWidth="1"/>
    <col min="10503" max="10503" width="25.109375" style="219" customWidth="1"/>
    <col min="10504" max="10504" width="4.44140625" style="219" customWidth="1"/>
    <col min="10505" max="10505" width="11.44140625" style="219"/>
    <col min="10506" max="10506" width="19.33203125" style="219" customWidth="1"/>
    <col min="10507" max="10507" width="19.6640625" style="219" customWidth="1"/>
    <col min="10508" max="10508" width="14.44140625" style="219" customWidth="1"/>
    <col min="10509" max="10509" width="18.44140625" style="219" customWidth="1"/>
    <col min="10510" max="10510" width="11.44140625" style="219"/>
    <col min="10511" max="10511" width="17.44140625" style="219" customWidth="1"/>
    <col min="10512" max="10752" width="11.44140625" style="219"/>
    <col min="10753" max="10753" width="20.33203125" style="219" customWidth="1"/>
    <col min="10754" max="10754" width="7.33203125" style="219" customWidth="1"/>
    <col min="10755" max="10755" width="51.44140625" style="219" customWidth="1"/>
    <col min="10756" max="10756" width="23.44140625" style="219" customWidth="1"/>
    <col min="10757" max="10757" width="19.44140625" style="219" customWidth="1"/>
    <col min="10758" max="10758" width="20" style="219" customWidth="1"/>
    <col min="10759" max="10759" width="25.109375" style="219" customWidth="1"/>
    <col min="10760" max="10760" width="4.44140625" style="219" customWidth="1"/>
    <col min="10761" max="10761" width="11.44140625" style="219"/>
    <col min="10762" max="10762" width="19.33203125" style="219" customWidth="1"/>
    <col min="10763" max="10763" width="19.6640625" style="219" customWidth="1"/>
    <col min="10764" max="10764" width="14.44140625" style="219" customWidth="1"/>
    <col min="10765" max="10765" width="18.44140625" style="219" customWidth="1"/>
    <col min="10766" max="10766" width="11.44140625" style="219"/>
    <col min="10767" max="10767" width="17.44140625" style="219" customWidth="1"/>
    <col min="10768" max="11008" width="11.44140625" style="219"/>
    <col min="11009" max="11009" width="20.33203125" style="219" customWidth="1"/>
    <col min="11010" max="11010" width="7.33203125" style="219" customWidth="1"/>
    <col min="11011" max="11011" width="51.44140625" style="219" customWidth="1"/>
    <col min="11012" max="11012" width="23.44140625" style="219" customWidth="1"/>
    <col min="11013" max="11013" width="19.44140625" style="219" customWidth="1"/>
    <col min="11014" max="11014" width="20" style="219" customWidth="1"/>
    <col min="11015" max="11015" width="25.109375" style="219" customWidth="1"/>
    <col min="11016" max="11016" width="4.44140625" style="219" customWidth="1"/>
    <col min="11017" max="11017" width="11.44140625" style="219"/>
    <col min="11018" max="11018" width="19.33203125" style="219" customWidth="1"/>
    <col min="11019" max="11019" width="19.6640625" style="219" customWidth="1"/>
    <col min="11020" max="11020" width="14.44140625" style="219" customWidth="1"/>
    <col min="11021" max="11021" width="18.44140625" style="219" customWidth="1"/>
    <col min="11022" max="11022" width="11.44140625" style="219"/>
    <col min="11023" max="11023" width="17.44140625" style="219" customWidth="1"/>
    <col min="11024" max="11264" width="11.44140625" style="219"/>
    <col min="11265" max="11265" width="20.33203125" style="219" customWidth="1"/>
    <col min="11266" max="11266" width="7.33203125" style="219" customWidth="1"/>
    <col min="11267" max="11267" width="51.44140625" style="219" customWidth="1"/>
    <col min="11268" max="11268" width="23.44140625" style="219" customWidth="1"/>
    <col min="11269" max="11269" width="19.44140625" style="219" customWidth="1"/>
    <col min="11270" max="11270" width="20" style="219" customWidth="1"/>
    <col min="11271" max="11271" width="25.109375" style="219" customWidth="1"/>
    <col min="11272" max="11272" width="4.44140625" style="219" customWidth="1"/>
    <col min="11273" max="11273" width="11.44140625" style="219"/>
    <col min="11274" max="11274" width="19.33203125" style="219" customWidth="1"/>
    <col min="11275" max="11275" width="19.6640625" style="219" customWidth="1"/>
    <col min="11276" max="11276" width="14.44140625" style="219" customWidth="1"/>
    <col min="11277" max="11277" width="18.44140625" style="219" customWidth="1"/>
    <col min="11278" max="11278" width="11.44140625" style="219"/>
    <col min="11279" max="11279" width="17.44140625" style="219" customWidth="1"/>
    <col min="11280" max="11520" width="11.44140625" style="219"/>
    <col min="11521" max="11521" width="20.33203125" style="219" customWidth="1"/>
    <col min="11522" max="11522" width="7.33203125" style="219" customWidth="1"/>
    <col min="11523" max="11523" width="51.44140625" style="219" customWidth="1"/>
    <col min="11524" max="11524" width="23.44140625" style="219" customWidth="1"/>
    <col min="11525" max="11525" width="19.44140625" style="219" customWidth="1"/>
    <col min="11526" max="11526" width="20" style="219" customWidth="1"/>
    <col min="11527" max="11527" width="25.109375" style="219" customWidth="1"/>
    <col min="11528" max="11528" width="4.44140625" style="219" customWidth="1"/>
    <col min="11529" max="11529" width="11.44140625" style="219"/>
    <col min="11530" max="11530" width="19.33203125" style="219" customWidth="1"/>
    <col min="11531" max="11531" width="19.6640625" style="219" customWidth="1"/>
    <col min="11532" max="11532" width="14.44140625" style="219" customWidth="1"/>
    <col min="11533" max="11533" width="18.44140625" style="219" customWidth="1"/>
    <col min="11534" max="11534" width="11.44140625" style="219"/>
    <col min="11535" max="11535" width="17.44140625" style="219" customWidth="1"/>
    <col min="11536" max="11776" width="11.44140625" style="219"/>
    <col min="11777" max="11777" width="20.33203125" style="219" customWidth="1"/>
    <col min="11778" max="11778" width="7.33203125" style="219" customWidth="1"/>
    <col min="11779" max="11779" width="51.44140625" style="219" customWidth="1"/>
    <col min="11780" max="11780" width="23.44140625" style="219" customWidth="1"/>
    <col min="11781" max="11781" width="19.44140625" style="219" customWidth="1"/>
    <col min="11782" max="11782" width="20" style="219" customWidth="1"/>
    <col min="11783" max="11783" width="25.109375" style="219" customWidth="1"/>
    <col min="11784" max="11784" width="4.44140625" style="219" customWidth="1"/>
    <col min="11785" max="11785" width="11.44140625" style="219"/>
    <col min="11786" max="11786" width="19.33203125" style="219" customWidth="1"/>
    <col min="11787" max="11787" width="19.6640625" style="219" customWidth="1"/>
    <col min="11788" max="11788" width="14.44140625" style="219" customWidth="1"/>
    <col min="11789" max="11789" width="18.44140625" style="219" customWidth="1"/>
    <col min="11790" max="11790" width="11.44140625" style="219"/>
    <col min="11791" max="11791" width="17.44140625" style="219" customWidth="1"/>
    <col min="11792" max="12032" width="11.44140625" style="219"/>
    <col min="12033" max="12033" width="20.33203125" style="219" customWidth="1"/>
    <col min="12034" max="12034" width="7.33203125" style="219" customWidth="1"/>
    <col min="12035" max="12035" width="51.44140625" style="219" customWidth="1"/>
    <col min="12036" max="12036" width="23.44140625" style="219" customWidth="1"/>
    <col min="12037" max="12037" width="19.44140625" style="219" customWidth="1"/>
    <col min="12038" max="12038" width="20" style="219" customWidth="1"/>
    <col min="12039" max="12039" width="25.109375" style="219" customWidth="1"/>
    <col min="12040" max="12040" width="4.44140625" style="219" customWidth="1"/>
    <col min="12041" max="12041" width="11.44140625" style="219"/>
    <col min="12042" max="12042" width="19.33203125" style="219" customWidth="1"/>
    <col min="12043" max="12043" width="19.6640625" style="219" customWidth="1"/>
    <col min="12044" max="12044" width="14.44140625" style="219" customWidth="1"/>
    <col min="12045" max="12045" width="18.44140625" style="219" customWidth="1"/>
    <col min="12046" max="12046" width="11.44140625" style="219"/>
    <col min="12047" max="12047" width="17.44140625" style="219" customWidth="1"/>
    <col min="12048" max="12288" width="11.44140625" style="219"/>
    <col min="12289" max="12289" width="20.33203125" style="219" customWidth="1"/>
    <col min="12290" max="12290" width="7.33203125" style="219" customWidth="1"/>
    <col min="12291" max="12291" width="51.44140625" style="219" customWidth="1"/>
    <col min="12292" max="12292" width="23.44140625" style="219" customWidth="1"/>
    <col min="12293" max="12293" width="19.44140625" style="219" customWidth="1"/>
    <col min="12294" max="12294" width="20" style="219" customWidth="1"/>
    <col min="12295" max="12295" width="25.109375" style="219" customWidth="1"/>
    <col min="12296" max="12296" width="4.44140625" style="219" customWidth="1"/>
    <col min="12297" max="12297" width="11.44140625" style="219"/>
    <col min="12298" max="12298" width="19.33203125" style="219" customWidth="1"/>
    <col min="12299" max="12299" width="19.6640625" style="219" customWidth="1"/>
    <col min="12300" max="12300" width="14.44140625" style="219" customWidth="1"/>
    <col min="12301" max="12301" width="18.44140625" style="219" customWidth="1"/>
    <col min="12302" max="12302" width="11.44140625" style="219"/>
    <col min="12303" max="12303" width="17.44140625" style="219" customWidth="1"/>
    <col min="12304" max="12544" width="11.44140625" style="219"/>
    <col min="12545" max="12545" width="20.33203125" style="219" customWidth="1"/>
    <col min="12546" max="12546" width="7.33203125" style="219" customWidth="1"/>
    <col min="12547" max="12547" width="51.44140625" style="219" customWidth="1"/>
    <col min="12548" max="12548" width="23.44140625" style="219" customWidth="1"/>
    <col min="12549" max="12549" width="19.44140625" style="219" customWidth="1"/>
    <col min="12550" max="12550" width="20" style="219" customWidth="1"/>
    <col min="12551" max="12551" width="25.109375" style="219" customWidth="1"/>
    <col min="12552" max="12552" width="4.44140625" style="219" customWidth="1"/>
    <col min="12553" max="12553" width="11.44140625" style="219"/>
    <col min="12554" max="12554" width="19.33203125" style="219" customWidth="1"/>
    <col min="12555" max="12555" width="19.6640625" style="219" customWidth="1"/>
    <col min="12556" max="12556" width="14.44140625" style="219" customWidth="1"/>
    <col min="12557" max="12557" width="18.44140625" style="219" customWidth="1"/>
    <col min="12558" max="12558" width="11.44140625" style="219"/>
    <col min="12559" max="12559" width="17.44140625" style="219" customWidth="1"/>
    <col min="12560" max="12800" width="11.44140625" style="219"/>
    <col min="12801" max="12801" width="20.33203125" style="219" customWidth="1"/>
    <col min="12802" max="12802" width="7.33203125" style="219" customWidth="1"/>
    <col min="12803" max="12803" width="51.44140625" style="219" customWidth="1"/>
    <col min="12804" max="12804" width="23.44140625" style="219" customWidth="1"/>
    <col min="12805" max="12805" width="19.44140625" style="219" customWidth="1"/>
    <col min="12806" max="12806" width="20" style="219" customWidth="1"/>
    <col min="12807" max="12807" width="25.109375" style="219" customWidth="1"/>
    <col min="12808" max="12808" width="4.44140625" style="219" customWidth="1"/>
    <col min="12809" max="12809" width="11.44140625" style="219"/>
    <col min="12810" max="12810" width="19.33203125" style="219" customWidth="1"/>
    <col min="12811" max="12811" width="19.6640625" style="219" customWidth="1"/>
    <col min="12812" max="12812" width="14.44140625" style="219" customWidth="1"/>
    <col min="12813" max="12813" width="18.44140625" style="219" customWidth="1"/>
    <col min="12814" max="12814" width="11.44140625" style="219"/>
    <col min="12815" max="12815" width="17.44140625" style="219" customWidth="1"/>
    <col min="12816" max="13056" width="11.44140625" style="219"/>
    <col min="13057" max="13057" width="20.33203125" style="219" customWidth="1"/>
    <col min="13058" max="13058" width="7.33203125" style="219" customWidth="1"/>
    <col min="13059" max="13059" width="51.44140625" style="219" customWidth="1"/>
    <col min="13060" max="13060" width="23.44140625" style="219" customWidth="1"/>
    <col min="13061" max="13061" width="19.44140625" style="219" customWidth="1"/>
    <col min="13062" max="13062" width="20" style="219" customWidth="1"/>
    <col min="13063" max="13063" width="25.109375" style="219" customWidth="1"/>
    <col min="13064" max="13064" width="4.44140625" style="219" customWidth="1"/>
    <col min="13065" max="13065" width="11.44140625" style="219"/>
    <col min="13066" max="13066" width="19.33203125" style="219" customWidth="1"/>
    <col min="13067" max="13067" width="19.6640625" style="219" customWidth="1"/>
    <col min="13068" max="13068" width="14.44140625" style="219" customWidth="1"/>
    <col min="13069" max="13069" width="18.44140625" style="219" customWidth="1"/>
    <col min="13070" max="13070" width="11.44140625" style="219"/>
    <col min="13071" max="13071" width="17.44140625" style="219" customWidth="1"/>
    <col min="13072" max="13312" width="11.44140625" style="219"/>
    <col min="13313" max="13313" width="20.33203125" style="219" customWidth="1"/>
    <col min="13314" max="13314" width="7.33203125" style="219" customWidth="1"/>
    <col min="13315" max="13315" width="51.44140625" style="219" customWidth="1"/>
    <col min="13316" max="13316" width="23.44140625" style="219" customWidth="1"/>
    <col min="13317" max="13317" width="19.44140625" style="219" customWidth="1"/>
    <col min="13318" max="13318" width="20" style="219" customWidth="1"/>
    <col min="13319" max="13319" width="25.109375" style="219" customWidth="1"/>
    <col min="13320" max="13320" width="4.44140625" style="219" customWidth="1"/>
    <col min="13321" max="13321" width="11.44140625" style="219"/>
    <col min="13322" max="13322" width="19.33203125" style="219" customWidth="1"/>
    <col min="13323" max="13323" width="19.6640625" style="219" customWidth="1"/>
    <col min="13324" max="13324" width="14.44140625" style="219" customWidth="1"/>
    <col min="13325" max="13325" width="18.44140625" style="219" customWidth="1"/>
    <col min="13326" max="13326" width="11.44140625" style="219"/>
    <col min="13327" max="13327" width="17.44140625" style="219" customWidth="1"/>
    <col min="13328" max="13568" width="11.44140625" style="219"/>
    <col min="13569" max="13569" width="20.33203125" style="219" customWidth="1"/>
    <col min="13570" max="13570" width="7.33203125" style="219" customWidth="1"/>
    <col min="13571" max="13571" width="51.44140625" style="219" customWidth="1"/>
    <col min="13572" max="13572" width="23.44140625" style="219" customWidth="1"/>
    <col min="13573" max="13573" width="19.44140625" style="219" customWidth="1"/>
    <col min="13574" max="13574" width="20" style="219" customWidth="1"/>
    <col min="13575" max="13575" width="25.109375" style="219" customWidth="1"/>
    <col min="13576" max="13576" width="4.44140625" style="219" customWidth="1"/>
    <col min="13577" max="13577" width="11.44140625" style="219"/>
    <col min="13578" max="13578" width="19.33203125" style="219" customWidth="1"/>
    <col min="13579" max="13579" width="19.6640625" style="219" customWidth="1"/>
    <col min="13580" max="13580" width="14.44140625" style="219" customWidth="1"/>
    <col min="13581" max="13581" width="18.44140625" style="219" customWidth="1"/>
    <col min="13582" max="13582" width="11.44140625" style="219"/>
    <col min="13583" max="13583" width="17.44140625" style="219" customWidth="1"/>
    <col min="13584" max="13824" width="11.44140625" style="219"/>
    <col min="13825" max="13825" width="20.33203125" style="219" customWidth="1"/>
    <col min="13826" max="13826" width="7.33203125" style="219" customWidth="1"/>
    <col min="13827" max="13827" width="51.44140625" style="219" customWidth="1"/>
    <col min="13828" max="13828" width="23.44140625" style="219" customWidth="1"/>
    <col min="13829" max="13829" width="19.44140625" style="219" customWidth="1"/>
    <col min="13830" max="13830" width="20" style="219" customWidth="1"/>
    <col min="13831" max="13831" width="25.109375" style="219" customWidth="1"/>
    <col min="13832" max="13832" width="4.44140625" style="219" customWidth="1"/>
    <col min="13833" max="13833" width="11.44140625" style="219"/>
    <col min="13834" max="13834" width="19.33203125" style="219" customWidth="1"/>
    <col min="13835" max="13835" width="19.6640625" style="219" customWidth="1"/>
    <col min="13836" max="13836" width="14.44140625" style="219" customWidth="1"/>
    <col min="13837" max="13837" width="18.44140625" style="219" customWidth="1"/>
    <col min="13838" max="13838" width="11.44140625" style="219"/>
    <col min="13839" max="13839" width="17.44140625" style="219" customWidth="1"/>
    <col min="13840" max="14080" width="11.44140625" style="219"/>
    <col min="14081" max="14081" width="20.33203125" style="219" customWidth="1"/>
    <col min="14082" max="14082" width="7.33203125" style="219" customWidth="1"/>
    <col min="14083" max="14083" width="51.44140625" style="219" customWidth="1"/>
    <col min="14084" max="14084" width="23.44140625" style="219" customWidth="1"/>
    <col min="14085" max="14085" width="19.44140625" style="219" customWidth="1"/>
    <col min="14086" max="14086" width="20" style="219" customWidth="1"/>
    <col min="14087" max="14087" width="25.109375" style="219" customWidth="1"/>
    <col min="14088" max="14088" width="4.44140625" style="219" customWidth="1"/>
    <col min="14089" max="14089" width="11.44140625" style="219"/>
    <col min="14090" max="14090" width="19.33203125" style="219" customWidth="1"/>
    <col min="14091" max="14091" width="19.6640625" style="219" customWidth="1"/>
    <col min="14092" max="14092" width="14.44140625" style="219" customWidth="1"/>
    <col min="14093" max="14093" width="18.44140625" style="219" customWidth="1"/>
    <col min="14094" max="14094" width="11.44140625" style="219"/>
    <col min="14095" max="14095" width="17.44140625" style="219" customWidth="1"/>
    <col min="14096" max="14336" width="11.44140625" style="219"/>
    <col min="14337" max="14337" width="20.33203125" style="219" customWidth="1"/>
    <col min="14338" max="14338" width="7.33203125" style="219" customWidth="1"/>
    <col min="14339" max="14339" width="51.44140625" style="219" customWidth="1"/>
    <col min="14340" max="14340" width="23.44140625" style="219" customWidth="1"/>
    <col min="14341" max="14341" width="19.44140625" style="219" customWidth="1"/>
    <col min="14342" max="14342" width="20" style="219" customWidth="1"/>
    <col min="14343" max="14343" width="25.109375" style="219" customWidth="1"/>
    <col min="14344" max="14344" width="4.44140625" style="219" customWidth="1"/>
    <col min="14345" max="14345" width="11.44140625" style="219"/>
    <col min="14346" max="14346" width="19.33203125" style="219" customWidth="1"/>
    <col min="14347" max="14347" width="19.6640625" style="219" customWidth="1"/>
    <col min="14348" max="14348" width="14.44140625" style="219" customWidth="1"/>
    <col min="14349" max="14349" width="18.44140625" style="219" customWidth="1"/>
    <col min="14350" max="14350" width="11.44140625" style="219"/>
    <col min="14351" max="14351" width="17.44140625" style="219" customWidth="1"/>
    <col min="14352" max="14592" width="11.44140625" style="219"/>
    <col min="14593" max="14593" width="20.33203125" style="219" customWidth="1"/>
    <col min="14594" max="14594" width="7.33203125" style="219" customWidth="1"/>
    <col min="14595" max="14595" width="51.44140625" style="219" customWidth="1"/>
    <col min="14596" max="14596" width="23.44140625" style="219" customWidth="1"/>
    <col min="14597" max="14597" width="19.44140625" style="219" customWidth="1"/>
    <col min="14598" max="14598" width="20" style="219" customWidth="1"/>
    <col min="14599" max="14599" width="25.109375" style="219" customWidth="1"/>
    <col min="14600" max="14600" width="4.44140625" style="219" customWidth="1"/>
    <col min="14601" max="14601" width="11.44140625" style="219"/>
    <col min="14602" max="14602" width="19.33203125" style="219" customWidth="1"/>
    <col min="14603" max="14603" width="19.6640625" style="219" customWidth="1"/>
    <col min="14604" max="14604" width="14.44140625" style="219" customWidth="1"/>
    <col min="14605" max="14605" width="18.44140625" style="219" customWidth="1"/>
    <col min="14606" max="14606" width="11.44140625" style="219"/>
    <col min="14607" max="14607" width="17.44140625" style="219" customWidth="1"/>
    <col min="14608" max="14848" width="11.44140625" style="219"/>
    <col min="14849" max="14849" width="20.33203125" style="219" customWidth="1"/>
    <col min="14850" max="14850" width="7.33203125" style="219" customWidth="1"/>
    <col min="14851" max="14851" width="51.44140625" style="219" customWidth="1"/>
    <col min="14852" max="14852" width="23.44140625" style="219" customWidth="1"/>
    <col min="14853" max="14853" width="19.44140625" style="219" customWidth="1"/>
    <col min="14854" max="14854" width="20" style="219" customWidth="1"/>
    <col min="14855" max="14855" width="25.109375" style="219" customWidth="1"/>
    <col min="14856" max="14856" width="4.44140625" style="219" customWidth="1"/>
    <col min="14857" max="14857" width="11.44140625" style="219"/>
    <col min="14858" max="14858" width="19.33203125" style="219" customWidth="1"/>
    <col min="14859" max="14859" width="19.6640625" style="219" customWidth="1"/>
    <col min="14860" max="14860" width="14.44140625" style="219" customWidth="1"/>
    <col min="14861" max="14861" width="18.44140625" style="219" customWidth="1"/>
    <col min="14862" max="14862" width="11.44140625" style="219"/>
    <col min="14863" max="14863" width="17.44140625" style="219" customWidth="1"/>
    <col min="14864" max="15104" width="11.44140625" style="219"/>
    <col min="15105" max="15105" width="20.33203125" style="219" customWidth="1"/>
    <col min="15106" max="15106" width="7.33203125" style="219" customWidth="1"/>
    <col min="15107" max="15107" width="51.44140625" style="219" customWidth="1"/>
    <col min="15108" max="15108" width="23.44140625" style="219" customWidth="1"/>
    <col min="15109" max="15109" width="19.44140625" style="219" customWidth="1"/>
    <col min="15110" max="15110" width="20" style="219" customWidth="1"/>
    <col min="15111" max="15111" width="25.109375" style="219" customWidth="1"/>
    <col min="15112" max="15112" width="4.44140625" style="219" customWidth="1"/>
    <col min="15113" max="15113" width="11.44140625" style="219"/>
    <col min="15114" max="15114" width="19.33203125" style="219" customWidth="1"/>
    <col min="15115" max="15115" width="19.6640625" style="219" customWidth="1"/>
    <col min="15116" max="15116" width="14.44140625" style="219" customWidth="1"/>
    <col min="15117" max="15117" width="18.44140625" style="219" customWidth="1"/>
    <col min="15118" max="15118" width="11.44140625" style="219"/>
    <col min="15119" max="15119" width="17.44140625" style="219" customWidth="1"/>
    <col min="15120" max="15360" width="11.44140625" style="219"/>
    <col min="15361" max="15361" width="20.33203125" style="219" customWidth="1"/>
    <col min="15362" max="15362" width="7.33203125" style="219" customWidth="1"/>
    <col min="15363" max="15363" width="51.44140625" style="219" customWidth="1"/>
    <col min="15364" max="15364" width="23.44140625" style="219" customWidth="1"/>
    <col min="15365" max="15365" width="19.44140625" style="219" customWidth="1"/>
    <col min="15366" max="15366" width="20" style="219" customWidth="1"/>
    <col min="15367" max="15367" width="25.109375" style="219" customWidth="1"/>
    <col min="15368" max="15368" width="4.44140625" style="219" customWidth="1"/>
    <col min="15369" max="15369" width="11.44140625" style="219"/>
    <col min="15370" max="15370" width="19.33203125" style="219" customWidth="1"/>
    <col min="15371" max="15371" width="19.6640625" style="219" customWidth="1"/>
    <col min="15372" max="15372" width="14.44140625" style="219" customWidth="1"/>
    <col min="15373" max="15373" width="18.44140625" style="219" customWidth="1"/>
    <col min="15374" max="15374" width="11.44140625" style="219"/>
    <col min="15375" max="15375" width="17.44140625" style="219" customWidth="1"/>
    <col min="15376" max="15616" width="11.44140625" style="219"/>
    <col min="15617" max="15617" width="20.33203125" style="219" customWidth="1"/>
    <col min="15618" max="15618" width="7.33203125" style="219" customWidth="1"/>
    <col min="15619" max="15619" width="51.44140625" style="219" customWidth="1"/>
    <col min="15620" max="15620" width="23.44140625" style="219" customWidth="1"/>
    <col min="15621" max="15621" width="19.44140625" style="219" customWidth="1"/>
    <col min="15622" max="15622" width="20" style="219" customWidth="1"/>
    <col min="15623" max="15623" width="25.109375" style="219" customWidth="1"/>
    <col min="15624" max="15624" width="4.44140625" style="219" customWidth="1"/>
    <col min="15625" max="15625" width="11.44140625" style="219"/>
    <col min="15626" max="15626" width="19.33203125" style="219" customWidth="1"/>
    <col min="15627" max="15627" width="19.6640625" style="219" customWidth="1"/>
    <col min="15628" max="15628" width="14.44140625" style="219" customWidth="1"/>
    <col min="15629" max="15629" width="18.44140625" style="219" customWidth="1"/>
    <col min="15630" max="15630" width="11.44140625" style="219"/>
    <col min="15631" max="15631" width="17.44140625" style="219" customWidth="1"/>
    <col min="15632" max="15872" width="11.44140625" style="219"/>
    <col min="15873" max="15873" width="20.33203125" style="219" customWidth="1"/>
    <col min="15874" max="15874" width="7.33203125" style="219" customWidth="1"/>
    <col min="15875" max="15875" width="51.44140625" style="219" customWidth="1"/>
    <col min="15876" max="15876" width="23.44140625" style="219" customWidth="1"/>
    <col min="15877" max="15877" width="19.44140625" style="219" customWidth="1"/>
    <col min="15878" max="15878" width="20" style="219" customWidth="1"/>
    <col min="15879" max="15879" width="25.109375" style="219" customWidth="1"/>
    <col min="15880" max="15880" width="4.44140625" style="219" customWidth="1"/>
    <col min="15881" max="15881" width="11.44140625" style="219"/>
    <col min="15882" max="15882" width="19.33203125" style="219" customWidth="1"/>
    <col min="15883" max="15883" width="19.6640625" style="219" customWidth="1"/>
    <col min="15884" max="15884" width="14.44140625" style="219" customWidth="1"/>
    <col min="15885" max="15885" width="18.44140625" style="219" customWidth="1"/>
    <col min="15886" max="15886" width="11.44140625" style="219"/>
    <col min="15887" max="15887" width="17.44140625" style="219" customWidth="1"/>
    <col min="15888" max="16128" width="11.44140625" style="219"/>
    <col min="16129" max="16129" width="20.33203125" style="219" customWidth="1"/>
    <col min="16130" max="16130" width="7.33203125" style="219" customWidth="1"/>
    <col min="16131" max="16131" width="51.44140625" style="219" customWidth="1"/>
    <col min="16132" max="16132" width="23.44140625" style="219" customWidth="1"/>
    <col min="16133" max="16133" width="19.44140625" style="219" customWidth="1"/>
    <col min="16134" max="16134" width="20" style="219" customWidth="1"/>
    <col min="16135" max="16135" width="25.109375" style="219" customWidth="1"/>
    <col min="16136" max="16136" width="4.44140625" style="219" customWidth="1"/>
    <col min="16137" max="16137" width="11.44140625" style="219"/>
    <col min="16138" max="16138" width="19.33203125" style="219" customWidth="1"/>
    <col min="16139" max="16139" width="19.6640625" style="219" customWidth="1"/>
    <col min="16140" max="16140" width="14.44140625" style="219" customWidth="1"/>
    <col min="16141" max="16141" width="18.44140625" style="219" customWidth="1"/>
    <col min="16142" max="16142" width="11.44140625" style="219"/>
    <col min="16143" max="16143" width="17.44140625" style="219" customWidth="1"/>
    <col min="16144" max="16384" width="11.44140625" style="219"/>
  </cols>
  <sheetData>
    <row r="1" spans="1:11" ht="15" thickBot="1" x14ac:dyDescent="0.35"/>
    <row r="2" spans="1:11" x14ac:dyDescent="0.3">
      <c r="A2" s="738" t="s">
        <v>1</v>
      </c>
      <c r="B2" s="739"/>
      <c r="C2" s="739"/>
      <c r="D2" s="739"/>
      <c r="E2" s="739"/>
      <c r="F2" s="739"/>
      <c r="G2" s="740"/>
    </row>
    <row r="3" spans="1:11" x14ac:dyDescent="0.3">
      <c r="A3" s="735" t="s">
        <v>2</v>
      </c>
      <c r="B3" s="736"/>
      <c r="C3" s="736"/>
      <c r="D3" s="736"/>
      <c r="E3" s="736"/>
      <c r="F3" s="736"/>
      <c r="G3" s="737"/>
    </row>
    <row r="4" spans="1:11" x14ac:dyDescent="0.3">
      <c r="A4" s="222"/>
      <c r="G4" s="223"/>
    </row>
    <row r="5" spans="1:11" ht="12.75" customHeight="1" x14ac:dyDescent="0.3">
      <c r="A5" s="224" t="s">
        <v>0</v>
      </c>
      <c r="G5" s="223"/>
    </row>
    <row r="6" spans="1:11" ht="34.5" hidden="1" customHeight="1" x14ac:dyDescent="0.3">
      <c r="A6" s="222"/>
      <c r="G6" s="225"/>
    </row>
    <row r="7" spans="1:11" x14ac:dyDescent="0.3">
      <c r="A7" s="222" t="s">
        <v>3</v>
      </c>
      <c r="C7" s="219" t="s">
        <v>4</v>
      </c>
      <c r="E7" s="320" t="s">
        <v>5</v>
      </c>
      <c r="F7" s="221" t="s">
        <v>210</v>
      </c>
      <c r="G7" s="223" t="s">
        <v>197</v>
      </c>
    </row>
    <row r="8" spans="1:11" ht="5.25" customHeight="1" thickBot="1" x14ac:dyDescent="0.35">
      <c r="A8" s="222"/>
      <c r="D8" s="219"/>
      <c r="E8" s="321"/>
      <c r="F8" s="219"/>
      <c r="G8" s="322"/>
    </row>
    <row r="9" spans="1:11" ht="57.75" customHeight="1" thickBot="1" x14ac:dyDescent="0.35">
      <c r="A9" s="278" t="s">
        <v>6</v>
      </c>
      <c r="B9" s="279"/>
      <c r="C9" s="279" t="s">
        <v>7</v>
      </c>
      <c r="D9" s="280" t="s">
        <v>8</v>
      </c>
      <c r="E9" s="323" t="s">
        <v>9</v>
      </c>
      <c r="F9" s="280" t="s">
        <v>10</v>
      </c>
      <c r="G9" s="324" t="s">
        <v>11</v>
      </c>
      <c r="J9" s="325"/>
    </row>
    <row r="10" spans="1:11" ht="16.2" thickBot="1" x14ac:dyDescent="0.35">
      <c r="A10" s="240" t="s">
        <v>12</v>
      </c>
      <c r="B10" s="241"/>
      <c r="C10" s="326" t="s">
        <v>13</v>
      </c>
      <c r="D10" s="327">
        <f>+D11+D37+D83</f>
        <v>3785909847.0299997</v>
      </c>
      <c r="E10" s="328">
        <f>+E11+E37+E83</f>
        <v>0</v>
      </c>
      <c r="F10" s="329">
        <f>+D10-E10</f>
        <v>3785909847.0299997</v>
      </c>
      <c r="G10" s="330">
        <f>+G11+G37+G83</f>
        <v>3784485831.0299997</v>
      </c>
      <c r="J10" s="325"/>
      <c r="K10" s="325"/>
    </row>
    <row r="11" spans="1:11" ht="15.6" x14ac:dyDescent="0.3">
      <c r="A11" s="246">
        <v>1</v>
      </c>
      <c r="B11" s="247"/>
      <c r="C11" s="247" t="s">
        <v>14</v>
      </c>
      <c r="D11" s="288">
        <f>+D12</f>
        <v>799877804</v>
      </c>
      <c r="E11" s="331">
        <f>+E12</f>
        <v>0</v>
      </c>
      <c r="F11" s="288">
        <f>+D11-E11</f>
        <v>799877804</v>
      </c>
      <c r="G11" s="289">
        <f>+G12</f>
        <v>799877804</v>
      </c>
      <c r="J11" s="302"/>
      <c r="K11" s="302"/>
    </row>
    <row r="12" spans="1:11" ht="15.6" x14ac:dyDescent="0.3">
      <c r="A12" s="251">
        <v>10</v>
      </c>
      <c r="B12" s="252"/>
      <c r="C12" s="252" t="s">
        <v>14</v>
      </c>
      <c r="D12" s="294">
        <f>+D13+D16+D19</f>
        <v>799877804</v>
      </c>
      <c r="E12" s="332">
        <f>+E13+E16+E19</f>
        <v>0</v>
      </c>
      <c r="F12" s="294">
        <f>+D12-E12</f>
        <v>799877804</v>
      </c>
      <c r="G12" s="295">
        <f>+G13+G16+G19</f>
        <v>799877804</v>
      </c>
      <c r="J12" s="302"/>
    </row>
    <row r="13" spans="1:11" ht="18" customHeight="1" x14ac:dyDescent="0.3">
      <c r="A13" s="251">
        <v>101</v>
      </c>
      <c r="B13" s="252"/>
      <c r="C13" s="252" t="s">
        <v>15</v>
      </c>
      <c r="D13" s="294">
        <f>+D14</f>
        <v>26134973</v>
      </c>
      <c r="E13" s="332">
        <f>+E14</f>
        <v>0</v>
      </c>
      <c r="F13" s="294">
        <f>+D13-E13</f>
        <v>26134973</v>
      </c>
      <c r="G13" s="295">
        <f>+G14</f>
        <v>26134973</v>
      </c>
      <c r="J13" s="302"/>
    </row>
    <row r="14" spans="1:11" ht="15.6" x14ac:dyDescent="0.3">
      <c r="A14" s="251">
        <v>1011</v>
      </c>
      <c r="B14" s="252"/>
      <c r="C14" s="252" t="s">
        <v>16</v>
      </c>
      <c r="D14" s="294">
        <f>+D15</f>
        <v>26134973</v>
      </c>
      <c r="E14" s="332">
        <f>+E15</f>
        <v>0</v>
      </c>
      <c r="F14" s="294">
        <f>+D14-E14</f>
        <v>26134973</v>
      </c>
      <c r="G14" s="295">
        <f>+G15</f>
        <v>26134973</v>
      </c>
      <c r="J14" s="302"/>
    </row>
    <row r="15" spans="1:11" ht="15.6" x14ac:dyDescent="0.3">
      <c r="A15" s="251">
        <v>10111</v>
      </c>
      <c r="B15" s="252">
        <v>20</v>
      </c>
      <c r="C15" s="252" t="s">
        <v>17</v>
      </c>
      <c r="D15" s="294">
        <v>26134973</v>
      </c>
      <c r="E15" s="333">
        <v>0</v>
      </c>
      <c r="F15" s="294">
        <f t="shared" ref="F15:F28" si="0">+D15-E15</f>
        <v>26134973</v>
      </c>
      <c r="G15" s="295">
        <v>26134973</v>
      </c>
      <c r="J15" s="302"/>
    </row>
    <row r="16" spans="1:11" ht="15.6" x14ac:dyDescent="0.3">
      <c r="A16" s="251">
        <v>102</v>
      </c>
      <c r="B16" s="252"/>
      <c r="C16" s="252" t="s">
        <v>31</v>
      </c>
      <c r="D16" s="294">
        <f>+D17+D18</f>
        <v>178809431</v>
      </c>
      <c r="E16" s="332">
        <f>+E17+E18</f>
        <v>0</v>
      </c>
      <c r="F16" s="294">
        <f>+D16-E16</f>
        <v>178809431</v>
      </c>
      <c r="G16" s="295">
        <f>+G17+G18</f>
        <v>178809431</v>
      </c>
      <c r="J16" s="302"/>
    </row>
    <row r="17" spans="1:10" ht="15.6" x14ac:dyDescent="0.3">
      <c r="A17" s="251">
        <v>10212</v>
      </c>
      <c r="B17" s="252">
        <v>20</v>
      </c>
      <c r="C17" s="252" t="s">
        <v>32</v>
      </c>
      <c r="D17" s="294">
        <v>250877</v>
      </c>
      <c r="E17" s="333">
        <v>0</v>
      </c>
      <c r="F17" s="294">
        <f t="shared" si="0"/>
        <v>250877</v>
      </c>
      <c r="G17" s="295">
        <v>250877</v>
      </c>
      <c r="J17" s="302"/>
    </row>
    <row r="18" spans="1:10" ht="15.6" x14ac:dyDescent="0.3">
      <c r="A18" s="251">
        <v>10214</v>
      </c>
      <c r="B18" s="252">
        <v>20</v>
      </c>
      <c r="C18" s="252" t="s">
        <v>33</v>
      </c>
      <c r="D18" s="294">
        <v>178558554</v>
      </c>
      <c r="E18" s="333">
        <v>0</v>
      </c>
      <c r="F18" s="294">
        <f t="shared" si="0"/>
        <v>178558554</v>
      </c>
      <c r="G18" s="295">
        <v>178558554</v>
      </c>
      <c r="J18" s="302"/>
    </row>
    <row r="19" spans="1:10" ht="31.2" x14ac:dyDescent="0.3">
      <c r="A19" s="251">
        <v>105</v>
      </c>
      <c r="B19" s="252"/>
      <c r="C19" s="253" t="s">
        <v>34</v>
      </c>
      <c r="D19" s="294">
        <f>+D20+D24+D27+D28</f>
        <v>594933400</v>
      </c>
      <c r="E19" s="332">
        <f>+E20+E24+E27+E28</f>
        <v>0</v>
      </c>
      <c r="F19" s="294">
        <f t="shared" si="0"/>
        <v>594933400</v>
      </c>
      <c r="G19" s="295">
        <f>+G20+G24+G27+G28</f>
        <v>594933400</v>
      </c>
      <c r="J19" s="302"/>
    </row>
    <row r="20" spans="1:10" ht="15.6" x14ac:dyDescent="0.3">
      <c r="A20" s="251">
        <v>1051</v>
      </c>
      <c r="B20" s="252"/>
      <c r="C20" s="253" t="s">
        <v>35</v>
      </c>
      <c r="D20" s="294">
        <f>+D21+D22+D23</f>
        <v>382819200</v>
      </c>
      <c r="E20" s="332">
        <f>+E21+E22+E23</f>
        <v>0</v>
      </c>
      <c r="F20" s="294">
        <f t="shared" si="0"/>
        <v>382819200</v>
      </c>
      <c r="G20" s="295">
        <f>+G21+G22+G23</f>
        <v>382819200</v>
      </c>
      <c r="J20" s="302"/>
    </row>
    <row r="21" spans="1:10" ht="15.6" x14ac:dyDescent="0.3">
      <c r="A21" s="251">
        <v>10511</v>
      </c>
      <c r="B21" s="252">
        <v>20</v>
      </c>
      <c r="C21" s="252" t="s">
        <v>36</v>
      </c>
      <c r="D21" s="294">
        <v>79008700</v>
      </c>
      <c r="E21" s="333">
        <v>0</v>
      </c>
      <c r="F21" s="294">
        <f t="shared" si="0"/>
        <v>79008700</v>
      </c>
      <c r="G21" s="295">
        <v>79008700</v>
      </c>
      <c r="J21" s="302"/>
    </row>
    <row r="22" spans="1:10" ht="15.6" x14ac:dyDescent="0.3">
      <c r="A22" s="251">
        <v>10513</v>
      </c>
      <c r="B22" s="252">
        <v>20</v>
      </c>
      <c r="C22" s="252" t="s">
        <v>37</v>
      </c>
      <c r="D22" s="294">
        <v>134377500</v>
      </c>
      <c r="E22" s="333">
        <v>0</v>
      </c>
      <c r="F22" s="294">
        <f t="shared" si="0"/>
        <v>134377500</v>
      </c>
      <c r="G22" s="295">
        <v>134377500</v>
      </c>
      <c r="J22" s="302"/>
    </row>
    <row r="23" spans="1:10" ht="15.6" x14ac:dyDescent="0.3">
      <c r="A23" s="251">
        <v>10514</v>
      </c>
      <c r="B23" s="252">
        <v>20</v>
      </c>
      <c r="C23" s="252" t="s">
        <v>38</v>
      </c>
      <c r="D23" s="294">
        <v>169433000</v>
      </c>
      <c r="E23" s="333">
        <v>0</v>
      </c>
      <c r="F23" s="294">
        <f t="shared" si="0"/>
        <v>169433000</v>
      </c>
      <c r="G23" s="295">
        <v>169433000</v>
      </c>
      <c r="J23" s="302"/>
    </row>
    <row r="24" spans="1:10" ht="15.6" x14ac:dyDescent="0.3">
      <c r="A24" s="251">
        <v>1052</v>
      </c>
      <c r="B24" s="252"/>
      <c r="C24" s="253" t="s">
        <v>39</v>
      </c>
      <c r="D24" s="294">
        <f>+D25+D26</f>
        <v>113341400</v>
      </c>
      <c r="E24" s="332">
        <f>+E25+E26</f>
        <v>0</v>
      </c>
      <c r="F24" s="294">
        <f t="shared" si="0"/>
        <v>113341400</v>
      </c>
      <c r="G24" s="295">
        <f>+G25+G26</f>
        <v>113341400</v>
      </c>
      <c r="J24" s="302"/>
    </row>
    <row r="25" spans="1:10" ht="15.6" x14ac:dyDescent="0.3">
      <c r="A25" s="251">
        <v>10523</v>
      </c>
      <c r="B25" s="252">
        <v>20</v>
      </c>
      <c r="C25" s="252" t="s">
        <v>41</v>
      </c>
      <c r="D25" s="294">
        <v>103511700</v>
      </c>
      <c r="E25" s="333">
        <v>0</v>
      </c>
      <c r="F25" s="294">
        <f t="shared" si="0"/>
        <v>103511700</v>
      </c>
      <c r="G25" s="295">
        <v>103511700</v>
      </c>
      <c r="J25" s="302"/>
    </row>
    <row r="26" spans="1:10" ht="41.25" customHeight="1" x14ac:dyDescent="0.3">
      <c r="A26" s="251">
        <v>10527</v>
      </c>
      <c r="B26" s="252">
        <v>20</v>
      </c>
      <c r="C26" s="334" t="s">
        <v>42</v>
      </c>
      <c r="D26" s="294">
        <v>9829700</v>
      </c>
      <c r="E26" s="333">
        <v>0</v>
      </c>
      <c r="F26" s="294">
        <f t="shared" si="0"/>
        <v>9829700</v>
      </c>
      <c r="G26" s="295">
        <v>9829700</v>
      </c>
      <c r="J26" s="302"/>
    </row>
    <row r="27" spans="1:10" ht="15.6" x14ac:dyDescent="0.3">
      <c r="A27" s="251">
        <v>1056</v>
      </c>
      <c r="B27" s="252">
        <v>20</v>
      </c>
      <c r="C27" s="252" t="s">
        <v>43</v>
      </c>
      <c r="D27" s="294">
        <v>59261300</v>
      </c>
      <c r="E27" s="333"/>
      <c r="F27" s="294">
        <f t="shared" si="0"/>
        <v>59261300</v>
      </c>
      <c r="G27" s="295">
        <v>59261300</v>
      </c>
      <c r="J27" s="302"/>
    </row>
    <row r="28" spans="1:10" ht="16.2" thickBot="1" x14ac:dyDescent="0.35">
      <c r="A28" s="260">
        <v>1057</v>
      </c>
      <c r="B28" s="261">
        <v>20</v>
      </c>
      <c r="C28" s="261" t="s">
        <v>44</v>
      </c>
      <c r="D28" s="335">
        <v>39511500</v>
      </c>
      <c r="E28" s="336">
        <f>+E38</f>
        <v>0</v>
      </c>
      <c r="F28" s="299">
        <f t="shared" si="0"/>
        <v>39511500</v>
      </c>
      <c r="G28" s="300">
        <v>39511500</v>
      </c>
      <c r="J28" s="302"/>
    </row>
    <row r="29" spans="1:10" ht="16.2" thickBot="1" x14ac:dyDescent="0.35">
      <c r="A29" s="265"/>
      <c r="B29" s="266"/>
      <c r="C29" s="266"/>
      <c r="D29" s="337"/>
      <c r="E29" s="338"/>
      <c r="F29" s="269"/>
      <c r="G29" s="337"/>
      <c r="J29" s="302"/>
    </row>
    <row r="30" spans="1:10" ht="7.8" customHeight="1" x14ac:dyDescent="0.3">
      <c r="A30" s="738"/>
      <c r="B30" s="739"/>
      <c r="C30" s="739"/>
      <c r="D30" s="739"/>
      <c r="E30" s="739"/>
      <c r="F30" s="739"/>
      <c r="G30" s="740"/>
    </row>
    <row r="31" spans="1:10" x14ac:dyDescent="0.3">
      <c r="A31" s="735" t="s">
        <v>1</v>
      </c>
      <c r="B31" s="736"/>
      <c r="C31" s="736"/>
      <c r="D31" s="736"/>
      <c r="E31" s="736"/>
      <c r="F31" s="736"/>
      <c r="G31" s="737"/>
    </row>
    <row r="32" spans="1:10" x14ac:dyDescent="0.3">
      <c r="A32" s="735" t="s">
        <v>2</v>
      </c>
      <c r="B32" s="736"/>
      <c r="C32" s="736"/>
      <c r="D32" s="736"/>
      <c r="E32" s="736"/>
      <c r="F32" s="736"/>
      <c r="G32" s="737"/>
    </row>
    <row r="33" spans="1:10" x14ac:dyDescent="0.3">
      <c r="A33" s="224" t="s">
        <v>0</v>
      </c>
      <c r="G33" s="223"/>
    </row>
    <row r="34" spans="1:10" x14ac:dyDescent="0.3">
      <c r="A34" s="222" t="s">
        <v>3</v>
      </c>
      <c r="C34" s="219" t="s">
        <v>4</v>
      </c>
      <c r="E34" s="320" t="s">
        <v>5</v>
      </c>
      <c r="F34" s="221" t="str">
        <f>F7</f>
        <v>FEBRERO</v>
      </c>
      <c r="G34" s="223" t="str">
        <f>G7</f>
        <v>VIGENCIA FISCAL: 2018</v>
      </c>
    </row>
    <row r="35" spans="1:10" ht="5.25" customHeight="1" thickBot="1" x14ac:dyDescent="0.35">
      <c r="A35" s="226"/>
      <c r="B35" s="227"/>
      <c r="C35" s="227"/>
      <c r="D35" s="229"/>
      <c r="E35" s="339"/>
      <c r="F35" s="229"/>
      <c r="G35" s="230"/>
    </row>
    <row r="36" spans="1:10" ht="51.6" customHeight="1" thickBot="1" x14ac:dyDescent="0.35">
      <c r="A36" s="340" t="s">
        <v>6</v>
      </c>
      <c r="B36" s="341"/>
      <c r="C36" s="341" t="s">
        <v>7</v>
      </c>
      <c r="D36" s="342" t="s">
        <v>8</v>
      </c>
      <c r="E36" s="343" t="s">
        <v>9</v>
      </c>
      <c r="F36" s="342" t="s">
        <v>10</v>
      </c>
      <c r="G36" s="344" t="s">
        <v>11</v>
      </c>
      <c r="J36" s="345"/>
    </row>
    <row r="37" spans="1:10" ht="17.25" customHeight="1" x14ac:dyDescent="0.3">
      <c r="A37" s="281">
        <v>2</v>
      </c>
      <c r="B37" s="282"/>
      <c r="C37" s="282" t="s">
        <v>45</v>
      </c>
      <c r="D37" s="346">
        <f>+D38</f>
        <v>303056086.19999999</v>
      </c>
      <c r="E37" s="347">
        <f>+E38</f>
        <v>0</v>
      </c>
      <c r="F37" s="348">
        <f>+D37-E37</f>
        <v>303056086.19999999</v>
      </c>
      <c r="G37" s="349">
        <f>+G38</f>
        <v>303056086.19999999</v>
      </c>
    </row>
    <row r="38" spans="1:10" ht="15.6" x14ac:dyDescent="0.3">
      <c r="A38" s="251">
        <v>20</v>
      </c>
      <c r="B38" s="252"/>
      <c r="C38" s="252" t="s">
        <v>45</v>
      </c>
      <c r="D38" s="294">
        <f>+D39</f>
        <v>303056086.19999999</v>
      </c>
      <c r="E38" s="332">
        <f>+E39</f>
        <v>0</v>
      </c>
      <c r="F38" s="294">
        <f t="shared" ref="F38:F69" si="1">+D38-E38</f>
        <v>303056086.19999999</v>
      </c>
      <c r="G38" s="295">
        <f>+G39</f>
        <v>303056086.19999999</v>
      </c>
      <c r="J38" s="302"/>
    </row>
    <row r="39" spans="1:10" ht="15.6" x14ac:dyDescent="0.3">
      <c r="A39" s="251">
        <v>204</v>
      </c>
      <c r="B39" s="252"/>
      <c r="C39" s="252" t="s">
        <v>46</v>
      </c>
      <c r="D39" s="294">
        <f>+D40+D43+D49+D57+D60+D62+D65+D67+D69+D70+D81</f>
        <v>303056086.19999999</v>
      </c>
      <c r="E39" s="332">
        <f>+E40+E43+E49+E57+E60+E62+E65+E67+E69+E70+E81</f>
        <v>0</v>
      </c>
      <c r="F39" s="294">
        <f t="shared" si="1"/>
        <v>303056086.19999999</v>
      </c>
      <c r="G39" s="295">
        <f>+G40+G43+G49+G57+G60+G62+G65+G67+G69+G70+G81</f>
        <v>303056086.19999999</v>
      </c>
      <c r="J39" s="302"/>
    </row>
    <row r="40" spans="1:10" ht="15.6" x14ac:dyDescent="0.3">
      <c r="A40" s="251">
        <v>2041</v>
      </c>
      <c r="B40" s="252"/>
      <c r="C40" s="252" t="s">
        <v>116</v>
      </c>
      <c r="D40" s="294">
        <f>+D41+D42</f>
        <v>14865</v>
      </c>
      <c r="E40" s="332">
        <f>+E41+E42</f>
        <v>0</v>
      </c>
      <c r="F40" s="294">
        <f t="shared" si="1"/>
        <v>14865</v>
      </c>
      <c r="G40" s="295">
        <f>+G41+G42</f>
        <v>14865</v>
      </c>
      <c r="J40" s="302"/>
    </row>
    <row r="41" spans="1:10" ht="15.6" x14ac:dyDescent="0.3">
      <c r="A41" s="251">
        <v>20418</v>
      </c>
      <c r="B41" s="252">
        <v>20</v>
      </c>
      <c r="C41" s="252" t="s">
        <v>117</v>
      </c>
      <c r="D41" s="294">
        <v>65</v>
      </c>
      <c r="E41" s="333">
        <v>0</v>
      </c>
      <c r="F41" s="294">
        <f t="shared" si="1"/>
        <v>65</v>
      </c>
      <c r="G41" s="295">
        <v>65</v>
      </c>
      <c r="J41" s="302"/>
    </row>
    <row r="42" spans="1:10" ht="21" customHeight="1" x14ac:dyDescent="0.3">
      <c r="A42" s="251">
        <v>204125</v>
      </c>
      <c r="B42" s="252">
        <v>20</v>
      </c>
      <c r="C42" s="252" t="s">
        <v>118</v>
      </c>
      <c r="D42" s="294">
        <v>14800</v>
      </c>
      <c r="E42" s="333">
        <v>0</v>
      </c>
      <c r="F42" s="294">
        <f t="shared" si="1"/>
        <v>14800</v>
      </c>
      <c r="G42" s="295">
        <v>14800</v>
      </c>
      <c r="J42" s="302"/>
    </row>
    <row r="43" spans="1:10" ht="21" customHeight="1" x14ac:dyDescent="0.3">
      <c r="A43" s="251">
        <v>2044</v>
      </c>
      <c r="B43" s="252"/>
      <c r="C43" s="253" t="s">
        <v>47</v>
      </c>
      <c r="D43" s="294">
        <f>SUM(D44:D48)</f>
        <v>2835496</v>
      </c>
      <c r="E43" s="332">
        <f>SUM(E44:E48)</f>
        <v>0</v>
      </c>
      <c r="F43" s="294">
        <f t="shared" si="1"/>
        <v>2835496</v>
      </c>
      <c r="G43" s="295">
        <f>SUM(G44:G48)</f>
        <v>2835496</v>
      </c>
      <c r="J43" s="302"/>
    </row>
    <row r="44" spans="1:10" ht="21" customHeight="1" x14ac:dyDescent="0.3">
      <c r="A44" s="251">
        <v>20441</v>
      </c>
      <c r="B44" s="252">
        <v>20</v>
      </c>
      <c r="C44" s="253" t="s">
        <v>48</v>
      </c>
      <c r="D44" s="294">
        <v>2833278</v>
      </c>
      <c r="E44" s="333">
        <v>0</v>
      </c>
      <c r="F44" s="294">
        <f t="shared" si="1"/>
        <v>2833278</v>
      </c>
      <c r="G44" s="295">
        <v>2833278</v>
      </c>
      <c r="J44" s="302"/>
    </row>
    <row r="45" spans="1:10" ht="21" customHeight="1" x14ac:dyDescent="0.3">
      <c r="A45" s="251">
        <v>204415</v>
      </c>
      <c r="B45" s="252">
        <v>20</v>
      </c>
      <c r="C45" s="253" t="s">
        <v>119</v>
      </c>
      <c r="D45" s="294">
        <v>1898</v>
      </c>
      <c r="E45" s="333">
        <v>0</v>
      </c>
      <c r="F45" s="294">
        <f t="shared" si="1"/>
        <v>1898</v>
      </c>
      <c r="G45" s="295">
        <v>1898</v>
      </c>
      <c r="J45" s="302"/>
    </row>
    <row r="46" spans="1:10" ht="21" customHeight="1" x14ac:dyDescent="0.3">
      <c r="A46" s="251">
        <v>204418</v>
      </c>
      <c r="B46" s="252">
        <v>20</v>
      </c>
      <c r="C46" s="253" t="s">
        <v>120</v>
      </c>
      <c r="D46" s="294">
        <v>302</v>
      </c>
      <c r="E46" s="333">
        <v>0</v>
      </c>
      <c r="F46" s="294">
        <f t="shared" si="1"/>
        <v>302</v>
      </c>
      <c r="G46" s="295">
        <v>302</v>
      </c>
      <c r="J46" s="302"/>
    </row>
    <row r="47" spans="1:10" ht="21" customHeight="1" x14ac:dyDescent="0.3">
      <c r="A47" s="251">
        <v>204420</v>
      </c>
      <c r="B47" s="252">
        <v>20</v>
      </c>
      <c r="C47" s="253" t="s">
        <v>196</v>
      </c>
      <c r="D47" s="294">
        <v>13</v>
      </c>
      <c r="E47" s="333">
        <v>0</v>
      </c>
      <c r="F47" s="294">
        <f t="shared" si="1"/>
        <v>13</v>
      </c>
      <c r="G47" s="295">
        <v>13</v>
      </c>
      <c r="J47" s="302"/>
    </row>
    <row r="48" spans="1:10" ht="21" customHeight="1" x14ac:dyDescent="0.3">
      <c r="A48" s="251">
        <v>204423</v>
      </c>
      <c r="B48" s="252">
        <v>20</v>
      </c>
      <c r="C48" s="253" t="s">
        <v>121</v>
      </c>
      <c r="D48" s="294">
        <v>5</v>
      </c>
      <c r="E48" s="333">
        <v>0</v>
      </c>
      <c r="F48" s="294">
        <f t="shared" si="1"/>
        <v>5</v>
      </c>
      <c r="G48" s="295">
        <v>5</v>
      </c>
      <c r="J48" s="302"/>
    </row>
    <row r="49" spans="1:10" ht="15.6" x14ac:dyDescent="0.3">
      <c r="A49" s="251">
        <v>2045</v>
      </c>
      <c r="B49" s="252"/>
      <c r="C49" s="252" t="s">
        <v>49</v>
      </c>
      <c r="D49" s="294">
        <f>SUM(D50:D56)</f>
        <v>19584772.850000001</v>
      </c>
      <c r="E49" s="332">
        <f>SUM(E50:E56)</f>
        <v>0</v>
      </c>
      <c r="F49" s="294">
        <f t="shared" si="1"/>
        <v>19584772.850000001</v>
      </c>
      <c r="G49" s="295">
        <f>SUM(G50:G56)</f>
        <v>19584772.850000001</v>
      </c>
      <c r="J49" s="302"/>
    </row>
    <row r="50" spans="1:10" ht="18.75" customHeight="1" x14ac:dyDescent="0.3">
      <c r="A50" s="251">
        <v>20451</v>
      </c>
      <c r="B50" s="252">
        <v>20</v>
      </c>
      <c r="C50" s="252" t="s">
        <v>50</v>
      </c>
      <c r="D50" s="294">
        <v>3195079</v>
      </c>
      <c r="E50" s="333">
        <v>0</v>
      </c>
      <c r="F50" s="294">
        <f t="shared" si="1"/>
        <v>3195079</v>
      </c>
      <c r="G50" s="295">
        <v>3195079</v>
      </c>
      <c r="J50" s="302"/>
    </row>
    <row r="51" spans="1:10" s="220" customFormat="1" ht="31.5" customHeight="1" x14ac:dyDescent="0.3">
      <c r="A51" s="350">
        <v>20452</v>
      </c>
      <c r="B51" s="253">
        <v>20</v>
      </c>
      <c r="C51" s="253" t="s">
        <v>51</v>
      </c>
      <c r="D51" s="351">
        <v>3192800</v>
      </c>
      <c r="E51" s="352">
        <v>0</v>
      </c>
      <c r="F51" s="351">
        <f t="shared" si="1"/>
        <v>3192800</v>
      </c>
      <c r="G51" s="353">
        <v>3192800</v>
      </c>
      <c r="J51" s="354"/>
    </row>
    <row r="52" spans="1:10" s="220" customFormat="1" ht="31.5" customHeight="1" x14ac:dyDescent="0.3">
      <c r="A52" s="350">
        <v>20455</v>
      </c>
      <c r="B52" s="253">
        <v>20</v>
      </c>
      <c r="C52" s="253" t="s">
        <v>198</v>
      </c>
      <c r="D52" s="351">
        <v>29</v>
      </c>
      <c r="E52" s="352">
        <v>0</v>
      </c>
      <c r="F52" s="351">
        <f t="shared" si="1"/>
        <v>29</v>
      </c>
      <c r="G52" s="353">
        <v>29</v>
      </c>
      <c r="J52" s="354"/>
    </row>
    <row r="53" spans="1:10" s="220" customFormat="1" ht="31.8" customHeight="1" x14ac:dyDescent="0.3">
      <c r="A53" s="350">
        <v>20456</v>
      </c>
      <c r="B53" s="253">
        <v>20</v>
      </c>
      <c r="C53" s="253" t="s">
        <v>52</v>
      </c>
      <c r="D53" s="351">
        <v>16974</v>
      </c>
      <c r="E53" s="352">
        <v>0</v>
      </c>
      <c r="F53" s="351">
        <f t="shared" si="1"/>
        <v>16974</v>
      </c>
      <c r="G53" s="353">
        <v>16974</v>
      </c>
      <c r="J53" s="354"/>
    </row>
    <row r="54" spans="1:10" s="220" customFormat="1" ht="21" customHeight="1" x14ac:dyDescent="0.3">
      <c r="A54" s="350">
        <v>20458</v>
      </c>
      <c r="B54" s="253">
        <v>20</v>
      </c>
      <c r="C54" s="253" t="s">
        <v>124</v>
      </c>
      <c r="D54" s="351">
        <v>13170109.85</v>
      </c>
      <c r="E54" s="352">
        <v>0</v>
      </c>
      <c r="F54" s="351">
        <f t="shared" si="1"/>
        <v>13170109.85</v>
      </c>
      <c r="G54" s="353">
        <v>13170109.85</v>
      </c>
      <c r="J54" s="354"/>
    </row>
    <row r="55" spans="1:10" ht="18.75" customHeight="1" x14ac:dyDescent="0.3">
      <c r="A55" s="251">
        <v>204510</v>
      </c>
      <c r="B55" s="252">
        <v>20</v>
      </c>
      <c r="C55" s="252" t="s">
        <v>53</v>
      </c>
      <c r="D55" s="294">
        <v>3423</v>
      </c>
      <c r="E55" s="333">
        <v>0</v>
      </c>
      <c r="F55" s="294">
        <f t="shared" si="1"/>
        <v>3423</v>
      </c>
      <c r="G55" s="295">
        <v>3423</v>
      </c>
      <c r="J55" s="302"/>
    </row>
    <row r="56" spans="1:10" ht="18.75" customHeight="1" x14ac:dyDescent="0.3">
      <c r="A56" s="251">
        <v>204513</v>
      </c>
      <c r="B56" s="252">
        <v>20</v>
      </c>
      <c r="C56" s="252" t="s">
        <v>54</v>
      </c>
      <c r="D56" s="294">
        <v>6358</v>
      </c>
      <c r="E56" s="333">
        <v>0</v>
      </c>
      <c r="F56" s="294">
        <f t="shared" si="1"/>
        <v>6358</v>
      </c>
      <c r="G56" s="295">
        <v>6358</v>
      </c>
      <c r="J56" s="302"/>
    </row>
    <row r="57" spans="1:10" ht="18" customHeight="1" x14ac:dyDescent="0.3">
      <c r="A57" s="251">
        <v>2046</v>
      </c>
      <c r="B57" s="252"/>
      <c r="C57" s="252" t="s">
        <v>55</v>
      </c>
      <c r="D57" s="294">
        <f>SUM(D58:D59)</f>
        <v>394</v>
      </c>
      <c r="E57" s="332">
        <f>SUM(E58:E59)</f>
        <v>0</v>
      </c>
      <c r="F57" s="294">
        <f t="shared" si="1"/>
        <v>394</v>
      </c>
      <c r="G57" s="295">
        <f>SUM(G58:G59)</f>
        <v>394</v>
      </c>
      <c r="J57" s="302"/>
    </row>
    <row r="58" spans="1:10" ht="18" customHeight="1" x14ac:dyDescent="0.3">
      <c r="A58" s="251">
        <v>20462</v>
      </c>
      <c r="B58" s="252">
        <v>20</v>
      </c>
      <c r="C58" s="252" t="s">
        <v>56</v>
      </c>
      <c r="D58" s="294">
        <v>386</v>
      </c>
      <c r="E58" s="333"/>
      <c r="F58" s="294">
        <f t="shared" si="1"/>
        <v>386</v>
      </c>
      <c r="G58" s="295">
        <v>386</v>
      </c>
      <c r="J58" s="302"/>
    </row>
    <row r="59" spans="1:10" ht="18" customHeight="1" x14ac:dyDescent="0.3">
      <c r="A59" s="251">
        <v>20467</v>
      </c>
      <c r="B59" s="252">
        <v>20</v>
      </c>
      <c r="C59" s="252" t="s">
        <v>126</v>
      </c>
      <c r="D59" s="294">
        <v>8</v>
      </c>
      <c r="E59" s="333">
        <v>0</v>
      </c>
      <c r="F59" s="294">
        <f t="shared" si="1"/>
        <v>8</v>
      </c>
      <c r="G59" s="295">
        <v>8</v>
      </c>
      <c r="J59" s="302"/>
    </row>
    <row r="60" spans="1:10" ht="18" customHeight="1" x14ac:dyDescent="0.3">
      <c r="A60" s="251">
        <v>2047</v>
      </c>
      <c r="B60" s="252"/>
      <c r="C60" s="252" t="s">
        <v>58</v>
      </c>
      <c r="D60" s="294">
        <f>+D61</f>
        <v>7187</v>
      </c>
      <c r="E60" s="332">
        <f>+E61</f>
        <v>0</v>
      </c>
      <c r="F60" s="294">
        <f t="shared" si="1"/>
        <v>7187</v>
      </c>
      <c r="G60" s="295">
        <f>+G61</f>
        <v>7187</v>
      </c>
      <c r="J60" s="302"/>
    </row>
    <row r="61" spans="1:10" ht="18" customHeight="1" x14ac:dyDescent="0.3">
      <c r="A61" s="251">
        <v>20476</v>
      </c>
      <c r="B61" s="252">
        <v>20</v>
      </c>
      <c r="C61" s="252" t="s">
        <v>59</v>
      </c>
      <c r="D61" s="294">
        <v>7187</v>
      </c>
      <c r="E61" s="333">
        <v>0</v>
      </c>
      <c r="F61" s="294">
        <v>7187</v>
      </c>
      <c r="G61" s="295">
        <v>7187</v>
      </c>
      <c r="J61" s="302"/>
    </row>
    <row r="62" spans="1:10" ht="18" customHeight="1" x14ac:dyDescent="0.3">
      <c r="A62" s="251">
        <v>2048</v>
      </c>
      <c r="B62" s="252"/>
      <c r="C62" s="252" t="s">
        <v>60</v>
      </c>
      <c r="D62" s="294">
        <f>SUM(D63:D64)</f>
        <v>106670</v>
      </c>
      <c r="E62" s="294">
        <f>SUM(E63:E64)</f>
        <v>0</v>
      </c>
      <c r="F62" s="294">
        <f t="shared" si="1"/>
        <v>106670</v>
      </c>
      <c r="G62" s="295">
        <f>SUM(G63:G64)</f>
        <v>106670</v>
      </c>
      <c r="J62" s="302"/>
    </row>
    <row r="63" spans="1:10" ht="18" customHeight="1" x14ac:dyDescent="0.3">
      <c r="A63" s="251">
        <v>20482</v>
      </c>
      <c r="B63" s="252">
        <v>20</v>
      </c>
      <c r="C63" s="252" t="s">
        <v>128</v>
      </c>
      <c r="D63" s="294">
        <v>87970</v>
      </c>
      <c r="E63" s="333">
        <v>0</v>
      </c>
      <c r="F63" s="294">
        <f>+D63-E63</f>
        <v>87970</v>
      </c>
      <c r="G63" s="295">
        <v>87970</v>
      </c>
      <c r="J63" s="302"/>
    </row>
    <row r="64" spans="1:10" ht="18" customHeight="1" x14ac:dyDescent="0.3">
      <c r="A64" s="251">
        <v>20486</v>
      </c>
      <c r="B64" s="252">
        <v>20</v>
      </c>
      <c r="C64" s="252" t="s">
        <v>61</v>
      </c>
      <c r="D64" s="294">
        <v>18700</v>
      </c>
      <c r="E64" s="333">
        <v>0</v>
      </c>
      <c r="F64" s="294">
        <f t="shared" si="1"/>
        <v>18700</v>
      </c>
      <c r="G64" s="295">
        <v>18700</v>
      </c>
      <c r="J64" s="302"/>
    </row>
    <row r="65" spans="1:255" ht="15.6" x14ac:dyDescent="0.3">
      <c r="A65" s="251">
        <v>20410</v>
      </c>
      <c r="B65" s="252"/>
      <c r="C65" s="252" t="s">
        <v>133</v>
      </c>
      <c r="D65" s="294">
        <f>+D66</f>
        <v>233732632</v>
      </c>
      <c r="E65" s="332">
        <f>+E66</f>
        <v>0</v>
      </c>
      <c r="F65" s="294">
        <f t="shared" si="1"/>
        <v>233732632</v>
      </c>
      <c r="G65" s="295">
        <f>+G66</f>
        <v>233732632</v>
      </c>
      <c r="J65" s="302"/>
    </row>
    <row r="66" spans="1:255" ht="22.5" customHeight="1" x14ac:dyDescent="0.3">
      <c r="A66" s="251">
        <v>204102</v>
      </c>
      <c r="B66" s="252">
        <v>20</v>
      </c>
      <c r="C66" s="252" t="s">
        <v>134</v>
      </c>
      <c r="D66" s="294">
        <v>233732632</v>
      </c>
      <c r="E66" s="333">
        <v>0</v>
      </c>
      <c r="F66" s="294">
        <f t="shared" si="1"/>
        <v>233732632</v>
      </c>
      <c r="G66" s="295">
        <v>233732632</v>
      </c>
      <c r="J66" s="302"/>
    </row>
    <row r="67" spans="1:255" ht="22.5" customHeight="1" x14ac:dyDescent="0.3">
      <c r="A67" s="251">
        <v>20411</v>
      </c>
      <c r="B67" s="252"/>
      <c r="C67" s="252" t="s">
        <v>135</v>
      </c>
      <c r="D67" s="294">
        <f>SUM(D68:D68)</f>
        <v>282</v>
      </c>
      <c r="E67" s="332">
        <f>SUM(E68:E68)</f>
        <v>0</v>
      </c>
      <c r="F67" s="294">
        <f>+D67-E67</f>
        <v>282</v>
      </c>
      <c r="G67" s="295">
        <f>SUM(G68:G68)</f>
        <v>282</v>
      </c>
      <c r="J67" s="302"/>
    </row>
    <row r="68" spans="1:255" ht="22.5" customHeight="1" x14ac:dyDescent="0.3">
      <c r="A68" s="251">
        <v>204111</v>
      </c>
      <c r="B68" s="252">
        <v>20</v>
      </c>
      <c r="C68" s="252" t="s">
        <v>136</v>
      </c>
      <c r="D68" s="294">
        <v>282</v>
      </c>
      <c r="E68" s="333">
        <v>0</v>
      </c>
      <c r="F68" s="294">
        <f>+D68-E68</f>
        <v>282</v>
      </c>
      <c r="G68" s="295">
        <v>282</v>
      </c>
      <c r="J68" s="302"/>
    </row>
    <row r="69" spans="1:255" ht="24.75" customHeight="1" x14ac:dyDescent="0.3">
      <c r="A69" s="251">
        <v>20414</v>
      </c>
      <c r="B69" s="252">
        <v>20</v>
      </c>
      <c r="C69" s="252" t="s">
        <v>63</v>
      </c>
      <c r="D69" s="294">
        <v>1620</v>
      </c>
      <c r="E69" s="333">
        <v>0</v>
      </c>
      <c r="F69" s="294">
        <f t="shared" si="1"/>
        <v>1620</v>
      </c>
      <c r="G69" s="295">
        <v>1620</v>
      </c>
      <c r="J69" s="302"/>
    </row>
    <row r="70" spans="1:255" ht="22.5" customHeight="1" x14ac:dyDescent="0.3">
      <c r="A70" s="251">
        <v>20421</v>
      </c>
      <c r="B70" s="252"/>
      <c r="C70" s="252" t="s">
        <v>64</v>
      </c>
      <c r="D70" s="294">
        <f>+D71+D72</f>
        <v>45433</v>
      </c>
      <c r="E70" s="333">
        <f>+E71+E72</f>
        <v>0</v>
      </c>
      <c r="F70" s="294">
        <f>+D70-E70</f>
        <v>45433</v>
      </c>
      <c r="G70" s="295">
        <f>+G71+G72</f>
        <v>45433</v>
      </c>
      <c r="J70" s="302"/>
    </row>
    <row r="71" spans="1:255" ht="18.75" customHeight="1" x14ac:dyDescent="0.3">
      <c r="A71" s="251">
        <v>204214</v>
      </c>
      <c r="B71" s="252">
        <v>20</v>
      </c>
      <c r="C71" s="252" t="s">
        <v>65</v>
      </c>
      <c r="D71" s="294">
        <v>22521</v>
      </c>
      <c r="E71" s="333">
        <v>0</v>
      </c>
      <c r="F71" s="294">
        <f>+D71-E71</f>
        <v>22521</v>
      </c>
      <c r="G71" s="295">
        <v>22521</v>
      </c>
      <c r="J71" s="302"/>
    </row>
    <row r="72" spans="1:255" ht="18.75" customHeight="1" thickBot="1" x14ac:dyDescent="0.35">
      <c r="A72" s="260">
        <v>204215</v>
      </c>
      <c r="B72" s="261">
        <v>20</v>
      </c>
      <c r="C72" s="261" t="s">
        <v>139</v>
      </c>
      <c r="D72" s="299">
        <v>22912</v>
      </c>
      <c r="E72" s="355">
        <v>0</v>
      </c>
      <c r="F72" s="299">
        <f>+D72-E72</f>
        <v>22912</v>
      </c>
      <c r="G72" s="300">
        <v>22912</v>
      </c>
      <c r="J72" s="302"/>
    </row>
    <row r="73" spans="1:255" ht="15" thickBot="1" x14ac:dyDescent="0.35">
      <c r="A73" s="356"/>
      <c r="D73" s="357"/>
      <c r="E73" s="321"/>
      <c r="F73" s="357"/>
      <c r="G73" s="357"/>
      <c r="J73" s="302"/>
    </row>
    <row r="74" spans="1:255" x14ac:dyDescent="0.3">
      <c r="A74" s="738" t="s">
        <v>1</v>
      </c>
      <c r="B74" s="739"/>
      <c r="C74" s="739"/>
      <c r="D74" s="739"/>
      <c r="E74" s="739"/>
      <c r="F74" s="739"/>
      <c r="G74" s="740"/>
      <c r="H74" s="736"/>
      <c r="I74" s="736"/>
      <c r="J74" s="736"/>
      <c r="K74" s="736"/>
      <c r="L74" s="736"/>
      <c r="M74" s="736"/>
      <c r="N74" s="736"/>
      <c r="O74" s="736"/>
      <c r="P74" s="736"/>
      <c r="Q74" s="736"/>
      <c r="R74" s="736"/>
      <c r="S74" s="736"/>
      <c r="T74" s="736"/>
      <c r="U74" s="736"/>
      <c r="V74" s="736"/>
      <c r="W74" s="736"/>
      <c r="X74" s="736"/>
      <c r="Y74" s="736"/>
      <c r="Z74" s="736"/>
      <c r="AA74" s="736"/>
      <c r="AB74" s="736"/>
      <c r="AC74" s="736"/>
      <c r="AD74" s="736"/>
      <c r="AE74" s="736"/>
      <c r="AF74" s="736"/>
      <c r="AG74" s="736"/>
      <c r="AH74" s="736"/>
      <c r="AI74" s="736"/>
      <c r="AJ74" s="736"/>
      <c r="AK74" s="736"/>
      <c r="AL74" s="736"/>
      <c r="AM74" s="736"/>
      <c r="AN74" s="736"/>
      <c r="AO74" s="736"/>
      <c r="AP74" s="736"/>
      <c r="AQ74" s="736"/>
      <c r="AR74" s="736"/>
      <c r="AS74" s="736"/>
      <c r="AT74" s="736"/>
      <c r="AU74" s="736"/>
      <c r="AV74" s="736"/>
      <c r="AW74" s="736"/>
      <c r="AX74" s="736"/>
      <c r="AY74" s="736"/>
      <c r="AZ74" s="736"/>
      <c r="BA74" s="736"/>
      <c r="BB74" s="736"/>
      <c r="BC74" s="736"/>
      <c r="BD74" s="736"/>
      <c r="BE74" s="736"/>
      <c r="BF74" s="736"/>
      <c r="BG74" s="736"/>
      <c r="BH74" s="736"/>
      <c r="BI74" s="736"/>
      <c r="BJ74" s="736"/>
      <c r="BK74" s="739"/>
      <c r="BL74" s="739"/>
      <c r="BM74" s="739"/>
      <c r="BN74" s="739"/>
      <c r="BO74" s="739"/>
      <c r="BP74" s="739"/>
      <c r="BQ74" s="740"/>
      <c r="BR74" s="738"/>
      <c r="BS74" s="739"/>
      <c r="BT74" s="739"/>
      <c r="BU74" s="739"/>
      <c r="BV74" s="739"/>
      <c r="BW74" s="739"/>
      <c r="BX74" s="740"/>
      <c r="BY74" s="738"/>
      <c r="BZ74" s="739"/>
      <c r="CA74" s="739"/>
      <c r="CB74" s="739"/>
      <c r="CC74" s="739"/>
      <c r="CD74" s="739"/>
      <c r="CE74" s="740"/>
      <c r="CF74" s="738"/>
      <c r="CG74" s="739"/>
      <c r="CH74" s="739"/>
      <c r="CI74" s="739"/>
      <c r="CJ74" s="739"/>
      <c r="CK74" s="739"/>
      <c r="CL74" s="740"/>
      <c r="CM74" s="738"/>
      <c r="CN74" s="739"/>
      <c r="CO74" s="739"/>
      <c r="CP74" s="739"/>
      <c r="CQ74" s="739"/>
      <c r="CR74" s="739"/>
      <c r="CS74" s="740"/>
      <c r="CT74" s="738"/>
      <c r="CU74" s="739"/>
      <c r="CV74" s="739"/>
      <c r="CW74" s="739"/>
      <c r="CX74" s="739"/>
      <c r="CY74" s="739"/>
      <c r="CZ74" s="740"/>
      <c r="DA74" s="738"/>
      <c r="DB74" s="739"/>
      <c r="DC74" s="739"/>
      <c r="DD74" s="739"/>
      <c r="DE74" s="739"/>
      <c r="DF74" s="739"/>
      <c r="DG74" s="740"/>
      <c r="DH74" s="738"/>
      <c r="DI74" s="739"/>
      <c r="DJ74" s="739"/>
      <c r="DK74" s="739"/>
      <c r="DL74" s="739"/>
      <c r="DM74" s="739"/>
      <c r="DN74" s="740"/>
      <c r="DO74" s="738"/>
      <c r="DP74" s="739"/>
      <c r="DQ74" s="739"/>
      <c r="DR74" s="739"/>
      <c r="DS74" s="739"/>
      <c r="DT74" s="739"/>
      <c r="DU74" s="740"/>
      <c r="DV74" s="738"/>
      <c r="DW74" s="739"/>
      <c r="DX74" s="739"/>
      <c r="DY74" s="739"/>
      <c r="DZ74" s="739"/>
      <c r="EA74" s="739"/>
      <c r="EB74" s="740"/>
      <c r="EC74" s="738"/>
      <c r="ED74" s="739"/>
      <c r="EE74" s="739"/>
      <c r="EF74" s="739"/>
      <c r="EG74" s="739"/>
      <c r="EH74" s="739"/>
      <c r="EI74" s="740"/>
      <c r="EJ74" s="738"/>
      <c r="EK74" s="739"/>
      <c r="EL74" s="739"/>
      <c r="EM74" s="739"/>
      <c r="EN74" s="739"/>
      <c r="EO74" s="739"/>
      <c r="EP74" s="740"/>
      <c r="EQ74" s="738"/>
      <c r="ER74" s="739"/>
      <c r="ES74" s="739"/>
      <c r="ET74" s="739"/>
      <c r="EU74" s="739"/>
      <c r="EV74" s="739"/>
      <c r="EW74" s="740"/>
      <c r="EX74" s="738"/>
      <c r="EY74" s="739"/>
      <c r="EZ74" s="739"/>
      <c r="FA74" s="739"/>
      <c r="FB74" s="739"/>
      <c r="FC74" s="739"/>
      <c r="FD74" s="740"/>
      <c r="FE74" s="738"/>
      <c r="FF74" s="739"/>
      <c r="FG74" s="739"/>
      <c r="FH74" s="739"/>
      <c r="FI74" s="739"/>
      <c r="FJ74" s="739"/>
      <c r="FK74" s="740"/>
      <c r="FL74" s="738"/>
      <c r="FM74" s="739"/>
      <c r="FN74" s="739"/>
      <c r="FO74" s="739"/>
      <c r="FP74" s="739"/>
      <c r="FQ74" s="739"/>
      <c r="FR74" s="740"/>
      <c r="FS74" s="738"/>
      <c r="FT74" s="739"/>
      <c r="FU74" s="739"/>
      <c r="FV74" s="739"/>
      <c r="FW74" s="739"/>
      <c r="FX74" s="739"/>
      <c r="FY74" s="740"/>
      <c r="FZ74" s="738"/>
      <c r="GA74" s="739"/>
      <c r="GB74" s="739"/>
      <c r="GC74" s="739"/>
      <c r="GD74" s="739"/>
      <c r="GE74" s="739"/>
      <c r="GF74" s="740"/>
      <c r="GG74" s="738"/>
      <c r="GH74" s="739"/>
      <c r="GI74" s="739"/>
      <c r="GJ74" s="739"/>
      <c r="GK74" s="739"/>
      <c r="GL74" s="739"/>
      <c r="GM74" s="740"/>
      <c r="GN74" s="738"/>
      <c r="GO74" s="739"/>
      <c r="GP74" s="739"/>
      <c r="GQ74" s="739"/>
      <c r="GR74" s="739"/>
      <c r="GS74" s="739"/>
      <c r="GT74" s="740"/>
      <c r="GU74" s="738"/>
      <c r="GV74" s="739"/>
      <c r="GW74" s="739"/>
      <c r="GX74" s="739"/>
      <c r="GY74" s="739"/>
      <c r="GZ74" s="739"/>
      <c r="HA74" s="740"/>
      <c r="HB74" s="738"/>
      <c r="HC74" s="739"/>
      <c r="HD74" s="739"/>
      <c r="HE74" s="739"/>
      <c r="HF74" s="739"/>
      <c r="HG74" s="739"/>
      <c r="HH74" s="740"/>
      <c r="HI74" s="738"/>
      <c r="HJ74" s="739"/>
      <c r="HK74" s="739"/>
      <c r="HL74" s="739"/>
      <c r="HM74" s="739"/>
      <c r="HN74" s="739"/>
      <c r="HO74" s="740"/>
      <c r="HP74" s="738"/>
      <c r="HQ74" s="739"/>
      <c r="HR74" s="739"/>
      <c r="HS74" s="739"/>
      <c r="HT74" s="739"/>
      <c r="HU74" s="739"/>
      <c r="HV74" s="740"/>
      <c r="HW74" s="738"/>
      <c r="HX74" s="739"/>
      <c r="HY74" s="739"/>
      <c r="HZ74" s="739"/>
      <c r="IA74" s="739"/>
      <c r="IB74" s="739"/>
      <c r="IC74" s="740"/>
      <c r="ID74" s="738"/>
      <c r="IE74" s="739"/>
      <c r="IF74" s="739"/>
      <c r="IG74" s="739"/>
      <c r="IH74" s="739"/>
      <c r="II74" s="739"/>
      <c r="IJ74" s="740"/>
      <c r="IK74" s="738"/>
      <c r="IL74" s="739"/>
      <c r="IM74" s="739"/>
      <c r="IN74" s="739"/>
      <c r="IO74" s="739"/>
      <c r="IP74" s="739"/>
      <c r="IQ74" s="740"/>
      <c r="IR74" s="738"/>
      <c r="IS74" s="738"/>
      <c r="IT74" s="738"/>
      <c r="IU74" s="738"/>
    </row>
    <row r="75" spans="1:255" ht="15.75" customHeight="1" x14ac:dyDescent="0.3">
      <c r="A75" s="735" t="s">
        <v>2</v>
      </c>
      <c r="B75" s="736"/>
      <c r="C75" s="736"/>
      <c r="D75" s="736"/>
      <c r="E75" s="736"/>
      <c r="F75" s="736"/>
      <c r="G75" s="737"/>
      <c r="J75" s="302"/>
    </row>
    <row r="76" spans="1:255" x14ac:dyDescent="0.3">
      <c r="A76" s="224" t="s">
        <v>0</v>
      </c>
      <c r="G76" s="223"/>
      <c r="J76" s="302"/>
    </row>
    <row r="77" spans="1:255" ht="12.75" customHeight="1" x14ac:dyDescent="0.3">
      <c r="A77" s="222"/>
      <c r="G77" s="225"/>
      <c r="J77" s="302"/>
    </row>
    <row r="78" spans="1:255" x14ac:dyDescent="0.3">
      <c r="A78" s="222" t="s">
        <v>3</v>
      </c>
      <c r="C78" s="219" t="s">
        <v>4</v>
      </c>
      <c r="E78" s="320" t="s">
        <v>5</v>
      </c>
      <c r="F78" s="221" t="str">
        <f>F34</f>
        <v>FEBRERO</v>
      </c>
      <c r="G78" s="223" t="str">
        <f>G34</f>
        <v>VIGENCIA FISCAL: 2018</v>
      </c>
      <c r="J78" s="302"/>
    </row>
    <row r="79" spans="1:255" ht="7.5" customHeight="1" thickBot="1" x14ac:dyDescent="0.35">
      <c r="A79" s="358"/>
      <c r="B79" s="227"/>
      <c r="C79" s="227"/>
      <c r="D79" s="229"/>
      <c r="E79" s="339"/>
      <c r="F79" s="229"/>
      <c r="G79" s="230"/>
      <c r="J79" s="302"/>
    </row>
    <row r="80" spans="1:255" ht="61.5" customHeight="1" thickBot="1" x14ac:dyDescent="0.35">
      <c r="A80" s="340" t="s">
        <v>6</v>
      </c>
      <c r="B80" s="341"/>
      <c r="C80" s="341" t="s">
        <v>7</v>
      </c>
      <c r="D80" s="342" t="s">
        <v>8</v>
      </c>
      <c r="E80" s="343" t="s">
        <v>9</v>
      </c>
      <c r="F80" s="342" t="s">
        <v>10</v>
      </c>
      <c r="G80" s="344" t="s">
        <v>11</v>
      </c>
      <c r="J80" s="302"/>
    </row>
    <row r="81" spans="1:12" ht="18.75" customHeight="1" x14ac:dyDescent="0.3">
      <c r="A81" s="281">
        <v>20441</v>
      </c>
      <c r="B81" s="282"/>
      <c r="C81" s="282" t="s">
        <v>66</v>
      </c>
      <c r="D81" s="348">
        <f>+D82</f>
        <v>46726734.350000001</v>
      </c>
      <c r="E81" s="359">
        <f>+E82</f>
        <v>0</v>
      </c>
      <c r="F81" s="348">
        <f t="shared" ref="F81:F102" si="2">+D81-E81</f>
        <v>46726734.350000001</v>
      </c>
      <c r="G81" s="360">
        <f>+G82</f>
        <v>46726734.350000001</v>
      </c>
      <c r="J81" s="302"/>
    </row>
    <row r="82" spans="1:12" ht="18.75" customHeight="1" x14ac:dyDescent="0.3">
      <c r="A82" s="251">
        <v>2044113</v>
      </c>
      <c r="B82" s="252">
        <v>20</v>
      </c>
      <c r="C82" s="252" t="s">
        <v>66</v>
      </c>
      <c r="D82" s="294">
        <v>46726734.350000001</v>
      </c>
      <c r="E82" s="333">
        <v>0</v>
      </c>
      <c r="F82" s="294">
        <f t="shared" si="2"/>
        <v>46726734.350000001</v>
      </c>
      <c r="G82" s="295">
        <v>46726734.350000001</v>
      </c>
      <c r="J82" s="302"/>
    </row>
    <row r="83" spans="1:12" ht="18.75" customHeight="1" x14ac:dyDescent="0.3">
      <c r="A83" s="251">
        <v>3</v>
      </c>
      <c r="B83" s="252"/>
      <c r="C83" s="252" t="s">
        <v>67</v>
      </c>
      <c r="D83" s="294">
        <f>+D84</f>
        <v>2682975956.8299999</v>
      </c>
      <c r="E83" s="332">
        <f>+E84</f>
        <v>0</v>
      </c>
      <c r="F83" s="294">
        <f t="shared" si="2"/>
        <v>2682975956.8299999</v>
      </c>
      <c r="G83" s="295">
        <f>+G84</f>
        <v>2681551940.8299999</v>
      </c>
      <c r="J83" s="302"/>
    </row>
    <row r="84" spans="1:12" ht="18.75" customHeight="1" x14ac:dyDescent="0.3">
      <c r="A84" s="251">
        <v>36</v>
      </c>
      <c r="B84" s="252"/>
      <c r="C84" s="252" t="s">
        <v>68</v>
      </c>
      <c r="D84" s="294">
        <f>+D85</f>
        <v>2682975956.8299999</v>
      </c>
      <c r="E84" s="332">
        <f>+E85</f>
        <v>0</v>
      </c>
      <c r="F84" s="294">
        <f t="shared" si="2"/>
        <v>2682975956.8299999</v>
      </c>
      <c r="G84" s="295">
        <f>+G85</f>
        <v>2681551940.8299999</v>
      </c>
      <c r="J84" s="302"/>
    </row>
    <row r="85" spans="1:12" ht="18.75" customHeight="1" x14ac:dyDescent="0.3">
      <c r="A85" s="251">
        <v>361</v>
      </c>
      <c r="B85" s="252"/>
      <c r="C85" s="252" t="s">
        <v>69</v>
      </c>
      <c r="D85" s="294">
        <f>+D86+D87+D88</f>
        <v>2682975956.8299999</v>
      </c>
      <c r="E85" s="332">
        <f>+E86+E87+E88</f>
        <v>0</v>
      </c>
      <c r="F85" s="294">
        <f t="shared" si="2"/>
        <v>2682975956.8299999</v>
      </c>
      <c r="G85" s="295">
        <f>+G86+G87+G88</f>
        <v>2681551940.8299999</v>
      </c>
      <c r="J85" s="302"/>
    </row>
    <row r="86" spans="1:12" ht="18.75" customHeight="1" x14ac:dyDescent="0.3">
      <c r="A86" s="251">
        <v>36112</v>
      </c>
      <c r="B86" s="252">
        <v>10</v>
      </c>
      <c r="C86" s="252" t="s">
        <v>144</v>
      </c>
      <c r="D86" s="294">
        <v>1424016</v>
      </c>
      <c r="E86" s="333">
        <v>0</v>
      </c>
      <c r="F86" s="294">
        <f>+D86-E86</f>
        <v>1424016</v>
      </c>
      <c r="G86" s="295">
        <v>0</v>
      </c>
      <c r="J86" s="302"/>
    </row>
    <row r="87" spans="1:12" ht="18.75" customHeight="1" x14ac:dyDescent="0.3">
      <c r="A87" s="251">
        <v>36113</v>
      </c>
      <c r="B87" s="252">
        <v>10</v>
      </c>
      <c r="C87" s="252" t="s">
        <v>70</v>
      </c>
      <c r="D87" s="294">
        <v>1610680038.8299999</v>
      </c>
      <c r="E87" s="333">
        <v>0</v>
      </c>
      <c r="F87" s="294">
        <f>+D87-E87</f>
        <v>1610680038.8299999</v>
      </c>
      <c r="G87" s="295">
        <v>1610680038.8299999</v>
      </c>
      <c r="J87" s="302"/>
    </row>
    <row r="88" spans="1:12" ht="18.75" customHeight="1" thickBot="1" x14ac:dyDescent="0.35">
      <c r="A88" s="290">
        <v>36113</v>
      </c>
      <c r="B88" s="291">
        <v>20</v>
      </c>
      <c r="C88" s="291" t="s">
        <v>70</v>
      </c>
      <c r="D88" s="293">
        <v>1070871902</v>
      </c>
      <c r="E88" s="361">
        <v>0</v>
      </c>
      <c r="F88" s="293">
        <f t="shared" si="2"/>
        <v>1070871902</v>
      </c>
      <c r="G88" s="296">
        <v>1070871902</v>
      </c>
      <c r="J88" s="302"/>
    </row>
    <row r="89" spans="1:12" ht="16.2" thickBot="1" x14ac:dyDescent="0.35">
      <c r="A89" s="362" t="s">
        <v>71</v>
      </c>
      <c r="B89" s="297"/>
      <c r="C89" s="297" t="s">
        <v>199</v>
      </c>
      <c r="D89" s="243">
        <f>+D90+D96+D100+D109</f>
        <v>24040909539.029999</v>
      </c>
      <c r="E89" s="363">
        <f>+E90+E96+E100+E109</f>
        <v>0</v>
      </c>
      <c r="F89" s="243">
        <f t="shared" si="2"/>
        <v>24040909539.029999</v>
      </c>
      <c r="G89" s="244">
        <f>+G90+G96+G100+G109</f>
        <v>23691242564.889999</v>
      </c>
      <c r="J89" s="302"/>
      <c r="K89" s="302"/>
      <c r="L89" s="302"/>
    </row>
    <row r="90" spans="1:12" ht="35.25" customHeight="1" x14ac:dyDescent="0.3">
      <c r="A90" s="246">
        <v>2401</v>
      </c>
      <c r="B90" s="247"/>
      <c r="C90" s="248" t="s">
        <v>149</v>
      </c>
      <c r="D90" s="288">
        <f>+D91</f>
        <v>2233847030</v>
      </c>
      <c r="E90" s="288">
        <f>+E91</f>
        <v>0</v>
      </c>
      <c r="F90" s="288">
        <f t="shared" si="2"/>
        <v>2233847030</v>
      </c>
      <c r="G90" s="289">
        <f>+G91</f>
        <v>1897524909</v>
      </c>
      <c r="J90" s="302"/>
      <c r="K90" s="302"/>
      <c r="L90" s="302"/>
    </row>
    <row r="91" spans="1:12" ht="15.6" x14ac:dyDescent="0.3">
      <c r="A91" s="251">
        <v>24010600</v>
      </c>
      <c r="B91" s="252"/>
      <c r="C91" s="253" t="s">
        <v>73</v>
      </c>
      <c r="D91" s="294">
        <f>SUM(D92:D95)</f>
        <v>2233847030</v>
      </c>
      <c r="E91" s="294">
        <f>SUM(E92:E95)</f>
        <v>0</v>
      </c>
      <c r="F91" s="294">
        <f t="shared" si="2"/>
        <v>2233847030</v>
      </c>
      <c r="G91" s="295">
        <f>SUM(G92:G95)</f>
        <v>1897524909</v>
      </c>
      <c r="J91" s="302"/>
      <c r="K91" s="302"/>
    </row>
    <row r="92" spans="1:12" ht="57.75" customHeight="1" x14ac:dyDescent="0.3">
      <c r="A92" s="251">
        <v>240106003</v>
      </c>
      <c r="B92" s="252">
        <v>11</v>
      </c>
      <c r="C92" s="253" t="s">
        <v>81</v>
      </c>
      <c r="D92" s="294">
        <v>336322121</v>
      </c>
      <c r="E92" s="333">
        <v>0</v>
      </c>
      <c r="F92" s="294">
        <f t="shared" si="2"/>
        <v>336322121</v>
      </c>
      <c r="G92" s="295">
        <v>0</v>
      </c>
      <c r="J92" s="302"/>
    </row>
    <row r="93" spans="1:12" ht="50.25" customHeight="1" x14ac:dyDescent="0.3">
      <c r="A93" s="303">
        <v>240106003</v>
      </c>
      <c r="B93" s="304">
        <v>13</v>
      </c>
      <c r="C93" s="305" t="s">
        <v>81</v>
      </c>
      <c r="D93" s="294">
        <v>279354454</v>
      </c>
      <c r="E93" s="333">
        <v>0</v>
      </c>
      <c r="F93" s="294">
        <f t="shared" si="2"/>
        <v>279354454</v>
      </c>
      <c r="G93" s="295">
        <v>279354454</v>
      </c>
      <c r="J93" s="302"/>
    </row>
    <row r="94" spans="1:12" ht="57" customHeight="1" x14ac:dyDescent="0.3">
      <c r="A94" s="303">
        <v>240106003</v>
      </c>
      <c r="B94" s="304">
        <v>20</v>
      </c>
      <c r="C94" s="305" t="s">
        <v>81</v>
      </c>
      <c r="D94" s="294">
        <v>993425050</v>
      </c>
      <c r="E94" s="333">
        <v>0</v>
      </c>
      <c r="F94" s="294">
        <f t="shared" si="2"/>
        <v>993425050</v>
      </c>
      <c r="G94" s="295">
        <v>993425050</v>
      </c>
      <c r="J94" s="302"/>
    </row>
    <row r="95" spans="1:12" ht="77.25" customHeight="1" x14ac:dyDescent="0.3">
      <c r="A95" s="251">
        <v>2401060011</v>
      </c>
      <c r="B95" s="252">
        <v>10</v>
      </c>
      <c r="C95" s="253" t="s">
        <v>156</v>
      </c>
      <c r="D95" s="294">
        <v>624745405</v>
      </c>
      <c r="E95" s="333">
        <v>0</v>
      </c>
      <c r="F95" s="294">
        <f t="shared" si="2"/>
        <v>624745405</v>
      </c>
      <c r="G95" s="295">
        <v>624745405</v>
      </c>
      <c r="J95" s="302"/>
    </row>
    <row r="96" spans="1:12" ht="23.25" customHeight="1" x14ac:dyDescent="0.3">
      <c r="A96" s="251">
        <v>2404</v>
      </c>
      <c r="B96" s="252"/>
      <c r="C96" s="253" t="s">
        <v>157</v>
      </c>
      <c r="D96" s="294">
        <f>+D97</f>
        <v>20061970435</v>
      </c>
      <c r="E96" s="294">
        <f>+E97</f>
        <v>0</v>
      </c>
      <c r="F96" s="294">
        <f t="shared" si="2"/>
        <v>20061970435</v>
      </c>
      <c r="G96" s="295">
        <f>+G97</f>
        <v>20061970435</v>
      </c>
      <c r="J96" s="302"/>
    </row>
    <row r="97" spans="1:255" ht="15.6" x14ac:dyDescent="0.3">
      <c r="A97" s="251">
        <v>24040600</v>
      </c>
      <c r="B97" s="252"/>
      <c r="C97" s="253" t="s">
        <v>73</v>
      </c>
      <c r="D97" s="294">
        <f>+D98+D99</f>
        <v>20061970435</v>
      </c>
      <c r="E97" s="294">
        <f>+E98+E99</f>
        <v>0</v>
      </c>
      <c r="F97" s="294">
        <f t="shared" si="2"/>
        <v>20061970435</v>
      </c>
      <c r="G97" s="295">
        <f>+G98+G99</f>
        <v>20061970435</v>
      </c>
      <c r="J97" s="302"/>
      <c r="K97" s="302"/>
    </row>
    <row r="98" spans="1:255" ht="39.75" customHeight="1" x14ac:dyDescent="0.3">
      <c r="A98" s="251">
        <v>240406001</v>
      </c>
      <c r="B98" s="252">
        <v>13</v>
      </c>
      <c r="C98" s="253" t="s">
        <v>77</v>
      </c>
      <c r="D98" s="294">
        <v>11294324623</v>
      </c>
      <c r="E98" s="333">
        <v>0</v>
      </c>
      <c r="F98" s="294">
        <f t="shared" si="2"/>
        <v>11294324623</v>
      </c>
      <c r="G98" s="295">
        <v>11294324623</v>
      </c>
      <c r="J98" s="302"/>
    </row>
    <row r="99" spans="1:255" ht="39.75" customHeight="1" x14ac:dyDescent="0.3">
      <c r="A99" s="251">
        <v>240406001</v>
      </c>
      <c r="B99" s="252">
        <v>20</v>
      </c>
      <c r="C99" s="253" t="s">
        <v>77</v>
      </c>
      <c r="D99" s="294">
        <v>8767645812</v>
      </c>
      <c r="E99" s="333"/>
      <c r="F99" s="294">
        <f t="shared" si="2"/>
        <v>8767645812</v>
      </c>
      <c r="G99" s="295">
        <v>8767645812</v>
      </c>
      <c r="J99" s="302"/>
    </row>
    <row r="100" spans="1:255" ht="15.6" x14ac:dyDescent="0.3">
      <c r="A100" s="251">
        <v>2405</v>
      </c>
      <c r="B100" s="252"/>
      <c r="C100" s="253" t="s">
        <v>158</v>
      </c>
      <c r="D100" s="294">
        <f>+D101</f>
        <v>74243512</v>
      </c>
      <c r="E100" s="294">
        <f>+E101</f>
        <v>0</v>
      </c>
      <c r="F100" s="294">
        <f t="shared" si="2"/>
        <v>74243512</v>
      </c>
      <c r="G100" s="295">
        <f>+G101</f>
        <v>74243512</v>
      </c>
      <c r="J100" s="302"/>
      <c r="K100" s="302"/>
    </row>
    <row r="101" spans="1:255" ht="15.6" x14ac:dyDescent="0.3">
      <c r="A101" s="251">
        <v>24050600</v>
      </c>
      <c r="B101" s="252"/>
      <c r="C101" s="253" t="s">
        <v>73</v>
      </c>
      <c r="D101" s="294">
        <f>+D102+D103</f>
        <v>74243512</v>
      </c>
      <c r="E101" s="294">
        <f>+E102+E103</f>
        <v>0</v>
      </c>
      <c r="F101" s="294">
        <f t="shared" si="2"/>
        <v>74243512</v>
      </c>
      <c r="G101" s="295">
        <f>+G102+G103</f>
        <v>74243512</v>
      </c>
      <c r="J101" s="302"/>
      <c r="K101" s="302"/>
    </row>
    <row r="102" spans="1:255" ht="39.75" customHeight="1" thickBot="1" x14ac:dyDescent="0.35">
      <c r="A102" s="260">
        <v>240506001</v>
      </c>
      <c r="B102" s="261">
        <v>20</v>
      </c>
      <c r="C102" s="262" t="s">
        <v>78</v>
      </c>
      <c r="D102" s="299">
        <v>74243512</v>
      </c>
      <c r="E102" s="355">
        <v>0</v>
      </c>
      <c r="F102" s="299">
        <f t="shared" si="2"/>
        <v>74243512</v>
      </c>
      <c r="G102" s="300">
        <v>74243512</v>
      </c>
      <c r="J102" s="302"/>
    </row>
    <row r="103" spans="1:255" ht="49.5" customHeight="1" thickBot="1" x14ac:dyDescent="0.35">
      <c r="A103" s="265"/>
      <c r="B103" s="266"/>
      <c r="C103" s="267"/>
      <c r="D103" s="269"/>
      <c r="E103" s="338"/>
      <c r="F103" s="269"/>
      <c r="G103" s="269"/>
      <c r="J103" s="302"/>
    </row>
    <row r="104" spans="1:255" ht="13.5" customHeight="1" x14ac:dyDescent="0.3">
      <c r="A104" s="738" t="s">
        <v>1</v>
      </c>
      <c r="B104" s="739"/>
      <c r="C104" s="739"/>
      <c r="D104" s="739"/>
      <c r="E104" s="739"/>
      <c r="F104" s="739"/>
      <c r="G104" s="740"/>
      <c r="H104" s="736"/>
      <c r="I104" s="736"/>
      <c r="J104" s="736"/>
      <c r="K104" s="736"/>
      <c r="L104" s="736"/>
      <c r="M104" s="736"/>
      <c r="N104" s="736"/>
      <c r="O104" s="736"/>
      <c r="P104" s="736"/>
      <c r="Q104" s="736"/>
      <c r="R104" s="736"/>
      <c r="S104" s="736"/>
      <c r="T104" s="736"/>
      <c r="U104" s="736"/>
      <c r="V104" s="736"/>
      <c r="W104" s="736"/>
      <c r="X104" s="736"/>
      <c r="Y104" s="736"/>
      <c r="Z104" s="736"/>
      <c r="AA104" s="737"/>
      <c r="AB104" s="735"/>
      <c r="AC104" s="736"/>
      <c r="AD104" s="736"/>
      <c r="AE104" s="736"/>
      <c r="AF104" s="736"/>
      <c r="AG104" s="736"/>
      <c r="AH104" s="737"/>
      <c r="AI104" s="735"/>
      <c r="AJ104" s="736"/>
      <c r="AK104" s="736"/>
      <c r="AL104" s="736"/>
      <c r="AM104" s="736"/>
      <c r="AN104" s="736"/>
      <c r="AO104" s="737"/>
      <c r="AP104" s="735"/>
      <c r="AQ104" s="736"/>
      <c r="AR104" s="736"/>
      <c r="AS104" s="736"/>
      <c r="AT104" s="736"/>
      <c r="AU104" s="736"/>
      <c r="AV104" s="737"/>
      <c r="AW104" s="735"/>
      <c r="AX104" s="736"/>
      <c r="AY104" s="736"/>
      <c r="AZ104" s="736"/>
      <c r="BA104" s="736"/>
      <c r="BB104" s="736"/>
      <c r="BC104" s="737"/>
      <c r="BD104" s="735"/>
      <c r="BE104" s="736"/>
      <c r="BF104" s="736"/>
      <c r="BG104" s="736"/>
      <c r="BH104" s="736"/>
      <c r="BI104" s="736"/>
      <c r="BJ104" s="737"/>
      <c r="BK104" s="735"/>
      <c r="BL104" s="736"/>
      <c r="BM104" s="736"/>
      <c r="BN104" s="736"/>
      <c r="BO104" s="736"/>
      <c r="BP104" s="736"/>
      <c r="BQ104" s="737"/>
      <c r="BR104" s="735"/>
      <c r="BS104" s="736"/>
      <c r="BT104" s="736"/>
      <c r="BU104" s="736"/>
      <c r="BV104" s="736"/>
      <c r="BW104" s="736"/>
      <c r="BX104" s="737"/>
      <c r="BY104" s="735"/>
      <c r="BZ104" s="736"/>
      <c r="CA104" s="736"/>
      <c r="CB104" s="736"/>
      <c r="CC104" s="736"/>
      <c r="CD104" s="736"/>
      <c r="CE104" s="737"/>
      <c r="CF104" s="735"/>
      <c r="CG104" s="736"/>
      <c r="CH104" s="736"/>
      <c r="CI104" s="736"/>
      <c r="CJ104" s="736"/>
      <c r="CK104" s="736"/>
      <c r="CL104" s="737"/>
      <c r="CM104" s="735"/>
      <c r="CN104" s="736"/>
      <c r="CO104" s="736"/>
      <c r="CP104" s="736"/>
      <c r="CQ104" s="736"/>
      <c r="CR104" s="736"/>
      <c r="CS104" s="737"/>
      <c r="CT104" s="735"/>
      <c r="CU104" s="736"/>
      <c r="CV104" s="736"/>
      <c r="CW104" s="736"/>
      <c r="CX104" s="736"/>
      <c r="CY104" s="736"/>
      <c r="CZ104" s="737"/>
      <c r="DA104" s="735"/>
      <c r="DB104" s="736"/>
      <c r="DC104" s="736"/>
      <c r="DD104" s="736"/>
      <c r="DE104" s="736"/>
      <c r="DF104" s="736"/>
      <c r="DG104" s="737"/>
      <c r="DH104" s="735"/>
      <c r="DI104" s="736"/>
      <c r="DJ104" s="736"/>
      <c r="DK104" s="736"/>
      <c r="DL104" s="736"/>
      <c r="DM104" s="736"/>
      <c r="DN104" s="737"/>
      <c r="DO104" s="735"/>
      <c r="DP104" s="736"/>
      <c r="DQ104" s="736"/>
      <c r="DR104" s="736"/>
      <c r="DS104" s="736"/>
      <c r="DT104" s="736"/>
      <c r="DU104" s="737"/>
      <c r="DV104" s="735"/>
      <c r="DW104" s="736"/>
      <c r="DX104" s="736"/>
      <c r="DY104" s="736"/>
      <c r="DZ104" s="736"/>
      <c r="EA104" s="736"/>
      <c r="EB104" s="737"/>
      <c r="EC104" s="735"/>
      <c r="ED104" s="736"/>
      <c r="EE104" s="736"/>
      <c r="EF104" s="736"/>
      <c r="EG104" s="736"/>
      <c r="EH104" s="736"/>
      <c r="EI104" s="737"/>
      <c r="EJ104" s="735"/>
      <c r="EK104" s="736"/>
      <c r="EL104" s="736"/>
      <c r="EM104" s="736"/>
      <c r="EN104" s="736"/>
      <c r="EO104" s="736"/>
      <c r="EP104" s="737"/>
      <c r="EQ104" s="735"/>
      <c r="ER104" s="736"/>
      <c r="ES104" s="736"/>
      <c r="ET104" s="736"/>
      <c r="EU104" s="736"/>
      <c r="EV104" s="736"/>
      <c r="EW104" s="737"/>
      <c r="EX104" s="735"/>
      <c r="EY104" s="736"/>
      <c r="EZ104" s="736"/>
      <c r="FA104" s="736"/>
      <c r="FB104" s="736"/>
      <c r="FC104" s="736"/>
      <c r="FD104" s="737"/>
      <c r="FE104" s="735"/>
      <c r="FF104" s="736"/>
      <c r="FG104" s="736"/>
      <c r="FH104" s="736"/>
      <c r="FI104" s="736"/>
      <c r="FJ104" s="736"/>
      <c r="FK104" s="737"/>
      <c r="FL104" s="735"/>
      <c r="FM104" s="736"/>
      <c r="FN104" s="736"/>
      <c r="FO104" s="736"/>
      <c r="FP104" s="736"/>
      <c r="FQ104" s="736"/>
      <c r="FR104" s="737"/>
      <c r="FS104" s="735"/>
      <c r="FT104" s="736"/>
      <c r="FU104" s="736"/>
      <c r="FV104" s="736"/>
      <c r="FW104" s="736"/>
      <c r="FX104" s="736"/>
      <c r="FY104" s="737"/>
      <c r="FZ104" s="735"/>
      <c r="GA104" s="736"/>
      <c r="GB104" s="736"/>
      <c r="GC104" s="736"/>
      <c r="GD104" s="736"/>
      <c r="GE104" s="736"/>
      <c r="GF104" s="737"/>
      <c r="GG104" s="735"/>
      <c r="GH104" s="736"/>
      <c r="GI104" s="736"/>
      <c r="GJ104" s="736"/>
      <c r="GK104" s="736"/>
      <c r="GL104" s="736"/>
      <c r="GM104" s="737"/>
      <c r="GN104" s="735"/>
      <c r="GO104" s="736"/>
      <c r="GP104" s="736"/>
      <c r="GQ104" s="736"/>
      <c r="GR104" s="736"/>
      <c r="GS104" s="736"/>
      <c r="GT104" s="737"/>
      <c r="GU104" s="735"/>
      <c r="GV104" s="736"/>
      <c r="GW104" s="736"/>
      <c r="GX104" s="736"/>
      <c r="GY104" s="736"/>
      <c r="GZ104" s="736"/>
      <c r="HA104" s="737"/>
      <c r="HB104" s="735"/>
      <c r="HC104" s="736"/>
      <c r="HD104" s="736"/>
      <c r="HE104" s="736"/>
      <c r="HF104" s="736"/>
      <c r="HG104" s="736"/>
      <c r="HH104" s="737"/>
      <c r="HI104" s="735"/>
      <c r="HJ104" s="736"/>
      <c r="HK104" s="736"/>
      <c r="HL104" s="736"/>
      <c r="HM104" s="736"/>
      <c r="HN104" s="736"/>
      <c r="HO104" s="737"/>
      <c r="HP104" s="735"/>
      <c r="HQ104" s="736"/>
      <c r="HR104" s="736"/>
      <c r="HS104" s="736"/>
      <c r="HT104" s="736"/>
      <c r="HU104" s="736"/>
      <c r="HV104" s="737"/>
      <c r="HW104" s="735"/>
      <c r="HX104" s="736"/>
      <c r="HY104" s="736"/>
      <c r="HZ104" s="736"/>
      <c r="IA104" s="736"/>
      <c r="IB104" s="736"/>
      <c r="IC104" s="737"/>
      <c r="ID104" s="735"/>
      <c r="IE104" s="736"/>
      <c r="IF104" s="736"/>
      <c r="IG104" s="736"/>
      <c r="IH104" s="736"/>
      <c r="II104" s="736"/>
      <c r="IJ104" s="737"/>
      <c r="IK104" s="735"/>
      <c r="IL104" s="736"/>
      <c r="IM104" s="736"/>
      <c r="IN104" s="736"/>
      <c r="IO104" s="736"/>
      <c r="IP104" s="736"/>
      <c r="IQ104" s="737"/>
      <c r="IR104" s="735"/>
      <c r="IS104" s="735"/>
      <c r="IT104" s="735"/>
      <c r="IU104" s="735"/>
    </row>
    <row r="105" spans="1:255" ht="12" customHeight="1" x14ac:dyDescent="0.3">
      <c r="A105" s="735" t="s">
        <v>2</v>
      </c>
      <c r="B105" s="736"/>
      <c r="C105" s="736"/>
      <c r="D105" s="736"/>
      <c r="E105" s="736"/>
      <c r="F105" s="736"/>
      <c r="G105" s="737"/>
      <c r="H105" s="736"/>
      <c r="I105" s="736"/>
      <c r="J105" s="736"/>
      <c r="K105" s="736"/>
      <c r="L105" s="736"/>
      <c r="M105" s="736"/>
      <c r="N105" s="736"/>
      <c r="O105" s="736"/>
      <c r="P105" s="736"/>
      <c r="Q105" s="736"/>
      <c r="R105" s="736"/>
      <c r="S105" s="736"/>
      <c r="T105" s="736"/>
      <c r="U105" s="736"/>
      <c r="V105" s="736"/>
      <c r="W105" s="736"/>
      <c r="X105" s="736"/>
      <c r="Y105" s="736"/>
      <c r="Z105" s="736"/>
      <c r="AA105" s="737"/>
      <c r="AB105" s="735"/>
      <c r="AC105" s="736"/>
      <c r="AD105" s="736"/>
      <c r="AE105" s="736"/>
      <c r="AF105" s="736"/>
      <c r="AG105" s="736"/>
      <c r="AH105" s="737"/>
      <c r="AI105" s="735"/>
      <c r="AJ105" s="736"/>
      <c r="AK105" s="736"/>
      <c r="AL105" s="736"/>
      <c r="AM105" s="736"/>
      <c r="AN105" s="736"/>
      <c r="AO105" s="737"/>
      <c r="AP105" s="735"/>
      <c r="AQ105" s="736"/>
      <c r="AR105" s="736"/>
      <c r="AS105" s="736"/>
      <c r="AT105" s="736"/>
      <c r="AU105" s="736"/>
      <c r="AV105" s="737"/>
      <c r="AW105" s="735"/>
      <c r="AX105" s="736"/>
      <c r="AY105" s="736"/>
      <c r="AZ105" s="736"/>
      <c r="BA105" s="736"/>
      <c r="BB105" s="736"/>
      <c r="BC105" s="737"/>
      <c r="BD105" s="735"/>
      <c r="BE105" s="736"/>
      <c r="BF105" s="736"/>
      <c r="BG105" s="736"/>
      <c r="BH105" s="736"/>
      <c r="BI105" s="736"/>
      <c r="BJ105" s="737"/>
      <c r="BK105" s="735"/>
      <c r="BL105" s="736"/>
      <c r="BM105" s="736"/>
      <c r="BN105" s="736"/>
      <c r="BO105" s="736"/>
      <c r="BP105" s="736"/>
      <c r="BQ105" s="737"/>
      <c r="BR105" s="735"/>
      <c r="BS105" s="736"/>
      <c r="BT105" s="736"/>
      <c r="BU105" s="736"/>
      <c r="BV105" s="736"/>
      <c r="BW105" s="736"/>
      <c r="BX105" s="737"/>
      <c r="BY105" s="735"/>
      <c r="BZ105" s="736"/>
      <c r="CA105" s="736"/>
      <c r="CB105" s="736"/>
      <c r="CC105" s="736"/>
      <c r="CD105" s="736"/>
      <c r="CE105" s="737"/>
      <c r="CF105" s="735"/>
      <c r="CG105" s="736"/>
      <c r="CH105" s="736"/>
      <c r="CI105" s="736"/>
      <c r="CJ105" s="736"/>
      <c r="CK105" s="736"/>
      <c r="CL105" s="737"/>
      <c r="CM105" s="735"/>
      <c r="CN105" s="736"/>
      <c r="CO105" s="736"/>
      <c r="CP105" s="736"/>
      <c r="CQ105" s="736"/>
      <c r="CR105" s="736"/>
      <c r="CS105" s="737"/>
      <c r="CT105" s="735"/>
      <c r="CU105" s="736"/>
      <c r="CV105" s="736"/>
      <c r="CW105" s="736"/>
      <c r="CX105" s="736"/>
      <c r="CY105" s="736"/>
      <c r="CZ105" s="737"/>
      <c r="DA105" s="735"/>
      <c r="DB105" s="736"/>
      <c r="DC105" s="736"/>
      <c r="DD105" s="736"/>
      <c r="DE105" s="736"/>
      <c r="DF105" s="736"/>
      <c r="DG105" s="737"/>
      <c r="DH105" s="735"/>
      <c r="DI105" s="736"/>
      <c r="DJ105" s="736"/>
      <c r="DK105" s="736"/>
      <c r="DL105" s="736"/>
      <c r="DM105" s="736"/>
      <c r="DN105" s="737"/>
      <c r="DO105" s="735"/>
      <c r="DP105" s="736"/>
      <c r="DQ105" s="736"/>
      <c r="DR105" s="736"/>
      <c r="DS105" s="736"/>
      <c r="DT105" s="736"/>
      <c r="DU105" s="737"/>
      <c r="DV105" s="735"/>
      <c r="DW105" s="736"/>
      <c r="DX105" s="736"/>
      <c r="DY105" s="736"/>
      <c r="DZ105" s="736"/>
      <c r="EA105" s="736"/>
      <c r="EB105" s="737"/>
      <c r="EC105" s="735"/>
      <c r="ED105" s="736"/>
      <c r="EE105" s="736"/>
      <c r="EF105" s="736"/>
      <c r="EG105" s="736"/>
      <c r="EH105" s="736"/>
      <c r="EI105" s="737"/>
      <c r="EJ105" s="735"/>
      <c r="EK105" s="736"/>
      <c r="EL105" s="736"/>
      <c r="EM105" s="736"/>
      <c r="EN105" s="736"/>
      <c r="EO105" s="736"/>
      <c r="EP105" s="737"/>
      <c r="EQ105" s="735"/>
      <c r="ER105" s="736"/>
      <c r="ES105" s="736"/>
      <c r="ET105" s="736"/>
      <c r="EU105" s="736"/>
      <c r="EV105" s="736"/>
      <c r="EW105" s="737"/>
      <c r="EX105" s="735"/>
      <c r="EY105" s="736"/>
      <c r="EZ105" s="736"/>
      <c r="FA105" s="736"/>
      <c r="FB105" s="736"/>
      <c r="FC105" s="736"/>
      <c r="FD105" s="737"/>
      <c r="FE105" s="735"/>
      <c r="FF105" s="736"/>
      <c r="FG105" s="736"/>
      <c r="FH105" s="736"/>
      <c r="FI105" s="736"/>
      <c r="FJ105" s="736"/>
      <c r="FK105" s="737"/>
      <c r="FL105" s="735"/>
      <c r="FM105" s="736"/>
      <c r="FN105" s="736"/>
      <c r="FO105" s="736"/>
      <c r="FP105" s="736"/>
      <c r="FQ105" s="736"/>
      <c r="FR105" s="737"/>
      <c r="FS105" s="735"/>
      <c r="FT105" s="736"/>
      <c r="FU105" s="736"/>
      <c r="FV105" s="736"/>
      <c r="FW105" s="736"/>
      <c r="FX105" s="736"/>
      <c r="FY105" s="737"/>
      <c r="FZ105" s="735"/>
      <c r="GA105" s="736"/>
      <c r="GB105" s="736"/>
      <c r="GC105" s="736"/>
      <c r="GD105" s="736"/>
      <c r="GE105" s="736"/>
      <c r="GF105" s="737"/>
      <c r="GG105" s="735"/>
      <c r="GH105" s="736"/>
      <c r="GI105" s="736"/>
      <c r="GJ105" s="736"/>
      <c r="GK105" s="736"/>
      <c r="GL105" s="736"/>
      <c r="GM105" s="737"/>
      <c r="GN105" s="735"/>
      <c r="GO105" s="736"/>
      <c r="GP105" s="736"/>
      <c r="GQ105" s="736"/>
      <c r="GR105" s="736"/>
      <c r="GS105" s="736"/>
      <c r="GT105" s="737"/>
      <c r="GU105" s="735"/>
      <c r="GV105" s="736"/>
      <c r="GW105" s="736"/>
      <c r="GX105" s="736"/>
      <c r="GY105" s="736"/>
      <c r="GZ105" s="736"/>
      <c r="HA105" s="737"/>
      <c r="HB105" s="735"/>
      <c r="HC105" s="736"/>
      <c r="HD105" s="736"/>
      <c r="HE105" s="736"/>
      <c r="HF105" s="736"/>
      <c r="HG105" s="736"/>
      <c r="HH105" s="737"/>
      <c r="HI105" s="735"/>
      <c r="HJ105" s="736"/>
      <c r="HK105" s="736"/>
      <c r="HL105" s="736"/>
      <c r="HM105" s="736"/>
      <c r="HN105" s="736"/>
      <c r="HO105" s="737"/>
      <c r="HP105" s="735"/>
      <c r="HQ105" s="736"/>
      <c r="HR105" s="736"/>
      <c r="HS105" s="736"/>
      <c r="HT105" s="736"/>
      <c r="HU105" s="736"/>
      <c r="HV105" s="737"/>
      <c r="HW105" s="735"/>
      <c r="HX105" s="736"/>
      <c r="HY105" s="736"/>
      <c r="HZ105" s="736"/>
      <c r="IA105" s="736"/>
      <c r="IB105" s="736"/>
      <c r="IC105" s="737"/>
      <c r="ID105" s="735"/>
      <c r="IE105" s="736"/>
      <c r="IF105" s="736"/>
      <c r="IG105" s="736"/>
      <c r="IH105" s="736"/>
      <c r="II105" s="736"/>
      <c r="IJ105" s="737"/>
      <c r="IK105" s="735"/>
      <c r="IL105" s="736"/>
      <c r="IM105" s="736"/>
      <c r="IN105" s="736"/>
      <c r="IO105" s="736"/>
      <c r="IP105" s="736"/>
      <c r="IQ105" s="737"/>
      <c r="IR105" s="735"/>
      <c r="IS105" s="735"/>
      <c r="IT105" s="735"/>
      <c r="IU105" s="735"/>
    </row>
    <row r="106" spans="1:255" ht="14.25" customHeight="1" x14ac:dyDescent="0.3">
      <c r="A106" s="224" t="s">
        <v>0</v>
      </c>
      <c r="G106" s="223"/>
      <c r="J106" s="302"/>
    </row>
    <row r="107" spans="1:255" ht="18" customHeight="1" thickBot="1" x14ac:dyDescent="0.35">
      <c r="A107" s="222" t="s">
        <v>3</v>
      </c>
      <c r="C107" s="219" t="s">
        <v>4</v>
      </c>
      <c r="E107" s="320" t="s">
        <v>5</v>
      </c>
      <c r="F107" s="221" t="str">
        <f>F78</f>
        <v>FEBRERO</v>
      </c>
      <c r="G107" s="223" t="str">
        <f>G78</f>
        <v>VIGENCIA FISCAL: 2018</v>
      </c>
      <c r="J107" s="302"/>
    </row>
    <row r="108" spans="1:255" ht="63" customHeight="1" thickBot="1" x14ac:dyDescent="0.35">
      <c r="A108" s="278" t="s">
        <v>6</v>
      </c>
      <c r="B108" s="279"/>
      <c r="C108" s="279" t="s">
        <v>7</v>
      </c>
      <c r="D108" s="280" t="s">
        <v>8</v>
      </c>
      <c r="E108" s="323" t="s">
        <v>9</v>
      </c>
      <c r="F108" s="280" t="s">
        <v>10</v>
      </c>
      <c r="G108" s="324" t="s">
        <v>11</v>
      </c>
      <c r="J108" s="302"/>
    </row>
    <row r="109" spans="1:255" ht="39.75" customHeight="1" x14ac:dyDescent="0.3">
      <c r="A109" s="281">
        <v>2499</v>
      </c>
      <c r="B109" s="282"/>
      <c r="C109" s="283" t="s">
        <v>159</v>
      </c>
      <c r="D109" s="348">
        <f>+D110</f>
        <v>1670848562.03</v>
      </c>
      <c r="E109" s="348">
        <f>+E110</f>
        <v>0</v>
      </c>
      <c r="F109" s="348">
        <f t="shared" ref="F109:F115" si="3">+D109-E109</f>
        <v>1670848562.03</v>
      </c>
      <c r="G109" s="360">
        <f>+G110</f>
        <v>1657503708.8899999</v>
      </c>
      <c r="J109" s="302"/>
    </row>
    <row r="110" spans="1:255" ht="18.75" customHeight="1" x14ac:dyDescent="0.3">
      <c r="A110" s="251">
        <v>24990600</v>
      </c>
      <c r="B110" s="252"/>
      <c r="C110" s="253" t="s">
        <v>73</v>
      </c>
      <c r="D110" s="294">
        <f>SUM(D111:D115)</f>
        <v>1670848562.03</v>
      </c>
      <c r="E110" s="294">
        <f>SUM(E111:E115)</f>
        <v>0</v>
      </c>
      <c r="F110" s="294">
        <f t="shared" si="3"/>
        <v>1670848562.03</v>
      </c>
      <c r="G110" s="295">
        <f>SUM(G111:G115)</f>
        <v>1657503708.8899999</v>
      </c>
      <c r="J110" s="302"/>
    </row>
    <row r="111" spans="1:255" ht="50.25" customHeight="1" x14ac:dyDescent="0.3">
      <c r="A111" s="251">
        <v>249906001</v>
      </c>
      <c r="B111" s="252">
        <v>10</v>
      </c>
      <c r="C111" s="253" t="s">
        <v>80</v>
      </c>
      <c r="D111" s="294">
        <v>90025966</v>
      </c>
      <c r="E111" s="294">
        <v>0</v>
      </c>
      <c r="F111" s="294">
        <f t="shared" si="3"/>
        <v>90025966</v>
      </c>
      <c r="G111" s="295">
        <v>87247900</v>
      </c>
      <c r="J111" s="302"/>
    </row>
    <row r="112" spans="1:255" ht="35.25" customHeight="1" x14ac:dyDescent="0.3">
      <c r="A112" s="251">
        <v>249906001</v>
      </c>
      <c r="B112" s="252">
        <v>13</v>
      </c>
      <c r="C112" s="253" t="s">
        <v>80</v>
      </c>
      <c r="D112" s="294">
        <v>125003436</v>
      </c>
      <c r="E112" s="294">
        <v>0</v>
      </c>
      <c r="F112" s="294">
        <f t="shared" si="3"/>
        <v>125003436</v>
      </c>
      <c r="G112" s="295">
        <v>125003436</v>
      </c>
      <c r="J112" s="302"/>
    </row>
    <row r="113" spans="1:11" ht="31.2" x14ac:dyDescent="0.3">
      <c r="A113" s="251">
        <v>249906001</v>
      </c>
      <c r="B113" s="252">
        <v>20</v>
      </c>
      <c r="C113" s="253" t="s">
        <v>80</v>
      </c>
      <c r="D113" s="294">
        <v>322623460</v>
      </c>
      <c r="E113" s="294">
        <v>0</v>
      </c>
      <c r="F113" s="294">
        <f t="shared" si="3"/>
        <v>322623460</v>
      </c>
      <c r="G113" s="295">
        <v>322623460</v>
      </c>
      <c r="J113" s="302"/>
      <c r="K113" s="302"/>
    </row>
    <row r="114" spans="1:11" s="220" customFormat="1" ht="67.5" customHeight="1" x14ac:dyDescent="0.3">
      <c r="A114" s="251">
        <v>249906003</v>
      </c>
      <c r="B114" s="252">
        <v>20</v>
      </c>
      <c r="C114" s="253" t="s">
        <v>79</v>
      </c>
      <c r="D114" s="351">
        <v>223188783.63999999</v>
      </c>
      <c r="E114" s="352">
        <v>0</v>
      </c>
      <c r="F114" s="351">
        <f t="shared" si="3"/>
        <v>223188783.63999999</v>
      </c>
      <c r="G114" s="353">
        <v>223188783.63999999</v>
      </c>
      <c r="J114" s="302"/>
    </row>
    <row r="115" spans="1:11" s="220" customFormat="1" ht="46.2" customHeight="1" thickBot="1" x14ac:dyDescent="0.35">
      <c r="A115" s="260">
        <v>249906004</v>
      </c>
      <c r="B115" s="261">
        <v>20</v>
      </c>
      <c r="C115" s="262" t="s">
        <v>161</v>
      </c>
      <c r="D115" s="364">
        <v>910006916.38999999</v>
      </c>
      <c r="E115" s="365">
        <v>0</v>
      </c>
      <c r="F115" s="364">
        <f t="shared" si="3"/>
        <v>910006916.38999999</v>
      </c>
      <c r="G115" s="366">
        <v>899440129.25</v>
      </c>
      <c r="J115" s="302"/>
    </row>
    <row r="116" spans="1:11" ht="16.2" thickBot="1" x14ac:dyDescent="0.35">
      <c r="A116" s="761" t="s">
        <v>82</v>
      </c>
      <c r="B116" s="762"/>
      <c r="C116" s="784"/>
      <c r="D116" s="367">
        <f>+D10+D89</f>
        <v>27826819386.059998</v>
      </c>
      <c r="E116" s="368">
        <f>+E10+E89</f>
        <v>0</v>
      </c>
      <c r="F116" s="367">
        <f>+F10+F89</f>
        <v>27826819386.059998</v>
      </c>
      <c r="G116" s="367">
        <f>+G10+G89</f>
        <v>27475728395.919998</v>
      </c>
    </row>
    <row r="117" spans="1:11" x14ac:dyDescent="0.3">
      <c r="A117" s="222"/>
      <c r="G117" s="223"/>
    </row>
    <row r="118" spans="1:11" x14ac:dyDescent="0.3">
      <c r="A118" s="222"/>
      <c r="G118" s="223"/>
    </row>
    <row r="119" spans="1:11" x14ac:dyDescent="0.3">
      <c r="A119" s="222"/>
      <c r="G119" s="223"/>
    </row>
    <row r="120" spans="1:11" x14ac:dyDescent="0.3">
      <c r="A120" s="222"/>
      <c r="G120" s="223"/>
    </row>
    <row r="121" spans="1:11" x14ac:dyDescent="0.3">
      <c r="A121" s="369" t="s">
        <v>83</v>
      </c>
      <c r="B121" s="370"/>
      <c r="C121" s="370"/>
      <c r="D121" s="370"/>
      <c r="E121" s="371" t="s">
        <v>84</v>
      </c>
      <c r="F121" s="371"/>
      <c r="G121" s="372"/>
    </row>
    <row r="122" spans="1:11" x14ac:dyDescent="0.3">
      <c r="A122" s="373" t="s">
        <v>193</v>
      </c>
      <c r="B122" s="370"/>
      <c r="C122" s="370"/>
      <c r="D122" s="370"/>
      <c r="E122" s="374" t="s">
        <v>85</v>
      </c>
      <c r="F122" s="374"/>
      <c r="G122" s="375"/>
    </row>
    <row r="123" spans="1:11" x14ac:dyDescent="0.3">
      <c r="A123" s="373" t="s">
        <v>194</v>
      </c>
      <c r="B123" s="370"/>
      <c r="C123" s="370"/>
      <c r="D123" s="376"/>
      <c r="E123" s="377" t="s">
        <v>86</v>
      </c>
      <c r="F123" s="371"/>
      <c r="G123" s="372"/>
    </row>
    <row r="124" spans="1:11" x14ac:dyDescent="0.3">
      <c r="A124" s="373"/>
      <c r="B124" s="370"/>
      <c r="C124" s="370"/>
      <c r="D124" s="370"/>
      <c r="E124" s="374"/>
      <c r="F124" s="374"/>
      <c r="G124" s="375"/>
    </row>
    <row r="125" spans="1:11" x14ac:dyDescent="0.3">
      <c r="A125" s="369"/>
      <c r="B125" s="370"/>
      <c r="C125" s="370"/>
      <c r="D125" s="377"/>
      <c r="E125" s="378"/>
      <c r="F125" s="377"/>
      <c r="G125" s="372"/>
    </row>
    <row r="126" spans="1:11" x14ac:dyDescent="0.3">
      <c r="A126" s="373"/>
      <c r="B126" s="370"/>
      <c r="C126" s="370"/>
      <c r="D126" s="377"/>
      <c r="E126" s="378"/>
      <c r="F126" s="377"/>
      <c r="G126" s="372"/>
    </row>
    <row r="127" spans="1:11" x14ac:dyDescent="0.3">
      <c r="A127" s="373" t="s">
        <v>87</v>
      </c>
      <c r="B127" s="370"/>
      <c r="C127" s="370"/>
      <c r="D127" s="221" t="s">
        <v>88</v>
      </c>
      <c r="F127" s="370" t="s">
        <v>84</v>
      </c>
      <c r="G127" s="379"/>
    </row>
    <row r="128" spans="1:11" x14ac:dyDescent="0.3">
      <c r="A128" s="373" t="s">
        <v>89</v>
      </c>
      <c r="B128" s="370"/>
      <c r="C128" s="370"/>
      <c r="D128" s="315" t="s">
        <v>90</v>
      </c>
      <c r="F128" s="374" t="s">
        <v>91</v>
      </c>
      <c r="G128" s="372"/>
    </row>
    <row r="129" spans="1:7" x14ac:dyDescent="0.3">
      <c r="A129" s="373" t="s">
        <v>92</v>
      </c>
      <c r="B129" s="370"/>
      <c r="C129" s="370"/>
      <c r="D129" s="315" t="s">
        <v>93</v>
      </c>
      <c r="F129" s="377" t="s">
        <v>94</v>
      </c>
      <c r="G129" s="372"/>
    </row>
    <row r="130" spans="1:7" ht="15" thickBot="1" x14ac:dyDescent="0.35">
      <c r="A130" s="226"/>
      <c r="B130" s="227"/>
      <c r="C130" s="227"/>
      <c r="D130" s="227"/>
      <c r="E130" s="229"/>
      <c r="F130" s="229"/>
      <c r="G130" s="230"/>
    </row>
  </sheetData>
  <mergeCells count="118">
    <mergeCell ref="HP105:HV105"/>
    <mergeCell ref="HW105:IC105"/>
    <mergeCell ref="ID105:IJ105"/>
    <mergeCell ref="IK105:IQ105"/>
    <mergeCell ref="IR105:IU105"/>
    <mergeCell ref="A116:C116"/>
    <mergeCell ref="FZ105:GF105"/>
    <mergeCell ref="GG105:GM105"/>
    <mergeCell ref="GN105:GT105"/>
    <mergeCell ref="GU105:HA105"/>
    <mergeCell ref="HB105:HH105"/>
    <mergeCell ref="HI105:HO105"/>
    <mergeCell ref="EJ105:EP105"/>
    <mergeCell ref="EQ105:EW105"/>
    <mergeCell ref="EX105:FD105"/>
    <mergeCell ref="FE105:FK105"/>
    <mergeCell ref="FL105:FR105"/>
    <mergeCell ref="FS105:FY105"/>
    <mergeCell ref="CT105:CZ105"/>
    <mergeCell ref="DA105:DG105"/>
    <mergeCell ref="DH105:DN105"/>
    <mergeCell ref="DO105:DU105"/>
    <mergeCell ref="DV105:EB105"/>
    <mergeCell ref="EC105:EI105"/>
    <mergeCell ref="BD105:BJ105"/>
    <mergeCell ref="BK105:BQ105"/>
    <mergeCell ref="BR105:BX105"/>
    <mergeCell ref="BY105:CE105"/>
    <mergeCell ref="CF105:CL105"/>
    <mergeCell ref="CM105:CS105"/>
    <mergeCell ref="IK104:IQ104"/>
    <mergeCell ref="IR104:IU104"/>
    <mergeCell ref="A105:G105"/>
    <mergeCell ref="H105:M105"/>
    <mergeCell ref="N105:T105"/>
    <mergeCell ref="U105:AA105"/>
    <mergeCell ref="AB105:AH105"/>
    <mergeCell ref="AI105:AO105"/>
    <mergeCell ref="AP105:AV105"/>
    <mergeCell ref="AW105:BC105"/>
    <mergeCell ref="GU104:HA104"/>
    <mergeCell ref="HB104:HH104"/>
    <mergeCell ref="HI104:HO104"/>
    <mergeCell ref="HP104:HV104"/>
    <mergeCell ref="HW104:IC104"/>
    <mergeCell ref="ID104:IJ104"/>
    <mergeCell ref="FE104:FK104"/>
    <mergeCell ref="FL104:FR104"/>
    <mergeCell ref="FS104:FY104"/>
    <mergeCell ref="FZ104:GF104"/>
    <mergeCell ref="GG104:GM104"/>
    <mergeCell ref="GN104:GT104"/>
    <mergeCell ref="DO104:DU104"/>
    <mergeCell ref="DV104:EB104"/>
    <mergeCell ref="EC104:EI104"/>
    <mergeCell ref="EJ104:EP104"/>
    <mergeCell ref="EQ104:EW104"/>
    <mergeCell ref="EX104:FD104"/>
    <mergeCell ref="BY104:CE104"/>
    <mergeCell ref="CF104:CL104"/>
    <mergeCell ref="CM104:CS104"/>
    <mergeCell ref="CT104:CZ104"/>
    <mergeCell ref="DA104:DG104"/>
    <mergeCell ref="DH104:DN104"/>
    <mergeCell ref="AI104:AO104"/>
    <mergeCell ref="AP104:AV104"/>
    <mergeCell ref="AW104:BC104"/>
    <mergeCell ref="BD104:BJ104"/>
    <mergeCell ref="BK104:BQ104"/>
    <mergeCell ref="BR104:BX104"/>
    <mergeCell ref="A75:G75"/>
    <mergeCell ref="A104:G104"/>
    <mergeCell ref="H104:M104"/>
    <mergeCell ref="N104:T104"/>
    <mergeCell ref="U104:AA104"/>
    <mergeCell ref="AB104:AH104"/>
    <mergeCell ref="HI74:HO74"/>
    <mergeCell ref="HP74:HV74"/>
    <mergeCell ref="HW74:IC74"/>
    <mergeCell ref="EC74:EI74"/>
    <mergeCell ref="EJ74:EP74"/>
    <mergeCell ref="EQ74:EW74"/>
    <mergeCell ref="EX74:FD74"/>
    <mergeCell ref="FE74:FK74"/>
    <mergeCell ref="FL74:FR74"/>
    <mergeCell ref="CM74:CS74"/>
    <mergeCell ref="CT74:CZ74"/>
    <mergeCell ref="DA74:DG74"/>
    <mergeCell ref="DH74:DN74"/>
    <mergeCell ref="DO74:DU74"/>
    <mergeCell ref="DV74:EB74"/>
    <mergeCell ref="AW74:BC74"/>
    <mergeCell ref="BD74:BJ74"/>
    <mergeCell ref="BK74:BQ74"/>
    <mergeCell ref="ID74:IJ74"/>
    <mergeCell ref="IK74:IQ74"/>
    <mergeCell ref="IR74:IU74"/>
    <mergeCell ref="FS74:FY74"/>
    <mergeCell ref="FZ74:GF74"/>
    <mergeCell ref="GG74:GM74"/>
    <mergeCell ref="GN74:GT74"/>
    <mergeCell ref="GU74:HA74"/>
    <mergeCell ref="HB74:HH74"/>
    <mergeCell ref="A2:G2"/>
    <mergeCell ref="A3:G3"/>
    <mergeCell ref="A30:G30"/>
    <mergeCell ref="A31:G31"/>
    <mergeCell ref="A32:G32"/>
    <mergeCell ref="A74:G74"/>
    <mergeCell ref="BR74:BX74"/>
    <mergeCell ref="BY74:CE74"/>
    <mergeCell ref="CF74:CL74"/>
    <mergeCell ref="H74:M74"/>
    <mergeCell ref="N74:T74"/>
    <mergeCell ref="U74:AA74"/>
    <mergeCell ref="AB74:AH74"/>
    <mergeCell ref="AI74:AO74"/>
    <mergeCell ref="AP74:AV74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0" orientation="landscape" horizontalDpi="4294967294" r:id="rId1"/>
  <rowBreaks count="3" manualBreakCount="3">
    <brk id="28" max="16383" man="1"/>
    <brk id="72" max="16383" man="1"/>
    <brk id="102" max="6" man="1"/>
  </rowBreaks>
  <colBreaks count="1" manualBreakCount="1">
    <brk id="7" min="1" max="655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129"/>
  <sheetViews>
    <sheetView zoomScaleNormal="100" workbookViewId="0">
      <selection activeCell="F8" sqref="F8"/>
    </sheetView>
  </sheetViews>
  <sheetFormatPr baseColWidth="10" defaultColWidth="11.44140625" defaultRowHeight="14.4" x14ac:dyDescent="0.3"/>
  <cols>
    <col min="1" max="1" width="20.33203125" style="532" customWidth="1"/>
    <col min="2" max="2" width="7.33203125" style="532" customWidth="1"/>
    <col min="3" max="3" width="51.44140625" style="532" customWidth="1"/>
    <col min="4" max="4" width="23.44140625" style="534" customWidth="1"/>
    <col min="5" max="5" width="19.44140625" style="620" customWidth="1"/>
    <col min="6" max="6" width="20" style="534" customWidth="1"/>
    <col min="7" max="7" width="25.109375" style="534" customWidth="1"/>
    <col min="8" max="8" width="4.44140625" style="532" customWidth="1"/>
    <col min="9" max="256" width="11.44140625" style="532"/>
    <col min="257" max="257" width="20.33203125" style="532" customWidth="1"/>
    <col min="258" max="258" width="7.33203125" style="532" customWidth="1"/>
    <col min="259" max="259" width="51.44140625" style="532" customWidth="1"/>
    <col min="260" max="260" width="23.44140625" style="532" customWidth="1"/>
    <col min="261" max="261" width="19.44140625" style="532" customWidth="1"/>
    <col min="262" max="262" width="20" style="532" customWidth="1"/>
    <col min="263" max="263" width="25.109375" style="532" customWidth="1"/>
    <col min="264" max="264" width="4.44140625" style="532" customWidth="1"/>
    <col min="265" max="512" width="11.44140625" style="532"/>
    <col min="513" max="513" width="20.33203125" style="532" customWidth="1"/>
    <col min="514" max="514" width="7.33203125" style="532" customWidth="1"/>
    <col min="515" max="515" width="51.44140625" style="532" customWidth="1"/>
    <col min="516" max="516" width="23.44140625" style="532" customWidth="1"/>
    <col min="517" max="517" width="19.44140625" style="532" customWidth="1"/>
    <col min="518" max="518" width="20" style="532" customWidth="1"/>
    <col min="519" max="519" width="25.109375" style="532" customWidth="1"/>
    <col min="520" max="520" width="4.44140625" style="532" customWidth="1"/>
    <col min="521" max="768" width="11.44140625" style="532"/>
    <col min="769" max="769" width="20.33203125" style="532" customWidth="1"/>
    <col min="770" max="770" width="7.33203125" style="532" customWidth="1"/>
    <col min="771" max="771" width="51.44140625" style="532" customWidth="1"/>
    <col min="772" max="772" width="23.44140625" style="532" customWidth="1"/>
    <col min="773" max="773" width="19.44140625" style="532" customWidth="1"/>
    <col min="774" max="774" width="20" style="532" customWidth="1"/>
    <col min="775" max="775" width="25.109375" style="532" customWidth="1"/>
    <col min="776" max="776" width="4.44140625" style="532" customWidth="1"/>
    <col min="777" max="1024" width="11.44140625" style="532"/>
    <col min="1025" max="1025" width="20.33203125" style="532" customWidth="1"/>
    <col min="1026" max="1026" width="7.33203125" style="532" customWidth="1"/>
    <col min="1027" max="1027" width="51.44140625" style="532" customWidth="1"/>
    <col min="1028" max="1028" width="23.44140625" style="532" customWidth="1"/>
    <col min="1029" max="1029" width="19.44140625" style="532" customWidth="1"/>
    <col min="1030" max="1030" width="20" style="532" customWidth="1"/>
    <col min="1031" max="1031" width="25.109375" style="532" customWidth="1"/>
    <col min="1032" max="1032" width="4.44140625" style="532" customWidth="1"/>
    <col min="1033" max="1280" width="11.44140625" style="532"/>
    <col min="1281" max="1281" width="20.33203125" style="532" customWidth="1"/>
    <col min="1282" max="1282" width="7.33203125" style="532" customWidth="1"/>
    <col min="1283" max="1283" width="51.44140625" style="532" customWidth="1"/>
    <col min="1284" max="1284" width="23.44140625" style="532" customWidth="1"/>
    <col min="1285" max="1285" width="19.44140625" style="532" customWidth="1"/>
    <col min="1286" max="1286" width="20" style="532" customWidth="1"/>
    <col min="1287" max="1287" width="25.109375" style="532" customWidth="1"/>
    <col min="1288" max="1288" width="4.44140625" style="532" customWidth="1"/>
    <col min="1289" max="1536" width="11.44140625" style="532"/>
    <col min="1537" max="1537" width="20.33203125" style="532" customWidth="1"/>
    <col min="1538" max="1538" width="7.33203125" style="532" customWidth="1"/>
    <col min="1539" max="1539" width="51.44140625" style="532" customWidth="1"/>
    <col min="1540" max="1540" width="23.44140625" style="532" customWidth="1"/>
    <col min="1541" max="1541" width="19.44140625" style="532" customWidth="1"/>
    <col min="1542" max="1542" width="20" style="532" customWidth="1"/>
    <col min="1543" max="1543" width="25.109375" style="532" customWidth="1"/>
    <col min="1544" max="1544" width="4.44140625" style="532" customWidth="1"/>
    <col min="1545" max="1792" width="11.44140625" style="532"/>
    <col min="1793" max="1793" width="20.33203125" style="532" customWidth="1"/>
    <col min="1794" max="1794" width="7.33203125" style="532" customWidth="1"/>
    <col min="1795" max="1795" width="51.44140625" style="532" customWidth="1"/>
    <col min="1796" max="1796" width="23.44140625" style="532" customWidth="1"/>
    <col min="1797" max="1797" width="19.44140625" style="532" customWidth="1"/>
    <col min="1798" max="1798" width="20" style="532" customWidth="1"/>
    <col min="1799" max="1799" width="25.109375" style="532" customWidth="1"/>
    <col min="1800" max="1800" width="4.44140625" style="532" customWidth="1"/>
    <col min="1801" max="2048" width="11.44140625" style="532"/>
    <col min="2049" max="2049" width="20.33203125" style="532" customWidth="1"/>
    <col min="2050" max="2050" width="7.33203125" style="532" customWidth="1"/>
    <col min="2051" max="2051" width="51.44140625" style="532" customWidth="1"/>
    <col min="2052" max="2052" width="23.44140625" style="532" customWidth="1"/>
    <col min="2053" max="2053" width="19.44140625" style="532" customWidth="1"/>
    <col min="2054" max="2054" width="20" style="532" customWidth="1"/>
    <col min="2055" max="2055" width="25.109375" style="532" customWidth="1"/>
    <col min="2056" max="2056" width="4.44140625" style="532" customWidth="1"/>
    <col min="2057" max="2304" width="11.44140625" style="532"/>
    <col min="2305" max="2305" width="20.33203125" style="532" customWidth="1"/>
    <col min="2306" max="2306" width="7.33203125" style="532" customWidth="1"/>
    <col min="2307" max="2307" width="51.44140625" style="532" customWidth="1"/>
    <col min="2308" max="2308" width="23.44140625" style="532" customWidth="1"/>
    <col min="2309" max="2309" width="19.44140625" style="532" customWidth="1"/>
    <col min="2310" max="2310" width="20" style="532" customWidth="1"/>
    <col min="2311" max="2311" width="25.109375" style="532" customWidth="1"/>
    <col min="2312" max="2312" width="4.44140625" style="532" customWidth="1"/>
    <col min="2313" max="2560" width="11.44140625" style="532"/>
    <col min="2561" max="2561" width="20.33203125" style="532" customWidth="1"/>
    <col min="2562" max="2562" width="7.33203125" style="532" customWidth="1"/>
    <col min="2563" max="2563" width="51.44140625" style="532" customWidth="1"/>
    <col min="2564" max="2564" width="23.44140625" style="532" customWidth="1"/>
    <col min="2565" max="2565" width="19.44140625" style="532" customWidth="1"/>
    <col min="2566" max="2566" width="20" style="532" customWidth="1"/>
    <col min="2567" max="2567" width="25.109375" style="532" customWidth="1"/>
    <col min="2568" max="2568" width="4.44140625" style="532" customWidth="1"/>
    <col min="2569" max="2816" width="11.44140625" style="532"/>
    <col min="2817" max="2817" width="20.33203125" style="532" customWidth="1"/>
    <col min="2818" max="2818" width="7.33203125" style="532" customWidth="1"/>
    <col min="2819" max="2819" width="51.44140625" style="532" customWidth="1"/>
    <col min="2820" max="2820" width="23.44140625" style="532" customWidth="1"/>
    <col min="2821" max="2821" width="19.44140625" style="532" customWidth="1"/>
    <col min="2822" max="2822" width="20" style="532" customWidth="1"/>
    <col min="2823" max="2823" width="25.109375" style="532" customWidth="1"/>
    <col min="2824" max="2824" width="4.44140625" style="532" customWidth="1"/>
    <col min="2825" max="3072" width="11.44140625" style="532"/>
    <col min="3073" max="3073" width="20.33203125" style="532" customWidth="1"/>
    <col min="3074" max="3074" width="7.33203125" style="532" customWidth="1"/>
    <col min="3075" max="3075" width="51.44140625" style="532" customWidth="1"/>
    <col min="3076" max="3076" width="23.44140625" style="532" customWidth="1"/>
    <col min="3077" max="3077" width="19.44140625" style="532" customWidth="1"/>
    <col min="3078" max="3078" width="20" style="532" customWidth="1"/>
    <col min="3079" max="3079" width="25.109375" style="532" customWidth="1"/>
    <col min="3080" max="3080" width="4.44140625" style="532" customWidth="1"/>
    <col min="3081" max="3328" width="11.44140625" style="532"/>
    <col min="3329" max="3329" width="20.33203125" style="532" customWidth="1"/>
    <col min="3330" max="3330" width="7.33203125" style="532" customWidth="1"/>
    <col min="3331" max="3331" width="51.44140625" style="532" customWidth="1"/>
    <col min="3332" max="3332" width="23.44140625" style="532" customWidth="1"/>
    <col min="3333" max="3333" width="19.44140625" style="532" customWidth="1"/>
    <col min="3334" max="3334" width="20" style="532" customWidth="1"/>
    <col min="3335" max="3335" width="25.109375" style="532" customWidth="1"/>
    <col min="3336" max="3336" width="4.44140625" style="532" customWidth="1"/>
    <col min="3337" max="3584" width="11.44140625" style="532"/>
    <col min="3585" max="3585" width="20.33203125" style="532" customWidth="1"/>
    <col min="3586" max="3586" width="7.33203125" style="532" customWidth="1"/>
    <col min="3587" max="3587" width="51.44140625" style="532" customWidth="1"/>
    <col min="3588" max="3588" width="23.44140625" style="532" customWidth="1"/>
    <col min="3589" max="3589" width="19.44140625" style="532" customWidth="1"/>
    <col min="3590" max="3590" width="20" style="532" customWidth="1"/>
    <col min="3591" max="3591" width="25.109375" style="532" customWidth="1"/>
    <col min="3592" max="3592" width="4.44140625" style="532" customWidth="1"/>
    <col min="3593" max="3840" width="11.44140625" style="532"/>
    <col min="3841" max="3841" width="20.33203125" style="532" customWidth="1"/>
    <col min="3842" max="3842" width="7.33203125" style="532" customWidth="1"/>
    <col min="3843" max="3843" width="51.44140625" style="532" customWidth="1"/>
    <col min="3844" max="3844" width="23.44140625" style="532" customWidth="1"/>
    <col min="3845" max="3845" width="19.44140625" style="532" customWidth="1"/>
    <col min="3846" max="3846" width="20" style="532" customWidth="1"/>
    <col min="3847" max="3847" width="25.109375" style="532" customWidth="1"/>
    <col min="3848" max="3848" width="4.44140625" style="532" customWidth="1"/>
    <col min="3849" max="4096" width="11.44140625" style="532"/>
    <col min="4097" max="4097" width="20.33203125" style="532" customWidth="1"/>
    <col min="4098" max="4098" width="7.33203125" style="532" customWidth="1"/>
    <col min="4099" max="4099" width="51.44140625" style="532" customWidth="1"/>
    <col min="4100" max="4100" width="23.44140625" style="532" customWidth="1"/>
    <col min="4101" max="4101" width="19.44140625" style="532" customWidth="1"/>
    <col min="4102" max="4102" width="20" style="532" customWidth="1"/>
    <col min="4103" max="4103" width="25.109375" style="532" customWidth="1"/>
    <col min="4104" max="4104" width="4.44140625" style="532" customWidth="1"/>
    <col min="4105" max="4352" width="11.44140625" style="532"/>
    <col min="4353" max="4353" width="20.33203125" style="532" customWidth="1"/>
    <col min="4354" max="4354" width="7.33203125" style="532" customWidth="1"/>
    <col min="4355" max="4355" width="51.44140625" style="532" customWidth="1"/>
    <col min="4356" max="4356" width="23.44140625" style="532" customWidth="1"/>
    <col min="4357" max="4357" width="19.44140625" style="532" customWidth="1"/>
    <col min="4358" max="4358" width="20" style="532" customWidth="1"/>
    <col min="4359" max="4359" width="25.109375" style="532" customWidth="1"/>
    <col min="4360" max="4360" width="4.44140625" style="532" customWidth="1"/>
    <col min="4361" max="4608" width="11.44140625" style="532"/>
    <col min="4609" max="4609" width="20.33203125" style="532" customWidth="1"/>
    <col min="4610" max="4610" width="7.33203125" style="532" customWidth="1"/>
    <col min="4611" max="4611" width="51.44140625" style="532" customWidth="1"/>
    <col min="4612" max="4612" width="23.44140625" style="532" customWidth="1"/>
    <col min="4613" max="4613" width="19.44140625" style="532" customWidth="1"/>
    <col min="4614" max="4614" width="20" style="532" customWidth="1"/>
    <col min="4615" max="4615" width="25.109375" style="532" customWidth="1"/>
    <col min="4616" max="4616" width="4.44140625" style="532" customWidth="1"/>
    <col min="4617" max="4864" width="11.44140625" style="532"/>
    <col min="4865" max="4865" width="20.33203125" style="532" customWidth="1"/>
    <col min="4866" max="4866" width="7.33203125" style="532" customWidth="1"/>
    <col min="4867" max="4867" width="51.44140625" style="532" customWidth="1"/>
    <col min="4868" max="4868" width="23.44140625" style="532" customWidth="1"/>
    <col min="4869" max="4869" width="19.44140625" style="532" customWidth="1"/>
    <col min="4870" max="4870" width="20" style="532" customWidth="1"/>
    <col min="4871" max="4871" width="25.109375" style="532" customWidth="1"/>
    <col min="4872" max="4872" width="4.44140625" style="532" customWidth="1"/>
    <col min="4873" max="5120" width="11.44140625" style="532"/>
    <col min="5121" max="5121" width="20.33203125" style="532" customWidth="1"/>
    <col min="5122" max="5122" width="7.33203125" style="532" customWidth="1"/>
    <col min="5123" max="5123" width="51.44140625" style="532" customWidth="1"/>
    <col min="5124" max="5124" width="23.44140625" style="532" customWidth="1"/>
    <col min="5125" max="5125" width="19.44140625" style="532" customWidth="1"/>
    <col min="5126" max="5126" width="20" style="532" customWidth="1"/>
    <col min="5127" max="5127" width="25.109375" style="532" customWidth="1"/>
    <col min="5128" max="5128" width="4.44140625" style="532" customWidth="1"/>
    <col min="5129" max="5376" width="11.44140625" style="532"/>
    <col min="5377" max="5377" width="20.33203125" style="532" customWidth="1"/>
    <col min="5378" max="5378" width="7.33203125" style="532" customWidth="1"/>
    <col min="5379" max="5379" width="51.44140625" style="532" customWidth="1"/>
    <col min="5380" max="5380" width="23.44140625" style="532" customWidth="1"/>
    <col min="5381" max="5381" width="19.44140625" style="532" customWidth="1"/>
    <col min="5382" max="5382" width="20" style="532" customWidth="1"/>
    <col min="5383" max="5383" width="25.109375" style="532" customWidth="1"/>
    <col min="5384" max="5384" width="4.44140625" style="532" customWidth="1"/>
    <col min="5385" max="5632" width="11.44140625" style="532"/>
    <col min="5633" max="5633" width="20.33203125" style="532" customWidth="1"/>
    <col min="5634" max="5634" width="7.33203125" style="532" customWidth="1"/>
    <col min="5635" max="5635" width="51.44140625" style="532" customWidth="1"/>
    <col min="5636" max="5636" width="23.44140625" style="532" customWidth="1"/>
    <col min="5637" max="5637" width="19.44140625" style="532" customWidth="1"/>
    <col min="5638" max="5638" width="20" style="532" customWidth="1"/>
    <col min="5639" max="5639" width="25.109375" style="532" customWidth="1"/>
    <col min="5640" max="5640" width="4.44140625" style="532" customWidth="1"/>
    <col min="5641" max="5888" width="11.44140625" style="532"/>
    <col min="5889" max="5889" width="20.33203125" style="532" customWidth="1"/>
    <col min="5890" max="5890" width="7.33203125" style="532" customWidth="1"/>
    <col min="5891" max="5891" width="51.44140625" style="532" customWidth="1"/>
    <col min="5892" max="5892" width="23.44140625" style="532" customWidth="1"/>
    <col min="5893" max="5893" width="19.44140625" style="532" customWidth="1"/>
    <col min="5894" max="5894" width="20" style="532" customWidth="1"/>
    <col min="5895" max="5895" width="25.109375" style="532" customWidth="1"/>
    <col min="5896" max="5896" width="4.44140625" style="532" customWidth="1"/>
    <col min="5897" max="6144" width="11.44140625" style="532"/>
    <col min="6145" max="6145" width="20.33203125" style="532" customWidth="1"/>
    <col min="6146" max="6146" width="7.33203125" style="532" customWidth="1"/>
    <col min="6147" max="6147" width="51.44140625" style="532" customWidth="1"/>
    <col min="6148" max="6148" width="23.44140625" style="532" customWidth="1"/>
    <col min="6149" max="6149" width="19.44140625" style="532" customWidth="1"/>
    <col min="6150" max="6150" width="20" style="532" customWidth="1"/>
    <col min="6151" max="6151" width="25.109375" style="532" customWidth="1"/>
    <col min="6152" max="6152" width="4.44140625" style="532" customWidth="1"/>
    <col min="6153" max="6400" width="11.44140625" style="532"/>
    <col min="6401" max="6401" width="20.33203125" style="532" customWidth="1"/>
    <col min="6402" max="6402" width="7.33203125" style="532" customWidth="1"/>
    <col min="6403" max="6403" width="51.44140625" style="532" customWidth="1"/>
    <col min="6404" max="6404" width="23.44140625" style="532" customWidth="1"/>
    <col min="6405" max="6405" width="19.44140625" style="532" customWidth="1"/>
    <col min="6406" max="6406" width="20" style="532" customWidth="1"/>
    <col min="6407" max="6407" width="25.109375" style="532" customWidth="1"/>
    <col min="6408" max="6408" width="4.44140625" style="532" customWidth="1"/>
    <col min="6409" max="6656" width="11.44140625" style="532"/>
    <col min="6657" max="6657" width="20.33203125" style="532" customWidth="1"/>
    <col min="6658" max="6658" width="7.33203125" style="532" customWidth="1"/>
    <col min="6659" max="6659" width="51.44140625" style="532" customWidth="1"/>
    <col min="6660" max="6660" width="23.44140625" style="532" customWidth="1"/>
    <col min="6661" max="6661" width="19.44140625" style="532" customWidth="1"/>
    <col min="6662" max="6662" width="20" style="532" customWidth="1"/>
    <col min="6663" max="6663" width="25.109375" style="532" customWidth="1"/>
    <col min="6664" max="6664" width="4.44140625" style="532" customWidth="1"/>
    <col min="6665" max="6912" width="11.44140625" style="532"/>
    <col min="6913" max="6913" width="20.33203125" style="532" customWidth="1"/>
    <col min="6914" max="6914" width="7.33203125" style="532" customWidth="1"/>
    <col min="6915" max="6915" width="51.44140625" style="532" customWidth="1"/>
    <col min="6916" max="6916" width="23.44140625" style="532" customWidth="1"/>
    <col min="6917" max="6917" width="19.44140625" style="532" customWidth="1"/>
    <col min="6918" max="6918" width="20" style="532" customWidth="1"/>
    <col min="6919" max="6919" width="25.109375" style="532" customWidth="1"/>
    <col min="6920" max="6920" width="4.44140625" style="532" customWidth="1"/>
    <col min="6921" max="7168" width="11.44140625" style="532"/>
    <col min="7169" max="7169" width="20.33203125" style="532" customWidth="1"/>
    <col min="7170" max="7170" width="7.33203125" style="532" customWidth="1"/>
    <col min="7171" max="7171" width="51.44140625" style="532" customWidth="1"/>
    <col min="7172" max="7172" width="23.44140625" style="532" customWidth="1"/>
    <col min="7173" max="7173" width="19.44140625" style="532" customWidth="1"/>
    <col min="7174" max="7174" width="20" style="532" customWidth="1"/>
    <col min="7175" max="7175" width="25.109375" style="532" customWidth="1"/>
    <col min="7176" max="7176" width="4.44140625" style="532" customWidth="1"/>
    <col min="7177" max="7424" width="11.44140625" style="532"/>
    <col min="7425" max="7425" width="20.33203125" style="532" customWidth="1"/>
    <col min="7426" max="7426" width="7.33203125" style="532" customWidth="1"/>
    <col min="7427" max="7427" width="51.44140625" style="532" customWidth="1"/>
    <col min="7428" max="7428" width="23.44140625" style="532" customWidth="1"/>
    <col min="7429" max="7429" width="19.44140625" style="532" customWidth="1"/>
    <col min="7430" max="7430" width="20" style="532" customWidth="1"/>
    <col min="7431" max="7431" width="25.109375" style="532" customWidth="1"/>
    <col min="7432" max="7432" width="4.44140625" style="532" customWidth="1"/>
    <col min="7433" max="7680" width="11.44140625" style="532"/>
    <col min="7681" max="7681" width="20.33203125" style="532" customWidth="1"/>
    <col min="7682" max="7682" width="7.33203125" style="532" customWidth="1"/>
    <col min="7683" max="7683" width="51.44140625" style="532" customWidth="1"/>
    <col min="7684" max="7684" width="23.44140625" style="532" customWidth="1"/>
    <col min="7685" max="7685" width="19.44140625" style="532" customWidth="1"/>
    <col min="7686" max="7686" width="20" style="532" customWidth="1"/>
    <col min="7687" max="7687" width="25.109375" style="532" customWidth="1"/>
    <col min="7688" max="7688" width="4.44140625" style="532" customWidth="1"/>
    <col min="7689" max="7936" width="11.44140625" style="532"/>
    <col min="7937" max="7937" width="20.33203125" style="532" customWidth="1"/>
    <col min="7938" max="7938" width="7.33203125" style="532" customWidth="1"/>
    <col min="7939" max="7939" width="51.44140625" style="532" customWidth="1"/>
    <col min="7940" max="7940" width="23.44140625" style="532" customWidth="1"/>
    <col min="7941" max="7941" width="19.44140625" style="532" customWidth="1"/>
    <col min="7942" max="7942" width="20" style="532" customWidth="1"/>
    <col min="7943" max="7943" width="25.109375" style="532" customWidth="1"/>
    <col min="7944" max="7944" width="4.44140625" style="532" customWidth="1"/>
    <col min="7945" max="8192" width="11.44140625" style="532"/>
    <col min="8193" max="8193" width="20.33203125" style="532" customWidth="1"/>
    <col min="8194" max="8194" width="7.33203125" style="532" customWidth="1"/>
    <col min="8195" max="8195" width="51.44140625" style="532" customWidth="1"/>
    <col min="8196" max="8196" width="23.44140625" style="532" customWidth="1"/>
    <col min="8197" max="8197" width="19.44140625" style="532" customWidth="1"/>
    <col min="8198" max="8198" width="20" style="532" customWidth="1"/>
    <col min="8199" max="8199" width="25.109375" style="532" customWidth="1"/>
    <col min="8200" max="8200" width="4.44140625" style="532" customWidth="1"/>
    <col min="8201" max="8448" width="11.44140625" style="532"/>
    <col min="8449" max="8449" width="20.33203125" style="532" customWidth="1"/>
    <col min="8450" max="8450" width="7.33203125" style="532" customWidth="1"/>
    <col min="8451" max="8451" width="51.44140625" style="532" customWidth="1"/>
    <col min="8452" max="8452" width="23.44140625" style="532" customWidth="1"/>
    <col min="8453" max="8453" width="19.44140625" style="532" customWidth="1"/>
    <col min="8454" max="8454" width="20" style="532" customWidth="1"/>
    <col min="8455" max="8455" width="25.109375" style="532" customWidth="1"/>
    <col min="8456" max="8456" width="4.44140625" style="532" customWidth="1"/>
    <col min="8457" max="8704" width="11.44140625" style="532"/>
    <col min="8705" max="8705" width="20.33203125" style="532" customWidth="1"/>
    <col min="8706" max="8706" width="7.33203125" style="532" customWidth="1"/>
    <col min="8707" max="8707" width="51.44140625" style="532" customWidth="1"/>
    <col min="8708" max="8708" width="23.44140625" style="532" customWidth="1"/>
    <col min="8709" max="8709" width="19.44140625" style="532" customWidth="1"/>
    <col min="8710" max="8710" width="20" style="532" customWidth="1"/>
    <col min="8711" max="8711" width="25.109375" style="532" customWidth="1"/>
    <col min="8712" max="8712" width="4.44140625" style="532" customWidth="1"/>
    <col min="8713" max="8960" width="11.44140625" style="532"/>
    <col min="8961" max="8961" width="20.33203125" style="532" customWidth="1"/>
    <col min="8962" max="8962" width="7.33203125" style="532" customWidth="1"/>
    <col min="8963" max="8963" width="51.44140625" style="532" customWidth="1"/>
    <col min="8964" max="8964" width="23.44140625" style="532" customWidth="1"/>
    <col min="8965" max="8965" width="19.44140625" style="532" customWidth="1"/>
    <col min="8966" max="8966" width="20" style="532" customWidth="1"/>
    <col min="8967" max="8967" width="25.109375" style="532" customWidth="1"/>
    <col min="8968" max="8968" width="4.44140625" style="532" customWidth="1"/>
    <col min="8969" max="9216" width="11.44140625" style="532"/>
    <col min="9217" max="9217" width="20.33203125" style="532" customWidth="1"/>
    <col min="9218" max="9218" width="7.33203125" style="532" customWidth="1"/>
    <col min="9219" max="9219" width="51.44140625" style="532" customWidth="1"/>
    <col min="9220" max="9220" width="23.44140625" style="532" customWidth="1"/>
    <col min="9221" max="9221" width="19.44140625" style="532" customWidth="1"/>
    <col min="9222" max="9222" width="20" style="532" customWidth="1"/>
    <col min="9223" max="9223" width="25.109375" style="532" customWidth="1"/>
    <col min="9224" max="9224" width="4.44140625" style="532" customWidth="1"/>
    <col min="9225" max="9472" width="11.44140625" style="532"/>
    <col min="9473" max="9473" width="20.33203125" style="532" customWidth="1"/>
    <col min="9474" max="9474" width="7.33203125" style="532" customWidth="1"/>
    <col min="9475" max="9475" width="51.44140625" style="532" customWidth="1"/>
    <col min="9476" max="9476" width="23.44140625" style="532" customWidth="1"/>
    <col min="9477" max="9477" width="19.44140625" style="532" customWidth="1"/>
    <col min="9478" max="9478" width="20" style="532" customWidth="1"/>
    <col min="9479" max="9479" width="25.109375" style="532" customWidth="1"/>
    <col min="9480" max="9480" width="4.44140625" style="532" customWidth="1"/>
    <col min="9481" max="9728" width="11.44140625" style="532"/>
    <col min="9729" max="9729" width="20.33203125" style="532" customWidth="1"/>
    <col min="9730" max="9730" width="7.33203125" style="532" customWidth="1"/>
    <col min="9731" max="9731" width="51.44140625" style="532" customWidth="1"/>
    <col min="9732" max="9732" width="23.44140625" style="532" customWidth="1"/>
    <col min="9733" max="9733" width="19.44140625" style="532" customWidth="1"/>
    <col min="9734" max="9734" width="20" style="532" customWidth="1"/>
    <col min="9735" max="9735" width="25.109375" style="532" customWidth="1"/>
    <col min="9736" max="9736" width="4.44140625" style="532" customWidth="1"/>
    <col min="9737" max="9984" width="11.44140625" style="532"/>
    <col min="9985" max="9985" width="20.33203125" style="532" customWidth="1"/>
    <col min="9986" max="9986" width="7.33203125" style="532" customWidth="1"/>
    <col min="9987" max="9987" width="51.44140625" style="532" customWidth="1"/>
    <col min="9988" max="9988" width="23.44140625" style="532" customWidth="1"/>
    <col min="9989" max="9989" width="19.44140625" style="532" customWidth="1"/>
    <col min="9990" max="9990" width="20" style="532" customWidth="1"/>
    <col min="9991" max="9991" width="25.109375" style="532" customWidth="1"/>
    <col min="9992" max="9992" width="4.44140625" style="532" customWidth="1"/>
    <col min="9993" max="10240" width="11.44140625" style="532"/>
    <col min="10241" max="10241" width="20.33203125" style="532" customWidth="1"/>
    <col min="10242" max="10242" width="7.33203125" style="532" customWidth="1"/>
    <col min="10243" max="10243" width="51.44140625" style="532" customWidth="1"/>
    <col min="10244" max="10244" width="23.44140625" style="532" customWidth="1"/>
    <col min="10245" max="10245" width="19.44140625" style="532" customWidth="1"/>
    <col min="10246" max="10246" width="20" style="532" customWidth="1"/>
    <col min="10247" max="10247" width="25.109375" style="532" customWidth="1"/>
    <col min="10248" max="10248" width="4.44140625" style="532" customWidth="1"/>
    <col min="10249" max="10496" width="11.44140625" style="532"/>
    <col min="10497" max="10497" width="20.33203125" style="532" customWidth="1"/>
    <col min="10498" max="10498" width="7.33203125" style="532" customWidth="1"/>
    <col min="10499" max="10499" width="51.44140625" style="532" customWidth="1"/>
    <col min="10500" max="10500" width="23.44140625" style="532" customWidth="1"/>
    <col min="10501" max="10501" width="19.44140625" style="532" customWidth="1"/>
    <col min="10502" max="10502" width="20" style="532" customWidth="1"/>
    <col min="10503" max="10503" width="25.109375" style="532" customWidth="1"/>
    <col min="10504" max="10504" width="4.44140625" style="532" customWidth="1"/>
    <col min="10505" max="10752" width="11.44140625" style="532"/>
    <col min="10753" max="10753" width="20.33203125" style="532" customWidth="1"/>
    <col min="10754" max="10754" width="7.33203125" style="532" customWidth="1"/>
    <col min="10755" max="10755" width="51.44140625" style="532" customWidth="1"/>
    <col min="10756" max="10756" width="23.44140625" style="532" customWidth="1"/>
    <col min="10757" max="10757" width="19.44140625" style="532" customWidth="1"/>
    <col min="10758" max="10758" width="20" style="532" customWidth="1"/>
    <col min="10759" max="10759" width="25.109375" style="532" customWidth="1"/>
    <col min="10760" max="10760" width="4.44140625" style="532" customWidth="1"/>
    <col min="10761" max="11008" width="11.44140625" style="532"/>
    <col min="11009" max="11009" width="20.33203125" style="532" customWidth="1"/>
    <col min="11010" max="11010" width="7.33203125" style="532" customWidth="1"/>
    <col min="11011" max="11011" width="51.44140625" style="532" customWidth="1"/>
    <col min="11012" max="11012" width="23.44140625" style="532" customWidth="1"/>
    <col min="11013" max="11013" width="19.44140625" style="532" customWidth="1"/>
    <col min="11014" max="11014" width="20" style="532" customWidth="1"/>
    <col min="11015" max="11015" width="25.109375" style="532" customWidth="1"/>
    <col min="11016" max="11016" width="4.44140625" style="532" customWidth="1"/>
    <col min="11017" max="11264" width="11.44140625" style="532"/>
    <col min="11265" max="11265" width="20.33203125" style="532" customWidth="1"/>
    <col min="11266" max="11266" width="7.33203125" style="532" customWidth="1"/>
    <col min="11267" max="11267" width="51.44140625" style="532" customWidth="1"/>
    <col min="11268" max="11268" width="23.44140625" style="532" customWidth="1"/>
    <col min="11269" max="11269" width="19.44140625" style="532" customWidth="1"/>
    <col min="11270" max="11270" width="20" style="532" customWidth="1"/>
    <col min="11271" max="11271" width="25.109375" style="532" customWidth="1"/>
    <col min="11272" max="11272" width="4.44140625" style="532" customWidth="1"/>
    <col min="11273" max="11520" width="11.44140625" style="532"/>
    <col min="11521" max="11521" width="20.33203125" style="532" customWidth="1"/>
    <col min="11522" max="11522" width="7.33203125" style="532" customWidth="1"/>
    <col min="11523" max="11523" width="51.44140625" style="532" customWidth="1"/>
    <col min="11524" max="11524" width="23.44140625" style="532" customWidth="1"/>
    <col min="11525" max="11525" width="19.44140625" style="532" customWidth="1"/>
    <col min="11526" max="11526" width="20" style="532" customWidth="1"/>
    <col min="11527" max="11527" width="25.109375" style="532" customWidth="1"/>
    <col min="11528" max="11528" width="4.44140625" style="532" customWidth="1"/>
    <col min="11529" max="11776" width="11.44140625" style="532"/>
    <col min="11777" max="11777" width="20.33203125" style="532" customWidth="1"/>
    <col min="11778" max="11778" width="7.33203125" style="532" customWidth="1"/>
    <col min="11779" max="11779" width="51.44140625" style="532" customWidth="1"/>
    <col min="11780" max="11780" width="23.44140625" style="532" customWidth="1"/>
    <col min="11781" max="11781" width="19.44140625" style="532" customWidth="1"/>
    <col min="11782" max="11782" width="20" style="532" customWidth="1"/>
    <col min="11783" max="11783" width="25.109375" style="532" customWidth="1"/>
    <col min="11784" max="11784" width="4.44140625" style="532" customWidth="1"/>
    <col min="11785" max="12032" width="11.44140625" style="532"/>
    <col min="12033" max="12033" width="20.33203125" style="532" customWidth="1"/>
    <col min="12034" max="12034" width="7.33203125" style="532" customWidth="1"/>
    <col min="12035" max="12035" width="51.44140625" style="532" customWidth="1"/>
    <col min="12036" max="12036" width="23.44140625" style="532" customWidth="1"/>
    <col min="12037" max="12037" width="19.44140625" style="532" customWidth="1"/>
    <col min="12038" max="12038" width="20" style="532" customWidth="1"/>
    <col min="12039" max="12039" width="25.109375" style="532" customWidth="1"/>
    <col min="12040" max="12040" width="4.44140625" style="532" customWidth="1"/>
    <col min="12041" max="12288" width="11.44140625" style="532"/>
    <col min="12289" max="12289" width="20.33203125" style="532" customWidth="1"/>
    <col min="12290" max="12290" width="7.33203125" style="532" customWidth="1"/>
    <col min="12291" max="12291" width="51.44140625" style="532" customWidth="1"/>
    <col min="12292" max="12292" width="23.44140625" style="532" customWidth="1"/>
    <col min="12293" max="12293" width="19.44140625" style="532" customWidth="1"/>
    <col min="12294" max="12294" width="20" style="532" customWidth="1"/>
    <col min="12295" max="12295" width="25.109375" style="532" customWidth="1"/>
    <col min="12296" max="12296" width="4.44140625" style="532" customWidth="1"/>
    <col min="12297" max="12544" width="11.44140625" style="532"/>
    <col min="12545" max="12545" width="20.33203125" style="532" customWidth="1"/>
    <col min="12546" max="12546" width="7.33203125" style="532" customWidth="1"/>
    <col min="12547" max="12547" width="51.44140625" style="532" customWidth="1"/>
    <col min="12548" max="12548" width="23.44140625" style="532" customWidth="1"/>
    <col min="12549" max="12549" width="19.44140625" style="532" customWidth="1"/>
    <col min="12550" max="12550" width="20" style="532" customWidth="1"/>
    <col min="12551" max="12551" width="25.109375" style="532" customWidth="1"/>
    <col min="12552" max="12552" width="4.44140625" style="532" customWidth="1"/>
    <col min="12553" max="12800" width="11.44140625" style="532"/>
    <col min="12801" max="12801" width="20.33203125" style="532" customWidth="1"/>
    <col min="12802" max="12802" width="7.33203125" style="532" customWidth="1"/>
    <col min="12803" max="12803" width="51.44140625" style="532" customWidth="1"/>
    <col min="12804" max="12804" width="23.44140625" style="532" customWidth="1"/>
    <col min="12805" max="12805" width="19.44140625" style="532" customWidth="1"/>
    <col min="12806" max="12806" width="20" style="532" customWidth="1"/>
    <col min="12807" max="12807" width="25.109375" style="532" customWidth="1"/>
    <col min="12808" max="12808" width="4.44140625" style="532" customWidth="1"/>
    <col min="12809" max="13056" width="11.44140625" style="532"/>
    <col min="13057" max="13057" width="20.33203125" style="532" customWidth="1"/>
    <col min="13058" max="13058" width="7.33203125" style="532" customWidth="1"/>
    <col min="13059" max="13059" width="51.44140625" style="532" customWidth="1"/>
    <col min="13060" max="13060" width="23.44140625" style="532" customWidth="1"/>
    <col min="13061" max="13061" width="19.44140625" style="532" customWidth="1"/>
    <col min="13062" max="13062" width="20" style="532" customWidth="1"/>
    <col min="13063" max="13063" width="25.109375" style="532" customWidth="1"/>
    <col min="13064" max="13064" width="4.44140625" style="532" customWidth="1"/>
    <col min="13065" max="13312" width="11.44140625" style="532"/>
    <col min="13313" max="13313" width="20.33203125" style="532" customWidth="1"/>
    <col min="13314" max="13314" width="7.33203125" style="532" customWidth="1"/>
    <col min="13315" max="13315" width="51.44140625" style="532" customWidth="1"/>
    <col min="13316" max="13316" width="23.44140625" style="532" customWidth="1"/>
    <col min="13317" max="13317" width="19.44140625" style="532" customWidth="1"/>
    <col min="13318" max="13318" width="20" style="532" customWidth="1"/>
    <col min="13319" max="13319" width="25.109375" style="532" customWidth="1"/>
    <col min="13320" max="13320" width="4.44140625" style="532" customWidth="1"/>
    <col min="13321" max="13568" width="11.44140625" style="532"/>
    <col min="13569" max="13569" width="20.33203125" style="532" customWidth="1"/>
    <col min="13570" max="13570" width="7.33203125" style="532" customWidth="1"/>
    <col min="13571" max="13571" width="51.44140625" style="532" customWidth="1"/>
    <col min="13572" max="13572" width="23.44140625" style="532" customWidth="1"/>
    <col min="13573" max="13573" width="19.44140625" style="532" customWidth="1"/>
    <col min="13574" max="13574" width="20" style="532" customWidth="1"/>
    <col min="13575" max="13575" width="25.109375" style="532" customWidth="1"/>
    <col min="13576" max="13576" width="4.44140625" style="532" customWidth="1"/>
    <col min="13577" max="13824" width="11.44140625" style="532"/>
    <col min="13825" max="13825" width="20.33203125" style="532" customWidth="1"/>
    <col min="13826" max="13826" width="7.33203125" style="532" customWidth="1"/>
    <col min="13827" max="13827" width="51.44140625" style="532" customWidth="1"/>
    <col min="13828" max="13828" width="23.44140625" style="532" customWidth="1"/>
    <col min="13829" max="13829" width="19.44140625" style="532" customWidth="1"/>
    <col min="13830" max="13830" width="20" style="532" customWidth="1"/>
    <col min="13831" max="13831" width="25.109375" style="532" customWidth="1"/>
    <col min="13832" max="13832" width="4.44140625" style="532" customWidth="1"/>
    <col min="13833" max="14080" width="11.44140625" style="532"/>
    <col min="14081" max="14081" width="20.33203125" style="532" customWidth="1"/>
    <col min="14082" max="14082" width="7.33203125" style="532" customWidth="1"/>
    <col min="14083" max="14083" width="51.44140625" style="532" customWidth="1"/>
    <col min="14084" max="14084" width="23.44140625" style="532" customWidth="1"/>
    <col min="14085" max="14085" width="19.44140625" style="532" customWidth="1"/>
    <col min="14086" max="14086" width="20" style="532" customWidth="1"/>
    <col min="14087" max="14087" width="25.109375" style="532" customWidth="1"/>
    <col min="14088" max="14088" width="4.44140625" style="532" customWidth="1"/>
    <col min="14089" max="14336" width="11.44140625" style="532"/>
    <col min="14337" max="14337" width="20.33203125" style="532" customWidth="1"/>
    <col min="14338" max="14338" width="7.33203125" style="532" customWidth="1"/>
    <col min="14339" max="14339" width="51.44140625" style="532" customWidth="1"/>
    <col min="14340" max="14340" width="23.44140625" style="532" customWidth="1"/>
    <col min="14341" max="14341" width="19.44140625" style="532" customWidth="1"/>
    <col min="14342" max="14342" width="20" style="532" customWidth="1"/>
    <col min="14343" max="14343" width="25.109375" style="532" customWidth="1"/>
    <col min="14344" max="14344" width="4.44140625" style="532" customWidth="1"/>
    <col min="14345" max="14592" width="11.44140625" style="532"/>
    <col min="14593" max="14593" width="20.33203125" style="532" customWidth="1"/>
    <col min="14594" max="14594" width="7.33203125" style="532" customWidth="1"/>
    <col min="14595" max="14595" width="51.44140625" style="532" customWidth="1"/>
    <col min="14596" max="14596" width="23.44140625" style="532" customWidth="1"/>
    <col min="14597" max="14597" width="19.44140625" style="532" customWidth="1"/>
    <col min="14598" max="14598" width="20" style="532" customWidth="1"/>
    <col min="14599" max="14599" width="25.109375" style="532" customWidth="1"/>
    <col min="14600" max="14600" width="4.44140625" style="532" customWidth="1"/>
    <col min="14601" max="14848" width="11.44140625" style="532"/>
    <col min="14849" max="14849" width="20.33203125" style="532" customWidth="1"/>
    <col min="14850" max="14850" width="7.33203125" style="532" customWidth="1"/>
    <col min="14851" max="14851" width="51.44140625" style="532" customWidth="1"/>
    <col min="14852" max="14852" width="23.44140625" style="532" customWidth="1"/>
    <col min="14853" max="14853" width="19.44140625" style="532" customWidth="1"/>
    <col min="14854" max="14854" width="20" style="532" customWidth="1"/>
    <col min="14855" max="14855" width="25.109375" style="532" customWidth="1"/>
    <col min="14856" max="14856" width="4.44140625" style="532" customWidth="1"/>
    <col min="14857" max="15104" width="11.44140625" style="532"/>
    <col min="15105" max="15105" width="20.33203125" style="532" customWidth="1"/>
    <col min="15106" max="15106" width="7.33203125" style="532" customWidth="1"/>
    <col min="15107" max="15107" width="51.44140625" style="532" customWidth="1"/>
    <col min="15108" max="15108" width="23.44140625" style="532" customWidth="1"/>
    <col min="15109" max="15109" width="19.44140625" style="532" customWidth="1"/>
    <col min="15110" max="15110" width="20" style="532" customWidth="1"/>
    <col min="15111" max="15111" width="25.109375" style="532" customWidth="1"/>
    <col min="15112" max="15112" width="4.44140625" style="532" customWidth="1"/>
    <col min="15113" max="15360" width="11.44140625" style="532"/>
    <col min="15361" max="15361" width="20.33203125" style="532" customWidth="1"/>
    <col min="15362" max="15362" width="7.33203125" style="532" customWidth="1"/>
    <col min="15363" max="15363" width="51.44140625" style="532" customWidth="1"/>
    <col min="15364" max="15364" width="23.44140625" style="532" customWidth="1"/>
    <col min="15365" max="15365" width="19.44140625" style="532" customWidth="1"/>
    <col min="15366" max="15366" width="20" style="532" customWidth="1"/>
    <col min="15367" max="15367" width="25.109375" style="532" customWidth="1"/>
    <col min="15368" max="15368" width="4.44140625" style="532" customWidth="1"/>
    <col min="15369" max="15616" width="11.44140625" style="532"/>
    <col min="15617" max="15617" width="20.33203125" style="532" customWidth="1"/>
    <col min="15618" max="15618" width="7.33203125" style="532" customWidth="1"/>
    <col min="15619" max="15619" width="51.44140625" style="532" customWidth="1"/>
    <col min="15620" max="15620" width="23.44140625" style="532" customWidth="1"/>
    <col min="15621" max="15621" width="19.44140625" style="532" customWidth="1"/>
    <col min="15622" max="15622" width="20" style="532" customWidth="1"/>
    <col min="15623" max="15623" width="25.109375" style="532" customWidth="1"/>
    <col min="15624" max="15624" width="4.44140625" style="532" customWidth="1"/>
    <col min="15625" max="15872" width="11.44140625" style="532"/>
    <col min="15873" max="15873" width="20.33203125" style="532" customWidth="1"/>
    <col min="15874" max="15874" width="7.33203125" style="532" customWidth="1"/>
    <col min="15875" max="15875" width="51.44140625" style="532" customWidth="1"/>
    <col min="15876" max="15876" width="23.44140625" style="532" customWidth="1"/>
    <col min="15877" max="15877" width="19.44140625" style="532" customWidth="1"/>
    <col min="15878" max="15878" width="20" style="532" customWidth="1"/>
    <col min="15879" max="15879" width="25.109375" style="532" customWidth="1"/>
    <col min="15880" max="15880" width="4.44140625" style="532" customWidth="1"/>
    <col min="15881" max="16128" width="11.44140625" style="532"/>
    <col min="16129" max="16129" width="20.33203125" style="532" customWidth="1"/>
    <col min="16130" max="16130" width="7.33203125" style="532" customWidth="1"/>
    <col min="16131" max="16131" width="51.44140625" style="532" customWidth="1"/>
    <col min="16132" max="16132" width="23.44140625" style="532" customWidth="1"/>
    <col min="16133" max="16133" width="19.44140625" style="532" customWidth="1"/>
    <col min="16134" max="16134" width="20" style="532" customWidth="1"/>
    <col min="16135" max="16135" width="25.109375" style="532" customWidth="1"/>
    <col min="16136" max="16136" width="4.44140625" style="532" customWidth="1"/>
    <col min="16137" max="16384" width="11.44140625" style="532"/>
  </cols>
  <sheetData>
    <row r="1" spans="1:7" x14ac:dyDescent="0.3">
      <c r="A1" s="777" t="s">
        <v>1</v>
      </c>
      <c r="B1" s="778"/>
      <c r="C1" s="778"/>
      <c r="D1" s="778"/>
      <c r="E1" s="778"/>
      <c r="F1" s="778"/>
      <c r="G1" s="779"/>
    </row>
    <row r="2" spans="1:7" x14ac:dyDescent="0.3">
      <c r="A2" s="771" t="s">
        <v>2</v>
      </c>
      <c r="B2" s="772"/>
      <c r="C2" s="772"/>
      <c r="D2" s="772"/>
      <c r="E2" s="772"/>
      <c r="F2" s="772"/>
      <c r="G2" s="773"/>
    </row>
    <row r="3" spans="1:7" x14ac:dyDescent="0.3">
      <c r="A3" s="531"/>
      <c r="G3" s="536"/>
    </row>
    <row r="4" spans="1:7" ht="12.75" customHeight="1" x14ac:dyDescent="0.3">
      <c r="A4" s="550" t="s">
        <v>0</v>
      </c>
      <c r="G4" s="536"/>
    </row>
    <row r="5" spans="1:7" ht="34.5" hidden="1" customHeight="1" x14ac:dyDescent="0.3">
      <c r="A5" s="531"/>
      <c r="G5" s="551"/>
    </row>
    <row r="6" spans="1:7" x14ac:dyDescent="0.3">
      <c r="A6" s="531" t="s">
        <v>3</v>
      </c>
      <c r="C6" s="532" t="s">
        <v>4</v>
      </c>
      <c r="E6" s="620" t="s">
        <v>5</v>
      </c>
      <c r="F6" s="534" t="s">
        <v>211</v>
      </c>
      <c r="G6" s="536" t="s">
        <v>197</v>
      </c>
    </row>
    <row r="7" spans="1:7" ht="5.25" customHeight="1" thickBot="1" x14ac:dyDescent="0.35">
      <c r="A7" s="531"/>
      <c r="D7" s="532"/>
      <c r="E7" s="668"/>
      <c r="F7" s="532"/>
      <c r="G7" s="669"/>
    </row>
    <row r="8" spans="1:7" ht="57.75" customHeight="1" thickBot="1" x14ac:dyDescent="0.35">
      <c r="A8" s="670" t="s">
        <v>6</v>
      </c>
      <c r="B8" s="671"/>
      <c r="C8" s="671" t="s">
        <v>7</v>
      </c>
      <c r="D8" s="672" t="s">
        <v>8</v>
      </c>
      <c r="E8" s="673" t="s">
        <v>9</v>
      </c>
      <c r="F8" s="672" t="s">
        <v>10</v>
      </c>
      <c r="G8" s="674" t="s">
        <v>11</v>
      </c>
    </row>
    <row r="9" spans="1:7" ht="16.2" thickBot="1" x14ac:dyDescent="0.35">
      <c r="A9" s="562" t="s">
        <v>12</v>
      </c>
      <c r="B9" s="563"/>
      <c r="C9" s="564" t="s">
        <v>13</v>
      </c>
      <c r="D9" s="675">
        <f>+D10+D36+D82</f>
        <v>3785909847.0299997</v>
      </c>
      <c r="E9" s="676">
        <f>+E10+E36+E82</f>
        <v>0</v>
      </c>
      <c r="F9" s="677">
        <f>+D9-E9</f>
        <v>3785909847.0299997</v>
      </c>
      <c r="G9" s="678">
        <f>+G10+G36+G82</f>
        <v>3784485831.0299997</v>
      </c>
    </row>
    <row r="10" spans="1:7" ht="15.6" x14ac:dyDescent="0.3">
      <c r="A10" s="597">
        <v>1</v>
      </c>
      <c r="B10" s="598"/>
      <c r="C10" s="598" t="s">
        <v>14</v>
      </c>
      <c r="D10" s="602">
        <f>+D11</f>
        <v>799877804</v>
      </c>
      <c r="E10" s="601">
        <f>+E11</f>
        <v>0</v>
      </c>
      <c r="F10" s="602">
        <f>+D10-E10</f>
        <v>799877804</v>
      </c>
      <c r="G10" s="679">
        <f>+G11</f>
        <v>799877804</v>
      </c>
    </row>
    <row r="11" spans="1:7" ht="15.6" x14ac:dyDescent="0.3">
      <c r="A11" s="576">
        <v>10</v>
      </c>
      <c r="B11" s="582"/>
      <c r="C11" s="582" t="s">
        <v>14</v>
      </c>
      <c r="D11" s="578">
        <f>+D12+D15+D18</f>
        <v>799877804</v>
      </c>
      <c r="E11" s="579">
        <f>+E12+E15+E18</f>
        <v>0</v>
      </c>
      <c r="F11" s="578">
        <f>+D11-E11</f>
        <v>799877804</v>
      </c>
      <c r="G11" s="583">
        <f>+G12+G15+G18</f>
        <v>799877804</v>
      </c>
    </row>
    <row r="12" spans="1:7" ht="18" customHeight="1" x14ac:dyDescent="0.3">
      <c r="A12" s="576">
        <v>101</v>
      </c>
      <c r="B12" s="582"/>
      <c r="C12" s="582" t="s">
        <v>15</v>
      </c>
      <c r="D12" s="578">
        <f>+D13</f>
        <v>26134973</v>
      </c>
      <c r="E12" s="579">
        <f>+E13</f>
        <v>0</v>
      </c>
      <c r="F12" s="578">
        <f>+D12-E12</f>
        <v>26134973</v>
      </c>
      <c r="G12" s="583">
        <f>+G13</f>
        <v>26134973</v>
      </c>
    </row>
    <row r="13" spans="1:7" ht="15.6" x14ac:dyDescent="0.3">
      <c r="A13" s="576">
        <v>1011</v>
      </c>
      <c r="B13" s="582"/>
      <c r="C13" s="582" t="s">
        <v>16</v>
      </c>
      <c r="D13" s="578">
        <f>+D14</f>
        <v>26134973</v>
      </c>
      <c r="E13" s="579">
        <f>+E14</f>
        <v>0</v>
      </c>
      <c r="F13" s="578">
        <f>+D13-E13</f>
        <v>26134973</v>
      </c>
      <c r="G13" s="583">
        <f>+G14</f>
        <v>26134973</v>
      </c>
    </row>
    <row r="14" spans="1:7" ht="15.6" x14ac:dyDescent="0.3">
      <c r="A14" s="576">
        <v>10111</v>
      </c>
      <c r="B14" s="582">
        <v>20</v>
      </c>
      <c r="C14" s="582" t="s">
        <v>17</v>
      </c>
      <c r="D14" s="578">
        <v>26134973</v>
      </c>
      <c r="E14" s="680">
        <v>0</v>
      </c>
      <c r="F14" s="578">
        <f t="shared" ref="F14:F27" si="0">+D14-E14</f>
        <v>26134973</v>
      </c>
      <c r="G14" s="583">
        <v>26134973</v>
      </c>
    </row>
    <row r="15" spans="1:7" ht="15.6" x14ac:dyDescent="0.3">
      <c r="A15" s="576">
        <v>102</v>
      </c>
      <c r="B15" s="582"/>
      <c r="C15" s="582" t="s">
        <v>31</v>
      </c>
      <c r="D15" s="578">
        <f>+D16+D17</f>
        <v>178809431</v>
      </c>
      <c r="E15" s="579">
        <f>+E16+E17</f>
        <v>0</v>
      </c>
      <c r="F15" s="578">
        <f>+D15-E15</f>
        <v>178809431</v>
      </c>
      <c r="G15" s="583">
        <f>+G16+G17</f>
        <v>178809431</v>
      </c>
    </row>
    <row r="16" spans="1:7" ht="15.6" x14ac:dyDescent="0.3">
      <c r="A16" s="576">
        <v>10212</v>
      </c>
      <c r="B16" s="582">
        <v>20</v>
      </c>
      <c r="C16" s="582" t="s">
        <v>32</v>
      </c>
      <c r="D16" s="578">
        <v>250877</v>
      </c>
      <c r="E16" s="680">
        <v>0</v>
      </c>
      <c r="F16" s="578">
        <f t="shared" si="0"/>
        <v>250877</v>
      </c>
      <c r="G16" s="583">
        <v>250877</v>
      </c>
    </row>
    <row r="17" spans="1:7" ht="15.6" x14ac:dyDescent="0.3">
      <c r="A17" s="576">
        <v>10214</v>
      </c>
      <c r="B17" s="582">
        <v>20</v>
      </c>
      <c r="C17" s="582" t="s">
        <v>33</v>
      </c>
      <c r="D17" s="578">
        <v>178558554</v>
      </c>
      <c r="E17" s="680">
        <v>0</v>
      </c>
      <c r="F17" s="578">
        <f t="shared" si="0"/>
        <v>178558554</v>
      </c>
      <c r="G17" s="583">
        <v>178558554</v>
      </c>
    </row>
    <row r="18" spans="1:7" ht="31.2" x14ac:dyDescent="0.3">
      <c r="A18" s="576">
        <v>105</v>
      </c>
      <c r="B18" s="582"/>
      <c r="C18" s="604" t="s">
        <v>34</v>
      </c>
      <c r="D18" s="578">
        <f>+D19+D23+D26+D27</f>
        <v>594933400</v>
      </c>
      <c r="E18" s="579">
        <f>+E19+E23+E26+E27</f>
        <v>0</v>
      </c>
      <c r="F18" s="578">
        <f t="shared" si="0"/>
        <v>594933400</v>
      </c>
      <c r="G18" s="583">
        <f>+G19+G23+G26+G27</f>
        <v>594933400</v>
      </c>
    </row>
    <row r="19" spans="1:7" ht="15.6" x14ac:dyDescent="0.3">
      <c r="A19" s="576">
        <v>1051</v>
      </c>
      <c r="B19" s="582"/>
      <c r="C19" s="604" t="s">
        <v>35</v>
      </c>
      <c r="D19" s="578">
        <f>+D20+D21+D22</f>
        <v>382819200</v>
      </c>
      <c r="E19" s="579">
        <f>+E20+E21+E22</f>
        <v>0</v>
      </c>
      <c r="F19" s="578">
        <f t="shared" si="0"/>
        <v>382819200</v>
      </c>
      <c r="G19" s="583">
        <f>+G20+G21+G22</f>
        <v>382819200</v>
      </c>
    </row>
    <row r="20" spans="1:7" ht="15.6" x14ac:dyDescent="0.3">
      <c r="A20" s="576">
        <v>10511</v>
      </c>
      <c r="B20" s="582">
        <v>20</v>
      </c>
      <c r="C20" s="582" t="s">
        <v>36</v>
      </c>
      <c r="D20" s="578">
        <v>79008700</v>
      </c>
      <c r="E20" s="680">
        <v>0</v>
      </c>
      <c r="F20" s="578">
        <f t="shared" si="0"/>
        <v>79008700</v>
      </c>
      <c r="G20" s="583">
        <v>79008700</v>
      </c>
    </row>
    <row r="21" spans="1:7" ht="15.6" x14ac:dyDescent="0.3">
      <c r="A21" s="576">
        <v>10513</v>
      </c>
      <c r="B21" s="582">
        <v>20</v>
      </c>
      <c r="C21" s="582" t="s">
        <v>37</v>
      </c>
      <c r="D21" s="578">
        <v>134377500</v>
      </c>
      <c r="E21" s="680">
        <v>0</v>
      </c>
      <c r="F21" s="578">
        <f t="shared" si="0"/>
        <v>134377500</v>
      </c>
      <c r="G21" s="583">
        <v>134377500</v>
      </c>
    </row>
    <row r="22" spans="1:7" ht="15.6" x14ac:dyDescent="0.3">
      <c r="A22" s="576">
        <v>10514</v>
      </c>
      <c r="B22" s="582">
        <v>20</v>
      </c>
      <c r="C22" s="582" t="s">
        <v>38</v>
      </c>
      <c r="D22" s="578">
        <v>169433000</v>
      </c>
      <c r="E22" s="680">
        <v>0</v>
      </c>
      <c r="F22" s="578">
        <f t="shared" si="0"/>
        <v>169433000</v>
      </c>
      <c r="G22" s="583">
        <v>169433000</v>
      </c>
    </row>
    <row r="23" spans="1:7" ht="15.6" x14ac:dyDescent="0.3">
      <c r="A23" s="576">
        <v>1052</v>
      </c>
      <c r="B23" s="582"/>
      <c r="C23" s="604" t="s">
        <v>39</v>
      </c>
      <c r="D23" s="578">
        <f>+D24+D25</f>
        <v>113341400</v>
      </c>
      <c r="E23" s="579">
        <f>+E24+E25</f>
        <v>0</v>
      </c>
      <c r="F23" s="578">
        <f t="shared" si="0"/>
        <v>113341400</v>
      </c>
      <c r="G23" s="583">
        <f>+G24+G25</f>
        <v>113341400</v>
      </c>
    </row>
    <row r="24" spans="1:7" ht="15.6" x14ac:dyDescent="0.3">
      <c r="A24" s="576">
        <v>10523</v>
      </c>
      <c r="B24" s="582">
        <v>20</v>
      </c>
      <c r="C24" s="582" t="s">
        <v>41</v>
      </c>
      <c r="D24" s="578">
        <v>103511700</v>
      </c>
      <c r="E24" s="680">
        <v>0</v>
      </c>
      <c r="F24" s="578">
        <f t="shared" si="0"/>
        <v>103511700</v>
      </c>
      <c r="G24" s="583">
        <v>103511700</v>
      </c>
    </row>
    <row r="25" spans="1:7" ht="41.25" customHeight="1" x14ac:dyDescent="0.3">
      <c r="A25" s="576">
        <v>10527</v>
      </c>
      <c r="B25" s="582">
        <v>20</v>
      </c>
      <c r="C25" s="681" t="s">
        <v>42</v>
      </c>
      <c r="D25" s="578">
        <v>9829700</v>
      </c>
      <c r="E25" s="680">
        <v>0</v>
      </c>
      <c r="F25" s="578">
        <f t="shared" si="0"/>
        <v>9829700</v>
      </c>
      <c r="G25" s="583">
        <v>9829700</v>
      </c>
    </row>
    <row r="26" spans="1:7" ht="15.6" x14ac:dyDescent="0.3">
      <c r="A26" s="576">
        <v>1056</v>
      </c>
      <c r="B26" s="582">
        <v>20</v>
      </c>
      <c r="C26" s="582" t="s">
        <v>43</v>
      </c>
      <c r="D26" s="578">
        <v>59261300</v>
      </c>
      <c r="E26" s="680"/>
      <c r="F26" s="578">
        <f t="shared" si="0"/>
        <v>59261300</v>
      </c>
      <c r="G26" s="583">
        <v>59261300</v>
      </c>
    </row>
    <row r="27" spans="1:7" ht="16.2" thickBot="1" x14ac:dyDescent="0.35">
      <c r="A27" s="605">
        <v>1057</v>
      </c>
      <c r="B27" s="606">
        <v>20</v>
      </c>
      <c r="C27" s="606" t="s">
        <v>44</v>
      </c>
      <c r="D27" s="608">
        <v>39511500</v>
      </c>
      <c r="E27" s="609">
        <f>+E37</f>
        <v>0</v>
      </c>
      <c r="F27" s="610">
        <f t="shared" si="0"/>
        <v>39511500</v>
      </c>
      <c r="G27" s="644">
        <v>39511500</v>
      </c>
    </row>
    <row r="28" spans="1:7" ht="16.2" thickBot="1" x14ac:dyDescent="0.35">
      <c r="A28" s="612"/>
      <c r="B28" s="613"/>
      <c r="C28" s="613"/>
      <c r="D28" s="615"/>
      <c r="E28" s="682"/>
      <c r="F28" s="617"/>
      <c r="G28" s="615"/>
    </row>
    <row r="29" spans="1:7" ht="7.8" customHeight="1" x14ac:dyDescent="0.3">
      <c r="A29" s="777"/>
      <c r="B29" s="778"/>
      <c r="C29" s="778"/>
      <c r="D29" s="778"/>
      <c r="E29" s="778"/>
      <c r="F29" s="778"/>
      <c r="G29" s="779"/>
    </row>
    <row r="30" spans="1:7" x14ac:dyDescent="0.3">
      <c r="A30" s="771" t="s">
        <v>1</v>
      </c>
      <c r="B30" s="772"/>
      <c r="C30" s="772"/>
      <c r="D30" s="772"/>
      <c r="E30" s="772"/>
      <c r="F30" s="772"/>
      <c r="G30" s="773"/>
    </row>
    <row r="31" spans="1:7" x14ac:dyDescent="0.3">
      <c r="A31" s="771" t="s">
        <v>2</v>
      </c>
      <c r="B31" s="772"/>
      <c r="C31" s="772"/>
      <c r="D31" s="772"/>
      <c r="E31" s="772"/>
      <c r="F31" s="772"/>
      <c r="G31" s="773"/>
    </row>
    <row r="32" spans="1:7" x14ac:dyDescent="0.3">
      <c r="A32" s="550" t="s">
        <v>0</v>
      </c>
      <c r="G32" s="536"/>
    </row>
    <row r="33" spans="1:7" x14ac:dyDescent="0.3">
      <c r="A33" s="531" t="s">
        <v>3</v>
      </c>
      <c r="C33" s="532" t="s">
        <v>4</v>
      </c>
      <c r="E33" s="620" t="s">
        <v>5</v>
      </c>
      <c r="F33" s="534" t="str">
        <f>F6</f>
        <v>MARZO</v>
      </c>
      <c r="G33" s="536" t="str">
        <f>G6</f>
        <v>VIGENCIA FISCAL: 2018</v>
      </c>
    </row>
    <row r="34" spans="1:7" ht="5.25" customHeight="1" thickBot="1" x14ac:dyDescent="0.35">
      <c r="A34" s="552"/>
      <c r="B34" s="553"/>
      <c r="C34" s="553"/>
      <c r="D34" s="555"/>
      <c r="E34" s="683"/>
      <c r="F34" s="555"/>
      <c r="G34" s="556"/>
    </row>
    <row r="35" spans="1:7" ht="51.6" customHeight="1" thickBot="1" x14ac:dyDescent="0.35">
      <c r="A35" s="684" t="s">
        <v>6</v>
      </c>
      <c r="B35" s="685"/>
      <c r="C35" s="685" t="s">
        <v>7</v>
      </c>
      <c r="D35" s="686" t="s">
        <v>8</v>
      </c>
      <c r="E35" s="687" t="s">
        <v>9</v>
      </c>
      <c r="F35" s="686" t="s">
        <v>10</v>
      </c>
      <c r="G35" s="688" t="s">
        <v>11</v>
      </c>
    </row>
    <row r="36" spans="1:7" ht="17.25" customHeight="1" x14ac:dyDescent="0.3">
      <c r="A36" s="570">
        <v>2</v>
      </c>
      <c r="B36" s="689"/>
      <c r="C36" s="689" t="s">
        <v>45</v>
      </c>
      <c r="D36" s="574">
        <f>+D37</f>
        <v>303056086.19999999</v>
      </c>
      <c r="E36" s="573">
        <f>+E37</f>
        <v>0</v>
      </c>
      <c r="F36" s="572">
        <f>+D36-E36</f>
        <v>303056086.19999999</v>
      </c>
      <c r="G36" s="690">
        <f>+G37</f>
        <v>303056086.19999999</v>
      </c>
    </row>
    <row r="37" spans="1:7" ht="15.6" x14ac:dyDescent="0.3">
      <c r="A37" s="576">
        <v>20</v>
      </c>
      <c r="B37" s="582"/>
      <c r="C37" s="582" t="s">
        <v>45</v>
      </c>
      <c r="D37" s="578">
        <f>+D38</f>
        <v>303056086.19999999</v>
      </c>
      <c r="E37" s="579">
        <f>+E38</f>
        <v>0</v>
      </c>
      <c r="F37" s="578">
        <f t="shared" ref="F37:F68" si="1">+D37-E37</f>
        <v>303056086.19999999</v>
      </c>
      <c r="G37" s="583">
        <f>+G38</f>
        <v>303056086.19999999</v>
      </c>
    </row>
    <row r="38" spans="1:7" ht="15.6" x14ac:dyDescent="0.3">
      <c r="A38" s="576">
        <v>204</v>
      </c>
      <c r="B38" s="582"/>
      <c r="C38" s="582" t="s">
        <v>46</v>
      </c>
      <c r="D38" s="578">
        <f>+D39+D42+D48+D56+D59+D61+D64+D66+D68+D69+D80</f>
        <v>303056086.19999999</v>
      </c>
      <c r="E38" s="579">
        <f>+E39+E42+E48+E56+E59+E61+E64+E66+E68+E69+E80</f>
        <v>0</v>
      </c>
      <c r="F38" s="578">
        <f t="shared" si="1"/>
        <v>303056086.19999999</v>
      </c>
      <c r="G38" s="583">
        <f>+G39+G42+G48+G56+G59+G61+G64+G66+G68+G69+G80</f>
        <v>303056086.19999999</v>
      </c>
    </row>
    <row r="39" spans="1:7" ht="15.6" x14ac:dyDescent="0.3">
      <c r="A39" s="576">
        <v>2041</v>
      </c>
      <c r="B39" s="582"/>
      <c r="C39" s="582" t="s">
        <v>116</v>
      </c>
      <c r="D39" s="578">
        <f>+D40+D41</f>
        <v>14865</v>
      </c>
      <c r="E39" s="579">
        <f>+E40+E41</f>
        <v>0</v>
      </c>
      <c r="F39" s="578">
        <f t="shared" si="1"/>
        <v>14865</v>
      </c>
      <c r="G39" s="583">
        <f>+G40+G41</f>
        <v>14865</v>
      </c>
    </row>
    <row r="40" spans="1:7" ht="15.6" x14ac:dyDescent="0.3">
      <c r="A40" s="576">
        <v>20418</v>
      </c>
      <c r="B40" s="582">
        <v>20</v>
      </c>
      <c r="C40" s="582" t="s">
        <v>117</v>
      </c>
      <c r="D40" s="578">
        <v>65</v>
      </c>
      <c r="E40" s="680">
        <v>0</v>
      </c>
      <c r="F40" s="578">
        <f t="shared" si="1"/>
        <v>65</v>
      </c>
      <c r="G40" s="583">
        <v>65</v>
      </c>
    </row>
    <row r="41" spans="1:7" ht="21" customHeight="1" x14ac:dyDescent="0.3">
      <c r="A41" s="576">
        <v>204125</v>
      </c>
      <c r="B41" s="582">
        <v>20</v>
      </c>
      <c r="C41" s="582" t="s">
        <v>118</v>
      </c>
      <c r="D41" s="578">
        <v>14800</v>
      </c>
      <c r="E41" s="680">
        <v>0</v>
      </c>
      <c r="F41" s="578">
        <f t="shared" si="1"/>
        <v>14800</v>
      </c>
      <c r="G41" s="583">
        <v>14800</v>
      </c>
    </row>
    <row r="42" spans="1:7" ht="21" customHeight="1" x14ac:dyDescent="0.3">
      <c r="A42" s="576">
        <v>2044</v>
      </c>
      <c r="B42" s="582"/>
      <c r="C42" s="604" t="s">
        <v>47</v>
      </c>
      <c r="D42" s="578">
        <f>SUM(D43:D47)</f>
        <v>2835496</v>
      </c>
      <c r="E42" s="579">
        <f>SUM(E43:E47)</f>
        <v>0</v>
      </c>
      <c r="F42" s="578">
        <f t="shared" si="1"/>
        <v>2835496</v>
      </c>
      <c r="G42" s="583">
        <f>SUM(G43:G47)</f>
        <v>2835496</v>
      </c>
    </row>
    <row r="43" spans="1:7" ht="21" customHeight="1" x14ac:dyDescent="0.3">
      <c r="A43" s="576">
        <v>20441</v>
      </c>
      <c r="B43" s="582">
        <v>20</v>
      </c>
      <c r="C43" s="604" t="s">
        <v>48</v>
      </c>
      <c r="D43" s="578">
        <v>2833278</v>
      </c>
      <c r="E43" s="680">
        <v>0</v>
      </c>
      <c r="F43" s="578">
        <f t="shared" si="1"/>
        <v>2833278</v>
      </c>
      <c r="G43" s="583">
        <v>2833278</v>
      </c>
    </row>
    <row r="44" spans="1:7" ht="21" customHeight="1" x14ac:dyDescent="0.3">
      <c r="A44" s="576">
        <v>204415</v>
      </c>
      <c r="B44" s="582">
        <v>20</v>
      </c>
      <c r="C44" s="604" t="s">
        <v>119</v>
      </c>
      <c r="D44" s="578">
        <v>1898</v>
      </c>
      <c r="E44" s="680">
        <v>0</v>
      </c>
      <c r="F44" s="578">
        <f t="shared" si="1"/>
        <v>1898</v>
      </c>
      <c r="G44" s="583">
        <v>1898</v>
      </c>
    </row>
    <row r="45" spans="1:7" ht="21" customHeight="1" x14ac:dyDescent="0.3">
      <c r="A45" s="576">
        <v>204418</v>
      </c>
      <c r="B45" s="582">
        <v>20</v>
      </c>
      <c r="C45" s="604" t="s">
        <v>120</v>
      </c>
      <c r="D45" s="578">
        <v>302</v>
      </c>
      <c r="E45" s="680">
        <v>0</v>
      </c>
      <c r="F45" s="578">
        <f t="shared" si="1"/>
        <v>302</v>
      </c>
      <c r="G45" s="583">
        <v>302</v>
      </c>
    </row>
    <row r="46" spans="1:7" ht="21" customHeight="1" x14ac:dyDescent="0.3">
      <c r="A46" s="576">
        <v>204420</v>
      </c>
      <c r="B46" s="582">
        <v>20</v>
      </c>
      <c r="C46" s="604" t="s">
        <v>196</v>
      </c>
      <c r="D46" s="578">
        <v>13</v>
      </c>
      <c r="E46" s="680">
        <v>0</v>
      </c>
      <c r="F46" s="578">
        <f t="shared" si="1"/>
        <v>13</v>
      </c>
      <c r="G46" s="583">
        <v>13</v>
      </c>
    </row>
    <row r="47" spans="1:7" ht="21" customHeight="1" x14ac:dyDescent="0.3">
      <c r="A47" s="576">
        <v>204423</v>
      </c>
      <c r="B47" s="582">
        <v>20</v>
      </c>
      <c r="C47" s="604" t="s">
        <v>121</v>
      </c>
      <c r="D47" s="578">
        <v>5</v>
      </c>
      <c r="E47" s="680">
        <v>0</v>
      </c>
      <c r="F47" s="578">
        <f t="shared" si="1"/>
        <v>5</v>
      </c>
      <c r="G47" s="583">
        <v>5</v>
      </c>
    </row>
    <row r="48" spans="1:7" ht="15.6" x14ac:dyDescent="0.3">
      <c r="A48" s="576">
        <v>2045</v>
      </c>
      <c r="B48" s="582"/>
      <c r="C48" s="582" t="s">
        <v>49</v>
      </c>
      <c r="D48" s="578">
        <f>SUM(D49:D55)</f>
        <v>19584772.850000001</v>
      </c>
      <c r="E48" s="579">
        <f>SUM(E49:E55)</f>
        <v>0</v>
      </c>
      <c r="F48" s="578">
        <f t="shared" si="1"/>
        <v>19584772.850000001</v>
      </c>
      <c r="G48" s="583">
        <f>SUM(G49:G55)</f>
        <v>19584772.850000001</v>
      </c>
    </row>
    <row r="49" spans="1:7" ht="18.75" customHeight="1" x14ac:dyDescent="0.3">
      <c r="A49" s="576">
        <v>20451</v>
      </c>
      <c r="B49" s="582">
        <v>20</v>
      </c>
      <c r="C49" s="582" t="s">
        <v>50</v>
      </c>
      <c r="D49" s="578">
        <v>3195079</v>
      </c>
      <c r="E49" s="680">
        <v>0</v>
      </c>
      <c r="F49" s="578">
        <f t="shared" si="1"/>
        <v>3195079</v>
      </c>
      <c r="G49" s="583">
        <v>3195079</v>
      </c>
    </row>
    <row r="50" spans="1:7" s="533" customFormat="1" ht="31.5" customHeight="1" x14ac:dyDescent="0.3">
      <c r="A50" s="633">
        <v>20452</v>
      </c>
      <c r="B50" s="604">
        <v>20</v>
      </c>
      <c r="C50" s="604" t="s">
        <v>51</v>
      </c>
      <c r="D50" s="635">
        <v>3192800</v>
      </c>
      <c r="E50" s="691">
        <v>0</v>
      </c>
      <c r="F50" s="635">
        <f t="shared" si="1"/>
        <v>3192800</v>
      </c>
      <c r="G50" s="692">
        <v>3192800</v>
      </c>
    </row>
    <row r="51" spans="1:7" s="533" customFormat="1" ht="31.5" customHeight="1" x14ac:dyDescent="0.3">
      <c r="A51" s="633">
        <v>20455</v>
      </c>
      <c r="B51" s="604">
        <v>20</v>
      </c>
      <c r="C51" s="604" t="s">
        <v>198</v>
      </c>
      <c r="D51" s="635">
        <v>29</v>
      </c>
      <c r="E51" s="691">
        <v>0</v>
      </c>
      <c r="F51" s="635">
        <f t="shared" si="1"/>
        <v>29</v>
      </c>
      <c r="G51" s="692">
        <v>29</v>
      </c>
    </row>
    <row r="52" spans="1:7" s="533" customFormat="1" ht="31.8" customHeight="1" x14ac:dyDescent="0.3">
      <c r="A52" s="633">
        <v>20456</v>
      </c>
      <c r="B52" s="604">
        <v>20</v>
      </c>
      <c r="C52" s="604" t="s">
        <v>52</v>
      </c>
      <c r="D52" s="635">
        <v>16974</v>
      </c>
      <c r="E52" s="691">
        <v>0</v>
      </c>
      <c r="F52" s="635">
        <f t="shared" si="1"/>
        <v>16974</v>
      </c>
      <c r="G52" s="692">
        <v>16974</v>
      </c>
    </row>
    <row r="53" spans="1:7" s="533" customFormat="1" ht="21" customHeight="1" x14ac:dyDescent="0.3">
      <c r="A53" s="633">
        <v>20458</v>
      </c>
      <c r="B53" s="604">
        <v>20</v>
      </c>
      <c r="C53" s="604" t="s">
        <v>124</v>
      </c>
      <c r="D53" s="635">
        <v>13170109.85</v>
      </c>
      <c r="E53" s="691">
        <v>0</v>
      </c>
      <c r="F53" s="635">
        <f t="shared" si="1"/>
        <v>13170109.85</v>
      </c>
      <c r="G53" s="692">
        <v>13170109.85</v>
      </c>
    </row>
    <row r="54" spans="1:7" ht="18.75" customHeight="1" x14ac:dyDescent="0.3">
      <c r="A54" s="576">
        <v>204510</v>
      </c>
      <c r="B54" s="582">
        <v>20</v>
      </c>
      <c r="C54" s="582" t="s">
        <v>53</v>
      </c>
      <c r="D54" s="578">
        <v>3423</v>
      </c>
      <c r="E54" s="680">
        <v>0</v>
      </c>
      <c r="F54" s="578">
        <f t="shared" si="1"/>
        <v>3423</v>
      </c>
      <c r="G54" s="583">
        <v>3423</v>
      </c>
    </row>
    <row r="55" spans="1:7" ht="18.75" customHeight="1" x14ac:dyDescent="0.3">
      <c r="A55" s="576">
        <v>204513</v>
      </c>
      <c r="B55" s="582">
        <v>20</v>
      </c>
      <c r="C55" s="582" t="s">
        <v>54</v>
      </c>
      <c r="D55" s="578">
        <v>6358</v>
      </c>
      <c r="E55" s="680">
        <v>0</v>
      </c>
      <c r="F55" s="578">
        <f t="shared" si="1"/>
        <v>6358</v>
      </c>
      <c r="G55" s="583">
        <v>6358</v>
      </c>
    </row>
    <row r="56" spans="1:7" ht="18" customHeight="1" x14ac:dyDescent="0.3">
      <c r="A56" s="576">
        <v>2046</v>
      </c>
      <c r="B56" s="582"/>
      <c r="C56" s="582" t="s">
        <v>55</v>
      </c>
      <c r="D56" s="578">
        <f>SUM(D57:D58)</f>
        <v>394</v>
      </c>
      <c r="E56" s="579">
        <f>SUM(E57:E58)</f>
        <v>0</v>
      </c>
      <c r="F56" s="578">
        <f t="shared" si="1"/>
        <v>394</v>
      </c>
      <c r="G56" s="583">
        <f>SUM(G57:G58)</f>
        <v>394</v>
      </c>
    </row>
    <row r="57" spans="1:7" ht="18" customHeight="1" x14ac:dyDescent="0.3">
      <c r="A57" s="576">
        <v>20462</v>
      </c>
      <c r="B57" s="582">
        <v>20</v>
      </c>
      <c r="C57" s="582" t="s">
        <v>56</v>
      </c>
      <c r="D57" s="578">
        <v>386</v>
      </c>
      <c r="E57" s="680"/>
      <c r="F57" s="578">
        <f t="shared" si="1"/>
        <v>386</v>
      </c>
      <c r="G57" s="583">
        <v>386</v>
      </c>
    </row>
    <row r="58" spans="1:7" ht="18" customHeight="1" x14ac:dyDescent="0.3">
      <c r="A58" s="576">
        <v>20467</v>
      </c>
      <c r="B58" s="582">
        <v>20</v>
      </c>
      <c r="C58" s="582" t="s">
        <v>126</v>
      </c>
      <c r="D58" s="578">
        <v>8</v>
      </c>
      <c r="E58" s="680">
        <v>0</v>
      </c>
      <c r="F58" s="578">
        <f t="shared" si="1"/>
        <v>8</v>
      </c>
      <c r="G58" s="583">
        <v>8</v>
      </c>
    </row>
    <row r="59" spans="1:7" ht="18" customHeight="1" x14ac:dyDescent="0.3">
      <c r="A59" s="576">
        <v>2047</v>
      </c>
      <c r="B59" s="582"/>
      <c r="C59" s="582" t="s">
        <v>58</v>
      </c>
      <c r="D59" s="578">
        <f>+D60</f>
        <v>7187</v>
      </c>
      <c r="E59" s="579">
        <f>+E60</f>
        <v>0</v>
      </c>
      <c r="F59" s="578">
        <f t="shared" si="1"/>
        <v>7187</v>
      </c>
      <c r="G59" s="583">
        <f>+G60</f>
        <v>7187</v>
      </c>
    </row>
    <row r="60" spans="1:7" ht="18" customHeight="1" x14ac:dyDescent="0.3">
      <c r="A60" s="576">
        <v>20476</v>
      </c>
      <c r="B60" s="582">
        <v>20</v>
      </c>
      <c r="C60" s="582" t="s">
        <v>59</v>
      </c>
      <c r="D60" s="578">
        <v>7187</v>
      </c>
      <c r="E60" s="680">
        <v>0</v>
      </c>
      <c r="F60" s="578">
        <v>7187</v>
      </c>
      <c r="G60" s="583">
        <v>7187</v>
      </c>
    </row>
    <row r="61" spans="1:7" ht="18" customHeight="1" x14ac:dyDescent="0.3">
      <c r="A61" s="576">
        <v>2048</v>
      </c>
      <c r="B61" s="582"/>
      <c r="C61" s="582" t="s">
        <v>60</v>
      </c>
      <c r="D61" s="578">
        <f>SUM(D62:D63)</f>
        <v>106670</v>
      </c>
      <c r="E61" s="578">
        <f>SUM(E62:E63)</f>
        <v>0</v>
      </c>
      <c r="F61" s="578">
        <f t="shared" si="1"/>
        <v>106670</v>
      </c>
      <c r="G61" s="583">
        <f>SUM(G62:G63)</f>
        <v>106670</v>
      </c>
    </row>
    <row r="62" spans="1:7" ht="18" customHeight="1" x14ac:dyDescent="0.3">
      <c r="A62" s="576">
        <v>20482</v>
      </c>
      <c r="B62" s="582">
        <v>20</v>
      </c>
      <c r="C62" s="582" t="s">
        <v>128</v>
      </c>
      <c r="D62" s="578">
        <v>87970</v>
      </c>
      <c r="E62" s="680">
        <v>0</v>
      </c>
      <c r="F62" s="578">
        <f>+D62-E62</f>
        <v>87970</v>
      </c>
      <c r="G62" s="583">
        <v>87970</v>
      </c>
    </row>
    <row r="63" spans="1:7" ht="18" customHeight="1" x14ac:dyDescent="0.3">
      <c r="A63" s="576">
        <v>20486</v>
      </c>
      <c r="B63" s="582">
        <v>20</v>
      </c>
      <c r="C63" s="582" t="s">
        <v>61</v>
      </c>
      <c r="D63" s="578">
        <v>18700</v>
      </c>
      <c r="E63" s="680">
        <v>0</v>
      </c>
      <c r="F63" s="578">
        <f t="shared" si="1"/>
        <v>18700</v>
      </c>
      <c r="G63" s="583">
        <v>18700</v>
      </c>
    </row>
    <row r="64" spans="1:7" ht="15.6" x14ac:dyDescent="0.3">
      <c r="A64" s="576">
        <v>20410</v>
      </c>
      <c r="B64" s="582"/>
      <c r="C64" s="582" t="s">
        <v>133</v>
      </c>
      <c r="D64" s="578">
        <f>+D65</f>
        <v>233732632</v>
      </c>
      <c r="E64" s="579">
        <f>+E65</f>
        <v>0</v>
      </c>
      <c r="F64" s="578">
        <f t="shared" si="1"/>
        <v>233732632</v>
      </c>
      <c r="G64" s="583">
        <f>+G65</f>
        <v>233732632</v>
      </c>
    </row>
    <row r="65" spans="1:237" ht="22.5" customHeight="1" x14ac:dyDescent="0.3">
      <c r="A65" s="576">
        <v>204102</v>
      </c>
      <c r="B65" s="582">
        <v>20</v>
      </c>
      <c r="C65" s="582" t="s">
        <v>134</v>
      </c>
      <c r="D65" s="578">
        <v>233732632</v>
      </c>
      <c r="E65" s="680">
        <v>0</v>
      </c>
      <c r="F65" s="578">
        <f t="shared" si="1"/>
        <v>233732632</v>
      </c>
      <c r="G65" s="583">
        <v>233732632</v>
      </c>
    </row>
    <row r="66" spans="1:237" ht="22.5" customHeight="1" x14ac:dyDescent="0.3">
      <c r="A66" s="576">
        <v>20411</v>
      </c>
      <c r="B66" s="582"/>
      <c r="C66" s="582" t="s">
        <v>135</v>
      </c>
      <c r="D66" s="578">
        <f>SUM(D67:D67)</f>
        <v>282</v>
      </c>
      <c r="E66" s="579">
        <f>SUM(E67:E67)</f>
        <v>0</v>
      </c>
      <c r="F66" s="578">
        <f>+D66-E66</f>
        <v>282</v>
      </c>
      <c r="G66" s="583">
        <f>SUM(G67:G67)</f>
        <v>282</v>
      </c>
    </row>
    <row r="67" spans="1:237" ht="22.5" customHeight="1" x14ac:dyDescent="0.3">
      <c r="A67" s="576">
        <v>204111</v>
      </c>
      <c r="B67" s="582">
        <v>20</v>
      </c>
      <c r="C67" s="582" t="s">
        <v>136</v>
      </c>
      <c r="D67" s="578">
        <v>282</v>
      </c>
      <c r="E67" s="680">
        <v>0</v>
      </c>
      <c r="F67" s="578">
        <f>+D67-E67</f>
        <v>282</v>
      </c>
      <c r="G67" s="583">
        <v>282</v>
      </c>
    </row>
    <row r="68" spans="1:237" ht="24.75" customHeight="1" x14ac:dyDescent="0.3">
      <c r="A68" s="576">
        <v>20414</v>
      </c>
      <c r="B68" s="582">
        <v>20</v>
      </c>
      <c r="C68" s="582" t="s">
        <v>63</v>
      </c>
      <c r="D68" s="578">
        <v>1620</v>
      </c>
      <c r="E68" s="680">
        <v>0</v>
      </c>
      <c r="F68" s="578">
        <f t="shared" si="1"/>
        <v>1620</v>
      </c>
      <c r="G68" s="583">
        <v>1620</v>
      </c>
    </row>
    <row r="69" spans="1:237" ht="22.5" customHeight="1" x14ac:dyDescent="0.3">
      <c r="A69" s="576">
        <v>20421</v>
      </c>
      <c r="B69" s="582"/>
      <c r="C69" s="582" t="s">
        <v>64</v>
      </c>
      <c r="D69" s="578">
        <f>+D70+D71</f>
        <v>45433</v>
      </c>
      <c r="E69" s="680">
        <f>+E70+E71</f>
        <v>0</v>
      </c>
      <c r="F69" s="578">
        <f>+D69-E69</f>
        <v>45433</v>
      </c>
      <c r="G69" s="583">
        <f>+G70+G71</f>
        <v>45433</v>
      </c>
    </row>
    <row r="70" spans="1:237" ht="18.75" customHeight="1" x14ac:dyDescent="0.3">
      <c r="A70" s="576">
        <v>204214</v>
      </c>
      <c r="B70" s="582">
        <v>20</v>
      </c>
      <c r="C70" s="582" t="s">
        <v>65</v>
      </c>
      <c r="D70" s="578">
        <v>22521</v>
      </c>
      <c r="E70" s="680">
        <v>0</v>
      </c>
      <c r="F70" s="578">
        <f>+D70-E70</f>
        <v>22521</v>
      </c>
      <c r="G70" s="583">
        <v>22521</v>
      </c>
    </row>
    <row r="71" spans="1:237" ht="18.75" customHeight="1" thickBot="1" x14ac:dyDescent="0.35">
      <c r="A71" s="605">
        <v>204215</v>
      </c>
      <c r="B71" s="606">
        <v>20</v>
      </c>
      <c r="C71" s="606" t="s">
        <v>139</v>
      </c>
      <c r="D71" s="610">
        <v>22912</v>
      </c>
      <c r="E71" s="693">
        <v>0</v>
      </c>
      <c r="F71" s="610">
        <f>+D71-E71</f>
        <v>22912</v>
      </c>
      <c r="G71" s="644">
        <v>22912</v>
      </c>
    </row>
    <row r="72" spans="1:237" ht="15" thickBot="1" x14ac:dyDescent="0.35">
      <c r="A72" s="618"/>
      <c r="D72" s="621"/>
      <c r="E72" s="668"/>
      <c r="F72" s="621"/>
      <c r="G72" s="621"/>
    </row>
    <row r="73" spans="1:237" x14ac:dyDescent="0.3">
      <c r="A73" s="777" t="s">
        <v>1</v>
      </c>
      <c r="B73" s="778"/>
      <c r="C73" s="778"/>
      <c r="D73" s="778"/>
      <c r="E73" s="778"/>
      <c r="F73" s="778"/>
      <c r="G73" s="779"/>
      <c r="H73" s="694"/>
      <c r="I73" s="695"/>
      <c r="J73" s="777"/>
      <c r="K73" s="778"/>
      <c r="L73" s="778"/>
      <c r="M73" s="778"/>
      <c r="N73" s="778"/>
      <c r="O73" s="778"/>
      <c r="P73" s="779"/>
      <c r="Q73" s="777"/>
      <c r="R73" s="778"/>
      <c r="S73" s="778"/>
      <c r="T73" s="778"/>
      <c r="U73" s="778"/>
      <c r="V73" s="778"/>
      <c r="W73" s="779"/>
      <c r="X73" s="777"/>
      <c r="Y73" s="778"/>
      <c r="Z73" s="778"/>
      <c r="AA73" s="778"/>
      <c r="AB73" s="778"/>
      <c r="AC73" s="778"/>
      <c r="AD73" s="779"/>
      <c r="AE73" s="777"/>
      <c r="AF73" s="778"/>
      <c r="AG73" s="778"/>
      <c r="AH73" s="778"/>
      <c r="AI73" s="778"/>
      <c r="AJ73" s="778"/>
      <c r="AK73" s="779"/>
      <c r="AL73" s="777"/>
      <c r="AM73" s="778"/>
      <c r="AN73" s="778"/>
      <c r="AO73" s="778"/>
      <c r="AP73" s="778"/>
      <c r="AQ73" s="778"/>
      <c r="AR73" s="779"/>
      <c r="AS73" s="777"/>
      <c r="AT73" s="778"/>
      <c r="AU73" s="778"/>
      <c r="AV73" s="778"/>
      <c r="AW73" s="778"/>
      <c r="AX73" s="778"/>
      <c r="AY73" s="779"/>
      <c r="AZ73" s="777"/>
      <c r="BA73" s="778"/>
      <c r="BB73" s="778"/>
      <c r="BC73" s="778"/>
      <c r="BD73" s="778"/>
      <c r="BE73" s="778"/>
      <c r="BF73" s="779"/>
      <c r="BG73" s="777"/>
      <c r="BH73" s="778"/>
      <c r="BI73" s="778"/>
      <c r="BJ73" s="778"/>
      <c r="BK73" s="778"/>
      <c r="BL73" s="778"/>
      <c r="BM73" s="779"/>
      <c r="BN73" s="777"/>
      <c r="BO73" s="778"/>
      <c r="BP73" s="778"/>
      <c r="BQ73" s="778"/>
      <c r="BR73" s="778"/>
      <c r="BS73" s="778"/>
      <c r="BT73" s="779"/>
      <c r="BU73" s="777"/>
      <c r="BV73" s="778"/>
      <c r="BW73" s="778"/>
      <c r="BX73" s="778"/>
      <c r="BY73" s="778"/>
      <c r="BZ73" s="778"/>
      <c r="CA73" s="779"/>
      <c r="CB73" s="777"/>
      <c r="CC73" s="778"/>
      <c r="CD73" s="778"/>
      <c r="CE73" s="778"/>
      <c r="CF73" s="778"/>
      <c r="CG73" s="778"/>
      <c r="CH73" s="779"/>
      <c r="CI73" s="777"/>
      <c r="CJ73" s="778"/>
      <c r="CK73" s="778"/>
      <c r="CL73" s="778"/>
      <c r="CM73" s="778"/>
      <c r="CN73" s="778"/>
      <c r="CO73" s="779"/>
      <c r="CP73" s="777"/>
      <c r="CQ73" s="778"/>
      <c r="CR73" s="778"/>
      <c r="CS73" s="778"/>
      <c r="CT73" s="778"/>
      <c r="CU73" s="778"/>
      <c r="CV73" s="779"/>
      <c r="CW73" s="777"/>
      <c r="CX73" s="778"/>
      <c r="CY73" s="778"/>
      <c r="CZ73" s="778"/>
      <c r="DA73" s="778"/>
      <c r="DB73" s="778"/>
      <c r="DC73" s="779"/>
      <c r="DD73" s="777"/>
      <c r="DE73" s="778"/>
      <c r="DF73" s="778"/>
      <c r="DG73" s="778"/>
      <c r="DH73" s="778"/>
      <c r="DI73" s="778"/>
      <c r="DJ73" s="779"/>
      <c r="DK73" s="777"/>
      <c r="DL73" s="778"/>
      <c r="DM73" s="778"/>
      <c r="DN73" s="778"/>
      <c r="DO73" s="778"/>
      <c r="DP73" s="778"/>
      <c r="DQ73" s="779"/>
      <c r="DR73" s="777"/>
      <c r="DS73" s="778"/>
      <c r="DT73" s="778"/>
      <c r="DU73" s="778"/>
      <c r="DV73" s="778"/>
      <c r="DW73" s="778"/>
      <c r="DX73" s="779"/>
      <c r="DY73" s="777"/>
      <c r="DZ73" s="778"/>
      <c r="EA73" s="778"/>
      <c r="EB73" s="778"/>
      <c r="EC73" s="778"/>
      <c r="ED73" s="778"/>
      <c r="EE73" s="779"/>
      <c r="EF73" s="777"/>
      <c r="EG73" s="778"/>
      <c r="EH73" s="778"/>
      <c r="EI73" s="778"/>
      <c r="EJ73" s="778"/>
      <c r="EK73" s="778"/>
      <c r="EL73" s="779"/>
      <c r="EM73" s="777"/>
      <c r="EN73" s="778"/>
      <c r="EO73" s="778"/>
      <c r="EP73" s="778"/>
      <c r="EQ73" s="778"/>
      <c r="ER73" s="778"/>
      <c r="ES73" s="779"/>
      <c r="ET73" s="777"/>
      <c r="EU73" s="778"/>
      <c r="EV73" s="778"/>
      <c r="EW73" s="778"/>
      <c r="EX73" s="778"/>
      <c r="EY73" s="778"/>
      <c r="EZ73" s="779"/>
      <c r="FA73" s="777"/>
      <c r="FB73" s="778"/>
      <c r="FC73" s="778"/>
      <c r="FD73" s="778"/>
      <c r="FE73" s="778"/>
      <c r="FF73" s="778"/>
      <c r="FG73" s="779"/>
      <c r="FH73" s="777"/>
      <c r="FI73" s="778"/>
      <c r="FJ73" s="778"/>
      <c r="FK73" s="778"/>
      <c r="FL73" s="778"/>
      <c r="FM73" s="778"/>
      <c r="FN73" s="779"/>
      <c r="FO73" s="777"/>
      <c r="FP73" s="778"/>
      <c r="FQ73" s="778"/>
      <c r="FR73" s="778"/>
      <c r="FS73" s="778"/>
      <c r="FT73" s="778"/>
      <c r="FU73" s="779"/>
      <c r="FV73" s="777"/>
      <c r="FW73" s="778"/>
      <c r="FX73" s="778"/>
      <c r="FY73" s="778"/>
      <c r="FZ73" s="778"/>
      <c r="GA73" s="778"/>
      <c r="GB73" s="779"/>
      <c r="GC73" s="777"/>
      <c r="GD73" s="778"/>
      <c r="GE73" s="778"/>
      <c r="GF73" s="778"/>
      <c r="GG73" s="778"/>
      <c r="GH73" s="778"/>
      <c r="GI73" s="779"/>
      <c r="GJ73" s="777"/>
      <c r="GK73" s="778"/>
      <c r="GL73" s="778"/>
      <c r="GM73" s="778"/>
      <c r="GN73" s="778"/>
      <c r="GO73" s="778"/>
      <c r="GP73" s="779"/>
      <c r="GQ73" s="777"/>
      <c r="GR73" s="778"/>
      <c r="GS73" s="778"/>
      <c r="GT73" s="778"/>
      <c r="GU73" s="778"/>
      <c r="GV73" s="778"/>
      <c r="GW73" s="779"/>
      <c r="GX73" s="777"/>
      <c r="GY73" s="778"/>
      <c r="GZ73" s="778"/>
      <c r="HA73" s="778"/>
      <c r="HB73" s="778"/>
      <c r="HC73" s="778"/>
      <c r="HD73" s="779"/>
      <c r="HE73" s="777"/>
      <c r="HF73" s="778"/>
      <c r="HG73" s="778"/>
      <c r="HH73" s="778"/>
      <c r="HI73" s="778"/>
      <c r="HJ73" s="778"/>
      <c r="HK73" s="779"/>
      <c r="HL73" s="777"/>
      <c r="HM73" s="778"/>
      <c r="HN73" s="778"/>
      <c r="HO73" s="778"/>
      <c r="HP73" s="778"/>
      <c r="HQ73" s="778"/>
      <c r="HR73" s="779"/>
      <c r="HS73" s="777"/>
      <c r="HT73" s="778"/>
      <c r="HU73" s="778"/>
      <c r="HV73" s="778"/>
      <c r="HW73" s="778"/>
      <c r="HX73" s="778"/>
      <c r="HY73" s="779"/>
      <c r="HZ73" s="777"/>
      <c r="IA73" s="777"/>
      <c r="IB73" s="777"/>
      <c r="IC73" s="777"/>
    </row>
    <row r="74" spans="1:237" ht="15.75" customHeight="1" x14ac:dyDescent="0.3">
      <c r="A74" s="771" t="s">
        <v>2</v>
      </c>
      <c r="B74" s="772"/>
      <c r="C74" s="772"/>
      <c r="D74" s="772"/>
      <c r="E74" s="772"/>
      <c r="F74" s="772"/>
      <c r="G74" s="773"/>
    </row>
    <row r="75" spans="1:237" x14ac:dyDescent="0.3">
      <c r="A75" s="550" t="s">
        <v>0</v>
      </c>
      <c r="G75" s="536"/>
    </row>
    <row r="76" spans="1:237" ht="12.75" customHeight="1" x14ac:dyDescent="0.3">
      <c r="A76" s="531"/>
      <c r="G76" s="551"/>
    </row>
    <row r="77" spans="1:237" x14ac:dyDescent="0.3">
      <c r="A77" s="531" t="s">
        <v>3</v>
      </c>
      <c r="C77" s="532" t="s">
        <v>4</v>
      </c>
      <c r="E77" s="620" t="s">
        <v>5</v>
      </c>
      <c r="F77" s="534" t="str">
        <f>F33</f>
        <v>MARZO</v>
      </c>
      <c r="G77" s="536" t="str">
        <f>G33</f>
        <v>VIGENCIA FISCAL: 2018</v>
      </c>
    </row>
    <row r="78" spans="1:237" ht="7.5" customHeight="1" thickBot="1" x14ac:dyDescent="0.35">
      <c r="A78" s="696"/>
      <c r="B78" s="553"/>
      <c r="C78" s="553"/>
      <c r="D78" s="555"/>
      <c r="E78" s="683"/>
      <c r="F78" s="555"/>
      <c r="G78" s="556"/>
    </row>
    <row r="79" spans="1:237" ht="61.5" customHeight="1" thickBot="1" x14ac:dyDescent="0.35">
      <c r="A79" s="684" t="s">
        <v>6</v>
      </c>
      <c r="B79" s="685"/>
      <c r="C79" s="685" t="s">
        <v>7</v>
      </c>
      <c r="D79" s="686" t="s">
        <v>8</v>
      </c>
      <c r="E79" s="687" t="s">
        <v>9</v>
      </c>
      <c r="F79" s="686" t="s">
        <v>10</v>
      </c>
      <c r="G79" s="688" t="s">
        <v>11</v>
      </c>
    </row>
    <row r="80" spans="1:237" ht="18.75" customHeight="1" x14ac:dyDescent="0.3">
      <c r="A80" s="570">
        <v>20441</v>
      </c>
      <c r="B80" s="689"/>
      <c r="C80" s="689" t="s">
        <v>66</v>
      </c>
      <c r="D80" s="572">
        <f>+D81</f>
        <v>46726734.350000001</v>
      </c>
      <c r="E80" s="697">
        <f>+E81</f>
        <v>0</v>
      </c>
      <c r="F80" s="572">
        <f t="shared" ref="F80:F101" si="2">+D80-E80</f>
        <v>46726734.350000001</v>
      </c>
      <c r="G80" s="632">
        <f>+G81</f>
        <v>46726734.350000001</v>
      </c>
    </row>
    <row r="81" spans="1:7" ht="18.75" customHeight="1" x14ac:dyDescent="0.3">
      <c r="A81" s="576">
        <v>2044113</v>
      </c>
      <c r="B81" s="582">
        <v>20</v>
      </c>
      <c r="C81" s="582" t="s">
        <v>66</v>
      </c>
      <c r="D81" s="578">
        <v>46726734.350000001</v>
      </c>
      <c r="E81" s="680">
        <v>0</v>
      </c>
      <c r="F81" s="578">
        <f t="shared" si="2"/>
        <v>46726734.350000001</v>
      </c>
      <c r="G81" s="583">
        <v>46726734.350000001</v>
      </c>
    </row>
    <row r="82" spans="1:7" ht="18.75" customHeight="1" x14ac:dyDescent="0.3">
      <c r="A82" s="576">
        <v>3</v>
      </c>
      <c r="B82" s="582"/>
      <c r="C82" s="582" t="s">
        <v>67</v>
      </c>
      <c r="D82" s="578">
        <f>+D83</f>
        <v>2682975956.8299999</v>
      </c>
      <c r="E82" s="579">
        <f>+E83</f>
        <v>0</v>
      </c>
      <c r="F82" s="578">
        <f t="shared" si="2"/>
        <v>2682975956.8299999</v>
      </c>
      <c r="G82" s="583">
        <f>+G83</f>
        <v>2681551940.8299999</v>
      </c>
    </row>
    <row r="83" spans="1:7" ht="18.75" customHeight="1" x14ac:dyDescent="0.3">
      <c r="A83" s="576">
        <v>36</v>
      </c>
      <c r="B83" s="582"/>
      <c r="C83" s="582" t="s">
        <v>68</v>
      </c>
      <c r="D83" s="578">
        <f>+D84</f>
        <v>2682975956.8299999</v>
      </c>
      <c r="E83" s="579">
        <f>+E84</f>
        <v>0</v>
      </c>
      <c r="F83" s="578">
        <f t="shared" si="2"/>
        <v>2682975956.8299999</v>
      </c>
      <c r="G83" s="583">
        <f>+G84</f>
        <v>2681551940.8299999</v>
      </c>
    </row>
    <row r="84" spans="1:7" ht="18.75" customHeight="1" x14ac:dyDescent="0.3">
      <c r="A84" s="576">
        <v>361</v>
      </c>
      <c r="B84" s="582"/>
      <c r="C84" s="582" t="s">
        <v>69</v>
      </c>
      <c r="D84" s="578">
        <f>+D85+D86+D87</f>
        <v>2682975956.8299999</v>
      </c>
      <c r="E84" s="579">
        <f>+E85+E86+E87</f>
        <v>0</v>
      </c>
      <c r="F84" s="578">
        <f t="shared" si="2"/>
        <v>2682975956.8299999</v>
      </c>
      <c r="G84" s="583">
        <f>+G85+G86+G87</f>
        <v>2681551940.8299999</v>
      </c>
    </row>
    <row r="85" spans="1:7" ht="18.75" customHeight="1" x14ac:dyDescent="0.3">
      <c r="A85" s="576">
        <v>36112</v>
      </c>
      <c r="B85" s="582">
        <v>10</v>
      </c>
      <c r="C85" s="582" t="s">
        <v>144</v>
      </c>
      <c r="D85" s="578">
        <v>1424016</v>
      </c>
      <c r="E85" s="680">
        <v>0</v>
      </c>
      <c r="F85" s="578">
        <f>+D85-E85</f>
        <v>1424016</v>
      </c>
      <c r="G85" s="583">
        <v>0</v>
      </c>
    </row>
    <row r="86" spans="1:7" ht="18.75" customHeight="1" x14ac:dyDescent="0.3">
      <c r="A86" s="576">
        <v>36113</v>
      </c>
      <c r="B86" s="582">
        <v>10</v>
      </c>
      <c r="C86" s="582" t="s">
        <v>70</v>
      </c>
      <c r="D86" s="578">
        <v>1610680038.8299999</v>
      </c>
      <c r="E86" s="680">
        <v>0</v>
      </c>
      <c r="F86" s="578">
        <f>+D86-E86</f>
        <v>1610680038.8299999</v>
      </c>
      <c r="G86" s="583">
        <v>1610680038.8299999</v>
      </c>
    </row>
    <row r="87" spans="1:7" ht="18.75" customHeight="1" thickBot="1" x14ac:dyDescent="0.35">
      <c r="A87" s="584">
        <v>36113</v>
      </c>
      <c r="B87" s="585">
        <v>20</v>
      </c>
      <c r="C87" s="585" t="s">
        <v>70</v>
      </c>
      <c r="D87" s="586">
        <v>1070871902</v>
      </c>
      <c r="E87" s="698">
        <v>0</v>
      </c>
      <c r="F87" s="586">
        <f t="shared" si="2"/>
        <v>1070871902</v>
      </c>
      <c r="G87" s="699">
        <v>1070871902</v>
      </c>
    </row>
    <row r="88" spans="1:7" ht="16.2" thickBot="1" x14ac:dyDescent="0.35">
      <c r="A88" s="700" t="s">
        <v>71</v>
      </c>
      <c r="B88" s="591"/>
      <c r="C88" s="591" t="s">
        <v>199</v>
      </c>
      <c r="D88" s="594">
        <f>+D89+D95+D99+D108</f>
        <v>24040909539.029999</v>
      </c>
      <c r="E88" s="701">
        <f>+E89+E95+E99+E108</f>
        <v>0</v>
      </c>
      <c r="F88" s="594">
        <f t="shared" si="2"/>
        <v>24040909539.029999</v>
      </c>
      <c r="G88" s="702">
        <f>+G89+G95+G99+G108</f>
        <v>23691242564.889999</v>
      </c>
    </row>
    <row r="89" spans="1:7" ht="35.25" customHeight="1" x14ac:dyDescent="0.3">
      <c r="A89" s="597">
        <v>2401</v>
      </c>
      <c r="B89" s="598"/>
      <c r="C89" s="599" t="s">
        <v>149</v>
      </c>
      <c r="D89" s="602">
        <f>+D90</f>
        <v>2233847030</v>
      </c>
      <c r="E89" s="602">
        <f>+E90</f>
        <v>0</v>
      </c>
      <c r="F89" s="602">
        <f t="shared" si="2"/>
        <v>2233847030</v>
      </c>
      <c r="G89" s="679">
        <f>+G90</f>
        <v>1897524909</v>
      </c>
    </row>
    <row r="90" spans="1:7" ht="15.6" x14ac:dyDescent="0.3">
      <c r="A90" s="576">
        <v>24010600</v>
      </c>
      <c r="B90" s="582"/>
      <c r="C90" s="604" t="s">
        <v>73</v>
      </c>
      <c r="D90" s="578">
        <f>SUM(D91:D94)</f>
        <v>2233847030</v>
      </c>
      <c r="E90" s="578">
        <f>SUM(E91:E94)</f>
        <v>0</v>
      </c>
      <c r="F90" s="578">
        <f t="shared" si="2"/>
        <v>2233847030</v>
      </c>
      <c r="G90" s="583">
        <f>SUM(G91:G94)</f>
        <v>1897524909</v>
      </c>
    </row>
    <row r="91" spans="1:7" ht="57.75" customHeight="1" x14ac:dyDescent="0.3">
      <c r="A91" s="576">
        <v>240106003</v>
      </c>
      <c r="B91" s="582">
        <v>11</v>
      </c>
      <c r="C91" s="604" t="s">
        <v>81</v>
      </c>
      <c r="D91" s="578">
        <v>336322121</v>
      </c>
      <c r="E91" s="680">
        <v>0</v>
      </c>
      <c r="F91" s="578">
        <f t="shared" si="2"/>
        <v>336322121</v>
      </c>
      <c r="G91" s="583">
        <v>0</v>
      </c>
    </row>
    <row r="92" spans="1:7" ht="50.25" customHeight="1" x14ac:dyDescent="0.3">
      <c r="A92" s="703">
        <v>240106003</v>
      </c>
      <c r="B92" s="704">
        <v>13</v>
      </c>
      <c r="C92" s="705" t="s">
        <v>81</v>
      </c>
      <c r="D92" s="578">
        <v>279354454</v>
      </c>
      <c r="E92" s="680">
        <v>0</v>
      </c>
      <c r="F92" s="578">
        <f t="shared" si="2"/>
        <v>279354454</v>
      </c>
      <c r="G92" s="583">
        <v>279354454</v>
      </c>
    </row>
    <row r="93" spans="1:7" ht="57" customHeight="1" x14ac:dyDescent="0.3">
      <c r="A93" s="703">
        <v>240106003</v>
      </c>
      <c r="B93" s="704">
        <v>20</v>
      </c>
      <c r="C93" s="705" t="s">
        <v>81</v>
      </c>
      <c r="D93" s="578">
        <v>993425050</v>
      </c>
      <c r="E93" s="680">
        <v>0</v>
      </c>
      <c r="F93" s="578">
        <f t="shared" si="2"/>
        <v>993425050</v>
      </c>
      <c r="G93" s="583">
        <v>993425050</v>
      </c>
    </row>
    <row r="94" spans="1:7" ht="77.25" customHeight="1" x14ac:dyDescent="0.3">
      <c r="A94" s="576">
        <v>2401060011</v>
      </c>
      <c r="B94" s="582">
        <v>10</v>
      </c>
      <c r="C94" s="604" t="s">
        <v>156</v>
      </c>
      <c r="D94" s="578">
        <v>624745405</v>
      </c>
      <c r="E94" s="680">
        <v>0</v>
      </c>
      <c r="F94" s="578">
        <f t="shared" si="2"/>
        <v>624745405</v>
      </c>
      <c r="G94" s="583">
        <v>624745405</v>
      </c>
    </row>
    <row r="95" spans="1:7" ht="23.25" customHeight="1" x14ac:dyDescent="0.3">
      <c r="A95" s="576">
        <v>2404</v>
      </c>
      <c r="B95" s="582"/>
      <c r="C95" s="604" t="s">
        <v>157</v>
      </c>
      <c r="D95" s="578">
        <f>+D96</f>
        <v>20061970435</v>
      </c>
      <c r="E95" s="578">
        <f>+E96</f>
        <v>0</v>
      </c>
      <c r="F95" s="578">
        <f t="shared" si="2"/>
        <v>20061970435</v>
      </c>
      <c r="G95" s="583">
        <f>+G96</f>
        <v>20061970435</v>
      </c>
    </row>
    <row r="96" spans="1:7" ht="15.6" x14ac:dyDescent="0.3">
      <c r="A96" s="576">
        <v>24040600</v>
      </c>
      <c r="B96" s="582"/>
      <c r="C96" s="604" t="s">
        <v>73</v>
      </c>
      <c r="D96" s="578">
        <f>+D97+D98</f>
        <v>20061970435</v>
      </c>
      <c r="E96" s="578">
        <f>+E97+E98</f>
        <v>0</v>
      </c>
      <c r="F96" s="578">
        <f t="shared" si="2"/>
        <v>20061970435</v>
      </c>
      <c r="G96" s="583">
        <f>+G97+G98</f>
        <v>20061970435</v>
      </c>
    </row>
    <row r="97" spans="1:237" ht="39.75" customHeight="1" x14ac:dyDescent="0.3">
      <c r="A97" s="576">
        <v>240406001</v>
      </c>
      <c r="B97" s="582">
        <v>13</v>
      </c>
      <c r="C97" s="604" t="s">
        <v>77</v>
      </c>
      <c r="D97" s="578">
        <v>11294324623</v>
      </c>
      <c r="E97" s="680">
        <v>0</v>
      </c>
      <c r="F97" s="578">
        <f t="shared" si="2"/>
        <v>11294324623</v>
      </c>
      <c r="G97" s="583">
        <v>11294324623</v>
      </c>
    </row>
    <row r="98" spans="1:237" ht="39.75" customHeight="1" x14ac:dyDescent="0.3">
      <c r="A98" s="576">
        <v>240406001</v>
      </c>
      <c r="B98" s="582">
        <v>20</v>
      </c>
      <c r="C98" s="604" t="s">
        <v>77</v>
      </c>
      <c r="D98" s="578">
        <v>8767645812</v>
      </c>
      <c r="E98" s="680"/>
      <c r="F98" s="578">
        <f t="shared" si="2"/>
        <v>8767645812</v>
      </c>
      <c r="G98" s="583">
        <v>8767645812</v>
      </c>
    </row>
    <row r="99" spans="1:237" ht="15.6" x14ac:dyDescent="0.3">
      <c r="A99" s="576">
        <v>2405</v>
      </c>
      <c r="B99" s="582"/>
      <c r="C99" s="604" t="s">
        <v>158</v>
      </c>
      <c r="D99" s="578">
        <f>+D100</f>
        <v>74243512</v>
      </c>
      <c r="E99" s="578">
        <f>+E100</f>
        <v>0</v>
      </c>
      <c r="F99" s="578">
        <f t="shared" si="2"/>
        <v>74243512</v>
      </c>
      <c r="G99" s="583">
        <f>+G100</f>
        <v>74243512</v>
      </c>
    </row>
    <row r="100" spans="1:237" ht="15.6" x14ac:dyDescent="0.3">
      <c r="A100" s="576">
        <v>24050600</v>
      </c>
      <c r="B100" s="582"/>
      <c r="C100" s="604" t="s">
        <v>73</v>
      </c>
      <c r="D100" s="578">
        <f>+D101+D102</f>
        <v>74243512</v>
      </c>
      <c r="E100" s="578">
        <f>+E101+E102</f>
        <v>0</v>
      </c>
      <c r="F100" s="578">
        <f t="shared" si="2"/>
        <v>74243512</v>
      </c>
      <c r="G100" s="583">
        <f>+G101+G102</f>
        <v>74243512</v>
      </c>
    </row>
    <row r="101" spans="1:237" ht="39.75" customHeight="1" thickBot="1" x14ac:dyDescent="0.35">
      <c r="A101" s="605">
        <v>240506001</v>
      </c>
      <c r="B101" s="606">
        <v>20</v>
      </c>
      <c r="C101" s="607" t="s">
        <v>78</v>
      </c>
      <c r="D101" s="610">
        <v>74243512</v>
      </c>
      <c r="E101" s="693">
        <v>0</v>
      </c>
      <c r="F101" s="610">
        <f t="shared" si="2"/>
        <v>74243512</v>
      </c>
      <c r="G101" s="644">
        <v>74243512</v>
      </c>
    </row>
    <row r="102" spans="1:237" ht="49.5" customHeight="1" thickBot="1" x14ac:dyDescent="0.35">
      <c r="A102" s="612"/>
      <c r="B102" s="613"/>
      <c r="C102" s="614"/>
      <c r="D102" s="617"/>
      <c r="E102" s="682"/>
      <c r="F102" s="617"/>
      <c r="G102" s="617"/>
    </row>
    <row r="103" spans="1:237" ht="13.5" customHeight="1" x14ac:dyDescent="0.3">
      <c r="A103" s="777" t="s">
        <v>1</v>
      </c>
      <c r="B103" s="778"/>
      <c r="C103" s="778"/>
      <c r="D103" s="778"/>
      <c r="E103" s="778"/>
      <c r="F103" s="778"/>
      <c r="G103" s="779"/>
      <c r="H103" s="694"/>
      <c r="I103" s="706"/>
      <c r="J103" s="771"/>
      <c r="K103" s="772"/>
      <c r="L103" s="772"/>
      <c r="M103" s="772"/>
      <c r="N103" s="772"/>
      <c r="O103" s="772"/>
      <c r="P103" s="773"/>
      <c r="Q103" s="771"/>
      <c r="R103" s="772"/>
      <c r="S103" s="772"/>
      <c r="T103" s="772"/>
      <c r="U103" s="772"/>
      <c r="V103" s="772"/>
      <c r="W103" s="773"/>
      <c r="X103" s="771"/>
      <c r="Y103" s="772"/>
      <c r="Z103" s="772"/>
      <c r="AA103" s="772"/>
      <c r="AB103" s="772"/>
      <c r="AC103" s="772"/>
      <c r="AD103" s="773"/>
      <c r="AE103" s="771"/>
      <c r="AF103" s="772"/>
      <c r="AG103" s="772"/>
      <c r="AH103" s="772"/>
      <c r="AI103" s="772"/>
      <c r="AJ103" s="772"/>
      <c r="AK103" s="773"/>
      <c r="AL103" s="771"/>
      <c r="AM103" s="772"/>
      <c r="AN103" s="772"/>
      <c r="AO103" s="772"/>
      <c r="AP103" s="772"/>
      <c r="AQ103" s="772"/>
      <c r="AR103" s="773"/>
      <c r="AS103" s="771"/>
      <c r="AT103" s="772"/>
      <c r="AU103" s="772"/>
      <c r="AV103" s="772"/>
      <c r="AW103" s="772"/>
      <c r="AX103" s="772"/>
      <c r="AY103" s="773"/>
      <c r="AZ103" s="771"/>
      <c r="BA103" s="772"/>
      <c r="BB103" s="772"/>
      <c r="BC103" s="772"/>
      <c r="BD103" s="772"/>
      <c r="BE103" s="772"/>
      <c r="BF103" s="773"/>
      <c r="BG103" s="771"/>
      <c r="BH103" s="772"/>
      <c r="BI103" s="772"/>
      <c r="BJ103" s="772"/>
      <c r="BK103" s="772"/>
      <c r="BL103" s="772"/>
      <c r="BM103" s="773"/>
      <c r="BN103" s="771"/>
      <c r="BO103" s="772"/>
      <c r="BP103" s="772"/>
      <c r="BQ103" s="772"/>
      <c r="BR103" s="772"/>
      <c r="BS103" s="772"/>
      <c r="BT103" s="773"/>
      <c r="BU103" s="771"/>
      <c r="BV103" s="772"/>
      <c r="BW103" s="772"/>
      <c r="BX103" s="772"/>
      <c r="BY103" s="772"/>
      <c r="BZ103" s="772"/>
      <c r="CA103" s="773"/>
      <c r="CB103" s="771"/>
      <c r="CC103" s="772"/>
      <c r="CD103" s="772"/>
      <c r="CE103" s="772"/>
      <c r="CF103" s="772"/>
      <c r="CG103" s="772"/>
      <c r="CH103" s="773"/>
      <c r="CI103" s="771"/>
      <c r="CJ103" s="772"/>
      <c r="CK103" s="772"/>
      <c r="CL103" s="772"/>
      <c r="CM103" s="772"/>
      <c r="CN103" s="772"/>
      <c r="CO103" s="773"/>
      <c r="CP103" s="771"/>
      <c r="CQ103" s="772"/>
      <c r="CR103" s="772"/>
      <c r="CS103" s="772"/>
      <c r="CT103" s="772"/>
      <c r="CU103" s="772"/>
      <c r="CV103" s="773"/>
      <c r="CW103" s="771"/>
      <c r="CX103" s="772"/>
      <c r="CY103" s="772"/>
      <c r="CZ103" s="772"/>
      <c r="DA103" s="772"/>
      <c r="DB103" s="772"/>
      <c r="DC103" s="773"/>
      <c r="DD103" s="771"/>
      <c r="DE103" s="772"/>
      <c r="DF103" s="772"/>
      <c r="DG103" s="772"/>
      <c r="DH103" s="772"/>
      <c r="DI103" s="772"/>
      <c r="DJ103" s="773"/>
      <c r="DK103" s="771"/>
      <c r="DL103" s="772"/>
      <c r="DM103" s="772"/>
      <c r="DN103" s="772"/>
      <c r="DO103" s="772"/>
      <c r="DP103" s="772"/>
      <c r="DQ103" s="773"/>
      <c r="DR103" s="771"/>
      <c r="DS103" s="772"/>
      <c r="DT103" s="772"/>
      <c r="DU103" s="772"/>
      <c r="DV103" s="772"/>
      <c r="DW103" s="772"/>
      <c r="DX103" s="773"/>
      <c r="DY103" s="771"/>
      <c r="DZ103" s="772"/>
      <c r="EA103" s="772"/>
      <c r="EB103" s="772"/>
      <c r="EC103" s="772"/>
      <c r="ED103" s="772"/>
      <c r="EE103" s="773"/>
      <c r="EF103" s="771"/>
      <c r="EG103" s="772"/>
      <c r="EH103" s="772"/>
      <c r="EI103" s="772"/>
      <c r="EJ103" s="772"/>
      <c r="EK103" s="772"/>
      <c r="EL103" s="773"/>
      <c r="EM103" s="771"/>
      <c r="EN103" s="772"/>
      <c r="EO103" s="772"/>
      <c r="EP103" s="772"/>
      <c r="EQ103" s="772"/>
      <c r="ER103" s="772"/>
      <c r="ES103" s="773"/>
      <c r="ET103" s="771"/>
      <c r="EU103" s="772"/>
      <c r="EV103" s="772"/>
      <c r="EW103" s="772"/>
      <c r="EX103" s="772"/>
      <c r="EY103" s="772"/>
      <c r="EZ103" s="773"/>
      <c r="FA103" s="771"/>
      <c r="FB103" s="772"/>
      <c r="FC103" s="772"/>
      <c r="FD103" s="772"/>
      <c r="FE103" s="772"/>
      <c r="FF103" s="772"/>
      <c r="FG103" s="773"/>
      <c r="FH103" s="771"/>
      <c r="FI103" s="772"/>
      <c r="FJ103" s="772"/>
      <c r="FK103" s="772"/>
      <c r="FL103" s="772"/>
      <c r="FM103" s="772"/>
      <c r="FN103" s="773"/>
      <c r="FO103" s="771"/>
      <c r="FP103" s="772"/>
      <c r="FQ103" s="772"/>
      <c r="FR103" s="772"/>
      <c r="FS103" s="772"/>
      <c r="FT103" s="772"/>
      <c r="FU103" s="773"/>
      <c r="FV103" s="771"/>
      <c r="FW103" s="772"/>
      <c r="FX103" s="772"/>
      <c r="FY103" s="772"/>
      <c r="FZ103" s="772"/>
      <c r="GA103" s="772"/>
      <c r="GB103" s="773"/>
      <c r="GC103" s="771"/>
      <c r="GD103" s="772"/>
      <c r="GE103" s="772"/>
      <c r="GF103" s="772"/>
      <c r="GG103" s="772"/>
      <c r="GH103" s="772"/>
      <c r="GI103" s="773"/>
      <c r="GJ103" s="771"/>
      <c r="GK103" s="772"/>
      <c r="GL103" s="772"/>
      <c r="GM103" s="772"/>
      <c r="GN103" s="772"/>
      <c r="GO103" s="772"/>
      <c r="GP103" s="773"/>
      <c r="GQ103" s="771"/>
      <c r="GR103" s="772"/>
      <c r="GS103" s="772"/>
      <c r="GT103" s="772"/>
      <c r="GU103" s="772"/>
      <c r="GV103" s="772"/>
      <c r="GW103" s="773"/>
      <c r="GX103" s="771"/>
      <c r="GY103" s="772"/>
      <c r="GZ103" s="772"/>
      <c r="HA103" s="772"/>
      <c r="HB103" s="772"/>
      <c r="HC103" s="772"/>
      <c r="HD103" s="773"/>
      <c r="HE103" s="771"/>
      <c r="HF103" s="772"/>
      <c r="HG103" s="772"/>
      <c r="HH103" s="772"/>
      <c r="HI103" s="772"/>
      <c r="HJ103" s="772"/>
      <c r="HK103" s="773"/>
      <c r="HL103" s="771"/>
      <c r="HM103" s="772"/>
      <c r="HN103" s="772"/>
      <c r="HO103" s="772"/>
      <c r="HP103" s="772"/>
      <c r="HQ103" s="772"/>
      <c r="HR103" s="773"/>
      <c r="HS103" s="771"/>
      <c r="HT103" s="772"/>
      <c r="HU103" s="772"/>
      <c r="HV103" s="772"/>
      <c r="HW103" s="772"/>
      <c r="HX103" s="772"/>
      <c r="HY103" s="773"/>
      <c r="HZ103" s="771"/>
      <c r="IA103" s="771"/>
      <c r="IB103" s="771"/>
      <c r="IC103" s="771"/>
    </row>
    <row r="104" spans="1:237" ht="12" customHeight="1" x14ac:dyDescent="0.3">
      <c r="A104" s="771" t="s">
        <v>2</v>
      </c>
      <c r="B104" s="772"/>
      <c r="C104" s="772"/>
      <c r="D104" s="772"/>
      <c r="E104" s="772"/>
      <c r="F104" s="772"/>
      <c r="G104" s="773"/>
      <c r="H104" s="694"/>
      <c r="I104" s="706"/>
      <c r="J104" s="771"/>
      <c r="K104" s="772"/>
      <c r="L104" s="772"/>
      <c r="M104" s="772"/>
      <c r="N104" s="772"/>
      <c r="O104" s="772"/>
      <c r="P104" s="773"/>
      <c r="Q104" s="771"/>
      <c r="R104" s="772"/>
      <c r="S104" s="772"/>
      <c r="T104" s="772"/>
      <c r="U104" s="772"/>
      <c r="V104" s="772"/>
      <c r="W104" s="773"/>
      <c r="X104" s="771"/>
      <c r="Y104" s="772"/>
      <c r="Z104" s="772"/>
      <c r="AA104" s="772"/>
      <c r="AB104" s="772"/>
      <c r="AC104" s="772"/>
      <c r="AD104" s="773"/>
      <c r="AE104" s="771"/>
      <c r="AF104" s="772"/>
      <c r="AG104" s="772"/>
      <c r="AH104" s="772"/>
      <c r="AI104" s="772"/>
      <c r="AJ104" s="772"/>
      <c r="AK104" s="773"/>
      <c r="AL104" s="771"/>
      <c r="AM104" s="772"/>
      <c r="AN104" s="772"/>
      <c r="AO104" s="772"/>
      <c r="AP104" s="772"/>
      <c r="AQ104" s="772"/>
      <c r="AR104" s="773"/>
      <c r="AS104" s="771"/>
      <c r="AT104" s="772"/>
      <c r="AU104" s="772"/>
      <c r="AV104" s="772"/>
      <c r="AW104" s="772"/>
      <c r="AX104" s="772"/>
      <c r="AY104" s="773"/>
      <c r="AZ104" s="771"/>
      <c r="BA104" s="772"/>
      <c r="BB104" s="772"/>
      <c r="BC104" s="772"/>
      <c r="BD104" s="772"/>
      <c r="BE104" s="772"/>
      <c r="BF104" s="773"/>
      <c r="BG104" s="771"/>
      <c r="BH104" s="772"/>
      <c r="BI104" s="772"/>
      <c r="BJ104" s="772"/>
      <c r="BK104" s="772"/>
      <c r="BL104" s="772"/>
      <c r="BM104" s="773"/>
      <c r="BN104" s="771"/>
      <c r="BO104" s="772"/>
      <c r="BP104" s="772"/>
      <c r="BQ104" s="772"/>
      <c r="BR104" s="772"/>
      <c r="BS104" s="772"/>
      <c r="BT104" s="773"/>
      <c r="BU104" s="771"/>
      <c r="BV104" s="772"/>
      <c r="BW104" s="772"/>
      <c r="BX104" s="772"/>
      <c r="BY104" s="772"/>
      <c r="BZ104" s="772"/>
      <c r="CA104" s="773"/>
      <c r="CB104" s="771"/>
      <c r="CC104" s="772"/>
      <c r="CD104" s="772"/>
      <c r="CE104" s="772"/>
      <c r="CF104" s="772"/>
      <c r="CG104" s="772"/>
      <c r="CH104" s="773"/>
      <c r="CI104" s="771"/>
      <c r="CJ104" s="772"/>
      <c r="CK104" s="772"/>
      <c r="CL104" s="772"/>
      <c r="CM104" s="772"/>
      <c r="CN104" s="772"/>
      <c r="CO104" s="773"/>
      <c r="CP104" s="771"/>
      <c r="CQ104" s="772"/>
      <c r="CR104" s="772"/>
      <c r="CS104" s="772"/>
      <c r="CT104" s="772"/>
      <c r="CU104" s="772"/>
      <c r="CV104" s="773"/>
      <c r="CW104" s="771"/>
      <c r="CX104" s="772"/>
      <c r="CY104" s="772"/>
      <c r="CZ104" s="772"/>
      <c r="DA104" s="772"/>
      <c r="DB104" s="772"/>
      <c r="DC104" s="773"/>
      <c r="DD104" s="771"/>
      <c r="DE104" s="772"/>
      <c r="DF104" s="772"/>
      <c r="DG104" s="772"/>
      <c r="DH104" s="772"/>
      <c r="DI104" s="772"/>
      <c r="DJ104" s="773"/>
      <c r="DK104" s="771"/>
      <c r="DL104" s="772"/>
      <c r="DM104" s="772"/>
      <c r="DN104" s="772"/>
      <c r="DO104" s="772"/>
      <c r="DP104" s="772"/>
      <c r="DQ104" s="773"/>
      <c r="DR104" s="771"/>
      <c r="DS104" s="772"/>
      <c r="DT104" s="772"/>
      <c r="DU104" s="772"/>
      <c r="DV104" s="772"/>
      <c r="DW104" s="772"/>
      <c r="DX104" s="773"/>
      <c r="DY104" s="771"/>
      <c r="DZ104" s="772"/>
      <c r="EA104" s="772"/>
      <c r="EB104" s="772"/>
      <c r="EC104" s="772"/>
      <c r="ED104" s="772"/>
      <c r="EE104" s="773"/>
      <c r="EF104" s="771"/>
      <c r="EG104" s="772"/>
      <c r="EH104" s="772"/>
      <c r="EI104" s="772"/>
      <c r="EJ104" s="772"/>
      <c r="EK104" s="772"/>
      <c r="EL104" s="773"/>
      <c r="EM104" s="771"/>
      <c r="EN104" s="772"/>
      <c r="EO104" s="772"/>
      <c r="EP104" s="772"/>
      <c r="EQ104" s="772"/>
      <c r="ER104" s="772"/>
      <c r="ES104" s="773"/>
      <c r="ET104" s="771"/>
      <c r="EU104" s="772"/>
      <c r="EV104" s="772"/>
      <c r="EW104" s="772"/>
      <c r="EX104" s="772"/>
      <c r="EY104" s="772"/>
      <c r="EZ104" s="773"/>
      <c r="FA104" s="771"/>
      <c r="FB104" s="772"/>
      <c r="FC104" s="772"/>
      <c r="FD104" s="772"/>
      <c r="FE104" s="772"/>
      <c r="FF104" s="772"/>
      <c r="FG104" s="773"/>
      <c r="FH104" s="771"/>
      <c r="FI104" s="772"/>
      <c r="FJ104" s="772"/>
      <c r="FK104" s="772"/>
      <c r="FL104" s="772"/>
      <c r="FM104" s="772"/>
      <c r="FN104" s="773"/>
      <c r="FO104" s="771"/>
      <c r="FP104" s="772"/>
      <c r="FQ104" s="772"/>
      <c r="FR104" s="772"/>
      <c r="FS104" s="772"/>
      <c r="FT104" s="772"/>
      <c r="FU104" s="773"/>
      <c r="FV104" s="771"/>
      <c r="FW104" s="772"/>
      <c r="FX104" s="772"/>
      <c r="FY104" s="772"/>
      <c r="FZ104" s="772"/>
      <c r="GA104" s="772"/>
      <c r="GB104" s="773"/>
      <c r="GC104" s="771"/>
      <c r="GD104" s="772"/>
      <c r="GE104" s="772"/>
      <c r="GF104" s="772"/>
      <c r="GG104" s="772"/>
      <c r="GH104" s="772"/>
      <c r="GI104" s="773"/>
      <c r="GJ104" s="771"/>
      <c r="GK104" s="772"/>
      <c r="GL104" s="772"/>
      <c r="GM104" s="772"/>
      <c r="GN104" s="772"/>
      <c r="GO104" s="772"/>
      <c r="GP104" s="773"/>
      <c r="GQ104" s="771"/>
      <c r="GR104" s="772"/>
      <c r="GS104" s="772"/>
      <c r="GT104" s="772"/>
      <c r="GU104" s="772"/>
      <c r="GV104" s="772"/>
      <c r="GW104" s="773"/>
      <c r="GX104" s="771"/>
      <c r="GY104" s="772"/>
      <c r="GZ104" s="772"/>
      <c r="HA104" s="772"/>
      <c r="HB104" s="772"/>
      <c r="HC104" s="772"/>
      <c r="HD104" s="773"/>
      <c r="HE104" s="771"/>
      <c r="HF104" s="772"/>
      <c r="HG104" s="772"/>
      <c r="HH104" s="772"/>
      <c r="HI104" s="772"/>
      <c r="HJ104" s="772"/>
      <c r="HK104" s="773"/>
      <c r="HL104" s="771"/>
      <c r="HM104" s="772"/>
      <c r="HN104" s="772"/>
      <c r="HO104" s="772"/>
      <c r="HP104" s="772"/>
      <c r="HQ104" s="772"/>
      <c r="HR104" s="773"/>
      <c r="HS104" s="771"/>
      <c r="HT104" s="772"/>
      <c r="HU104" s="772"/>
      <c r="HV104" s="772"/>
      <c r="HW104" s="772"/>
      <c r="HX104" s="772"/>
      <c r="HY104" s="773"/>
      <c r="HZ104" s="771"/>
      <c r="IA104" s="771"/>
      <c r="IB104" s="771"/>
      <c r="IC104" s="771"/>
    </row>
    <row r="105" spans="1:237" ht="14.25" customHeight="1" x14ac:dyDescent="0.3">
      <c r="A105" s="550" t="s">
        <v>0</v>
      </c>
      <c r="G105" s="536"/>
    </row>
    <row r="106" spans="1:237" ht="18" customHeight="1" thickBot="1" x14ac:dyDescent="0.35">
      <c r="A106" s="531" t="s">
        <v>3</v>
      </c>
      <c r="C106" s="532" t="s">
        <v>4</v>
      </c>
      <c r="E106" s="620" t="s">
        <v>5</v>
      </c>
      <c r="F106" s="534" t="str">
        <f>F77</f>
        <v>MARZO</v>
      </c>
      <c r="G106" s="536" t="str">
        <f>G77</f>
        <v>VIGENCIA FISCAL: 2018</v>
      </c>
    </row>
    <row r="107" spans="1:237" ht="63" customHeight="1" thickBot="1" x14ac:dyDescent="0.35">
      <c r="A107" s="670" t="s">
        <v>6</v>
      </c>
      <c r="B107" s="671"/>
      <c r="C107" s="671" t="s">
        <v>7</v>
      </c>
      <c r="D107" s="672" t="s">
        <v>8</v>
      </c>
      <c r="E107" s="673" t="s">
        <v>9</v>
      </c>
      <c r="F107" s="672" t="s">
        <v>10</v>
      </c>
      <c r="G107" s="674" t="s">
        <v>11</v>
      </c>
    </row>
    <row r="108" spans="1:237" ht="39.75" customHeight="1" x14ac:dyDescent="0.3">
      <c r="A108" s="570">
        <v>2499</v>
      </c>
      <c r="B108" s="689"/>
      <c r="C108" s="629" t="s">
        <v>159</v>
      </c>
      <c r="D108" s="572">
        <f>+D109</f>
        <v>1670848562.03</v>
      </c>
      <c r="E108" s="572">
        <f>+E109</f>
        <v>0</v>
      </c>
      <c r="F108" s="572">
        <f t="shared" ref="F108:F114" si="3">+D108-E108</f>
        <v>1670848562.03</v>
      </c>
      <c r="G108" s="632">
        <f>+G109</f>
        <v>1657503708.8899999</v>
      </c>
    </row>
    <row r="109" spans="1:237" ht="18.75" customHeight="1" x14ac:dyDescent="0.3">
      <c r="A109" s="576">
        <v>24990600</v>
      </c>
      <c r="B109" s="582"/>
      <c r="C109" s="604" t="s">
        <v>73</v>
      </c>
      <c r="D109" s="578">
        <f>SUM(D110:D114)</f>
        <v>1670848562.03</v>
      </c>
      <c r="E109" s="578">
        <f>SUM(E110:E114)</f>
        <v>0</v>
      </c>
      <c r="F109" s="578">
        <f t="shared" si="3"/>
        <v>1670848562.03</v>
      </c>
      <c r="G109" s="583">
        <f>SUM(G110:G114)</f>
        <v>1657503708.8899999</v>
      </c>
    </row>
    <row r="110" spans="1:237" ht="50.25" customHeight="1" x14ac:dyDescent="0.3">
      <c r="A110" s="576">
        <v>249906001</v>
      </c>
      <c r="B110" s="582">
        <v>10</v>
      </c>
      <c r="C110" s="604" t="s">
        <v>80</v>
      </c>
      <c r="D110" s="578">
        <v>90025966</v>
      </c>
      <c r="E110" s="578">
        <v>0</v>
      </c>
      <c r="F110" s="578">
        <f t="shared" si="3"/>
        <v>90025966</v>
      </c>
      <c r="G110" s="583">
        <v>87247900</v>
      </c>
    </row>
    <row r="111" spans="1:237" ht="35.25" customHeight="1" x14ac:dyDescent="0.3">
      <c r="A111" s="576">
        <v>249906001</v>
      </c>
      <c r="B111" s="582">
        <v>13</v>
      </c>
      <c r="C111" s="604" t="s">
        <v>80</v>
      </c>
      <c r="D111" s="578">
        <v>125003436</v>
      </c>
      <c r="E111" s="578">
        <v>0</v>
      </c>
      <c r="F111" s="578">
        <f t="shared" si="3"/>
        <v>125003436</v>
      </c>
      <c r="G111" s="583">
        <v>125003436</v>
      </c>
    </row>
    <row r="112" spans="1:237" ht="31.2" x14ac:dyDescent="0.3">
      <c r="A112" s="576">
        <v>249906001</v>
      </c>
      <c r="B112" s="582">
        <v>20</v>
      </c>
      <c r="C112" s="604" t="s">
        <v>80</v>
      </c>
      <c r="D112" s="578">
        <v>322623460</v>
      </c>
      <c r="E112" s="578">
        <v>0</v>
      </c>
      <c r="F112" s="578">
        <f t="shared" si="3"/>
        <v>322623460</v>
      </c>
      <c r="G112" s="583">
        <v>322623460</v>
      </c>
    </row>
    <row r="113" spans="1:7" s="533" customFormat="1" ht="67.5" customHeight="1" x14ac:dyDescent="0.3">
      <c r="A113" s="576">
        <v>249906003</v>
      </c>
      <c r="B113" s="582">
        <v>20</v>
      </c>
      <c r="C113" s="604" t="s">
        <v>79</v>
      </c>
      <c r="D113" s="635">
        <v>223188783.63999999</v>
      </c>
      <c r="E113" s="691">
        <v>0</v>
      </c>
      <c r="F113" s="635">
        <f t="shared" si="3"/>
        <v>223188783.63999999</v>
      </c>
      <c r="G113" s="692">
        <v>223188783.63999999</v>
      </c>
    </row>
    <row r="114" spans="1:7" s="533" customFormat="1" ht="46.2" customHeight="1" thickBot="1" x14ac:dyDescent="0.35">
      <c r="A114" s="605">
        <v>249906004</v>
      </c>
      <c r="B114" s="606">
        <v>20</v>
      </c>
      <c r="C114" s="607" t="s">
        <v>161</v>
      </c>
      <c r="D114" s="642">
        <v>910006916.38999999</v>
      </c>
      <c r="E114" s="707">
        <v>0</v>
      </c>
      <c r="F114" s="642">
        <f t="shared" si="3"/>
        <v>910006916.38999999</v>
      </c>
      <c r="G114" s="708">
        <v>899440129.25</v>
      </c>
    </row>
    <row r="115" spans="1:7" ht="16.2" thickBot="1" x14ac:dyDescent="0.35">
      <c r="A115" s="769" t="s">
        <v>82</v>
      </c>
      <c r="B115" s="770"/>
      <c r="C115" s="785"/>
      <c r="D115" s="709">
        <f>+D9+D88</f>
        <v>27826819386.059998</v>
      </c>
      <c r="E115" s="710">
        <f>+E9+E88</f>
        <v>0</v>
      </c>
      <c r="F115" s="709">
        <f>+F9+F88</f>
        <v>27826819386.059998</v>
      </c>
      <c r="G115" s="709">
        <f>+G9+G88</f>
        <v>27475728395.919998</v>
      </c>
    </row>
    <row r="116" spans="1:7" x14ac:dyDescent="0.3">
      <c r="A116" s="531"/>
      <c r="G116" s="536"/>
    </row>
    <row r="117" spans="1:7" x14ac:dyDescent="0.3">
      <c r="A117" s="531"/>
      <c r="G117" s="536"/>
    </row>
    <row r="118" spans="1:7" x14ac:dyDescent="0.3">
      <c r="A118" s="531"/>
      <c r="G118" s="536"/>
    </row>
    <row r="119" spans="1:7" x14ac:dyDescent="0.3">
      <c r="A119" s="531"/>
      <c r="G119" s="536"/>
    </row>
    <row r="120" spans="1:7" x14ac:dyDescent="0.3">
      <c r="A120" s="650" t="s">
        <v>83</v>
      </c>
      <c r="B120" s="651"/>
      <c r="C120" s="651"/>
      <c r="D120" s="651"/>
      <c r="E120" s="652" t="s">
        <v>84</v>
      </c>
      <c r="F120" s="652"/>
      <c r="G120" s="653"/>
    </row>
    <row r="121" spans="1:7" x14ac:dyDescent="0.3">
      <c r="A121" s="657" t="s">
        <v>193</v>
      </c>
      <c r="B121" s="651"/>
      <c r="C121" s="651"/>
      <c r="D121" s="651"/>
      <c r="E121" s="658" t="s">
        <v>85</v>
      </c>
      <c r="F121" s="658"/>
      <c r="G121" s="659"/>
    </row>
    <row r="122" spans="1:7" x14ac:dyDescent="0.3">
      <c r="A122" s="657" t="s">
        <v>194</v>
      </c>
      <c r="B122" s="651"/>
      <c r="C122" s="651"/>
      <c r="D122" s="711"/>
      <c r="E122" s="661" t="s">
        <v>86</v>
      </c>
      <c r="F122" s="652"/>
      <c r="G122" s="653"/>
    </row>
    <row r="123" spans="1:7" x14ac:dyDescent="0.3">
      <c r="A123" s="657"/>
      <c r="B123" s="651"/>
      <c r="C123" s="651"/>
      <c r="D123" s="651"/>
      <c r="E123" s="658"/>
      <c r="F123" s="658"/>
      <c r="G123" s="659"/>
    </row>
    <row r="124" spans="1:7" x14ac:dyDescent="0.3">
      <c r="A124" s="650"/>
      <c r="B124" s="651"/>
      <c r="C124" s="651"/>
      <c r="D124" s="661"/>
      <c r="E124" s="662"/>
      <c r="F124" s="661"/>
      <c r="G124" s="653"/>
    </row>
    <row r="125" spans="1:7" x14ac:dyDescent="0.3">
      <c r="A125" s="657"/>
      <c r="B125" s="651"/>
      <c r="C125" s="651"/>
      <c r="D125" s="661"/>
      <c r="E125" s="662"/>
      <c r="F125" s="661"/>
      <c r="G125" s="653"/>
    </row>
    <row r="126" spans="1:7" x14ac:dyDescent="0.3">
      <c r="A126" s="657" t="s">
        <v>87</v>
      </c>
      <c r="B126" s="651"/>
      <c r="C126" s="651"/>
      <c r="D126" s="534" t="s">
        <v>88</v>
      </c>
      <c r="F126" s="651" t="s">
        <v>84</v>
      </c>
      <c r="G126" s="712"/>
    </row>
    <row r="127" spans="1:7" x14ac:dyDescent="0.3">
      <c r="A127" s="657" t="s">
        <v>89</v>
      </c>
      <c r="B127" s="651"/>
      <c r="C127" s="651"/>
      <c r="D127" s="660" t="s">
        <v>90</v>
      </c>
      <c r="F127" s="658" t="s">
        <v>91</v>
      </c>
      <c r="G127" s="653"/>
    </row>
    <row r="128" spans="1:7" x14ac:dyDescent="0.3">
      <c r="A128" s="657" t="s">
        <v>92</v>
      </c>
      <c r="B128" s="651"/>
      <c r="C128" s="651"/>
      <c r="D128" s="660" t="s">
        <v>93</v>
      </c>
      <c r="F128" s="661" t="s">
        <v>94</v>
      </c>
      <c r="G128" s="653"/>
    </row>
    <row r="129" spans="1:7" ht="15" thickBot="1" x14ac:dyDescent="0.35">
      <c r="A129" s="552"/>
      <c r="B129" s="553"/>
      <c r="C129" s="553"/>
      <c r="D129" s="553"/>
      <c r="E129" s="555"/>
      <c r="F129" s="555"/>
      <c r="G129" s="556"/>
    </row>
  </sheetData>
  <mergeCells count="109">
    <mergeCell ref="A115:C115"/>
    <mergeCell ref="FO104:FU104"/>
    <mergeCell ref="FV104:GB104"/>
    <mergeCell ref="GC104:GI104"/>
    <mergeCell ref="GJ104:GP104"/>
    <mergeCell ref="GQ104:GW104"/>
    <mergeCell ref="GX104:HD104"/>
    <mergeCell ref="DY104:EE104"/>
    <mergeCell ref="EF104:EL104"/>
    <mergeCell ref="EM104:ES104"/>
    <mergeCell ref="ET104:EZ104"/>
    <mergeCell ref="FA104:FG104"/>
    <mergeCell ref="FH104:FN104"/>
    <mergeCell ref="CI104:CO104"/>
    <mergeCell ref="CP104:CV104"/>
    <mergeCell ref="CW104:DC104"/>
    <mergeCell ref="DD104:DJ104"/>
    <mergeCell ref="DK104:DQ104"/>
    <mergeCell ref="DR104:DX104"/>
    <mergeCell ref="AS104:AY104"/>
    <mergeCell ref="AZ104:BF104"/>
    <mergeCell ref="BG104:BM104"/>
    <mergeCell ref="BN104:BT104"/>
    <mergeCell ref="BU104:CA104"/>
    <mergeCell ref="CB104:CH104"/>
    <mergeCell ref="HE103:HK103"/>
    <mergeCell ref="HL103:HR103"/>
    <mergeCell ref="HS103:HY103"/>
    <mergeCell ref="HZ103:IC103"/>
    <mergeCell ref="GJ103:GP103"/>
    <mergeCell ref="GQ103:GW103"/>
    <mergeCell ref="GX103:HD103"/>
    <mergeCell ref="BN103:BT103"/>
    <mergeCell ref="BU103:CA103"/>
    <mergeCell ref="CB103:CH103"/>
    <mergeCell ref="HE104:HK104"/>
    <mergeCell ref="HL104:HR104"/>
    <mergeCell ref="HS104:HY104"/>
    <mergeCell ref="HZ104:IC104"/>
    <mergeCell ref="A104:G104"/>
    <mergeCell ref="J104:P104"/>
    <mergeCell ref="Q104:W104"/>
    <mergeCell ref="X104:AD104"/>
    <mergeCell ref="AE104:AK104"/>
    <mergeCell ref="AL104:AR104"/>
    <mergeCell ref="FO103:FU103"/>
    <mergeCell ref="FV103:GB103"/>
    <mergeCell ref="GC103:GI103"/>
    <mergeCell ref="DY103:EE103"/>
    <mergeCell ref="EF103:EL103"/>
    <mergeCell ref="EM103:ES103"/>
    <mergeCell ref="ET103:EZ103"/>
    <mergeCell ref="FA103:FG103"/>
    <mergeCell ref="FH103:FN103"/>
    <mergeCell ref="CI103:CO103"/>
    <mergeCell ref="CP103:CV103"/>
    <mergeCell ref="CW103:DC103"/>
    <mergeCell ref="DD103:DJ103"/>
    <mergeCell ref="DK103:DQ103"/>
    <mergeCell ref="DR103:DX103"/>
    <mergeCell ref="AS103:AY103"/>
    <mergeCell ref="AZ103:BF103"/>
    <mergeCell ref="BG103:BM103"/>
    <mergeCell ref="HL73:HR73"/>
    <mergeCell ref="HS73:HY73"/>
    <mergeCell ref="HZ73:IC73"/>
    <mergeCell ref="A74:G74"/>
    <mergeCell ref="A103:G103"/>
    <mergeCell ref="J103:P103"/>
    <mergeCell ref="Q103:W103"/>
    <mergeCell ref="X103:AD103"/>
    <mergeCell ref="AE103:AK103"/>
    <mergeCell ref="AL103:AR103"/>
    <mergeCell ref="FV73:GB73"/>
    <mergeCell ref="GC73:GI73"/>
    <mergeCell ref="GJ73:GP73"/>
    <mergeCell ref="GQ73:GW73"/>
    <mergeCell ref="GX73:HD73"/>
    <mergeCell ref="HE73:HK73"/>
    <mergeCell ref="EF73:EL73"/>
    <mergeCell ref="EM73:ES73"/>
    <mergeCell ref="ET73:EZ73"/>
    <mergeCell ref="FA73:FG73"/>
    <mergeCell ref="FH73:FN73"/>
    <mergeCell ref="FO73:FU73"/>
    <mergeCell ref="CP73:CV73"/>
    <mergeCell ref="CW73:DC73"/>
    <mergeCell ref="DD73:DJ73"/>
    <mergeCell ref="DK73:DQ73"/>
    <mergeCell ref="DR73:DX73"/>
    <mergeCell ref="DY73:EE73"/>
    <mergeCell ref="AZ73:BF73"/>
    <mergeCell ref="BG73:BM73"/>
    <mergeCell ref="BN73:BT73"/>
    <mergeCell ref="BU73:CA73"/>
    <mergeCell ref="CB73:CH73"/>
    <mergeCell ref="CI73:CO73"/>
    <mergeCell ref="J73:P73"/>
    <mergeCell ref="Q73:W73"/>
    <mergeCell ref="X73:AD73"/>
    <mergeCell ref="AE73:AK73"/>
    <mergeCell ref="AL73:AR73"/>
    <mergeCell ref="AS73:AY73"/>
    <mergeCell ref="A1:G1"/>
    <mergeCell ref="A2:G2"/>
    <mergeCell ref="A29:G29"/>
    <mergeCell ref="A30:G30"/>
    <mergeCell ref="A31:G31"/>
    <mergeCell ref="A73:G7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0" orientation="landscape" horizontalDpi="4294967294" r:id="rId1"/>
  <rowBreaks count="3" manualBreakCount="3">
    <brk id="27" max="16383" man="1"/>
    <brk id="71" max="16383" man="1"/>
    <brk id="101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VIGENCIA ENERO 2018</vt:lpstr>
      <vt:lpstr>VIGENCIA FEBRERO 2018</vt:lpstr>
      <vt:lpstr>VIGENCIA MARZO 2018</vt:lpstr>
      <vt:lpstr>RESERVAS ENERO 2018</vt:lpstr>
      <vt:lpstr>RESERVAS FEBRERO 2018</vt:lpstr>
      <vt:lpstr>RESERVAS MARZO 2018</vt:lpstr>
      <vt:lpstr>CxP ENERO 2018 </vt:lpstr>
      <vt:lpstr>CxP FEBRERO 2018</vt:lpstr>
      <vt:lpstr>CxP MARZO 2018</vt:lpstr>
      <vt:lpstr>'CxP ENERO 2018 '!Área_de_impresión</vt:lpstr>
      <vt:lpstr>'CxP FEBRERO 2018'!Área_de_impresión</vt:lpstr>
      <vt:lpstr>'CxP MARZO 2018'!Área_de_impresión</vt:lpstr>
      <vt:lpstr>'RESERVAS ENERO 2018'!Área_de_impresión</vt:lpstr>
      <vt:lpstr>'RESERVAS FEBRERO 2018'!Área_de_impresión</vt:lpstr>
      <vt:lpstr>'RESERVAS MARZO 2018'!Área_de_impresión</vt:lpstr>
      <vt:lpstr>'VIGENCIA ENERO 2018'!Área_de_impresión</vt:lpstr>
      <vt:lpstr>'VIGENCIA FEBRERO 2018'!Área_de_impresión</vt:lpstr>
      <vt:lpstr>'VIGENCIA MARZO 2018'!Área_de_impresión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Simona Orozco Mindiola</dc:creator>
  <cp:lastModifiedBy>Aura Simona Orozco Mindiola</cp:lastModifiedBy>
  <cp:lastPrinted>2018-04-13T15:06:59Z</cp:lastPrinted>
  <dcterms:created xsi:type="dcterms:W3CDTF">2017-03-23T17:41:19Z</dcterms:created>
  <dcterms:modified xsi:type="dcterms:W3CDTF">2018-04-19T14:45:40Z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